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ngTank\091316\"/>
    </mc:Choice>
  </mc:AlternateContent>
  <bookViews>
    <workbookView xWindow="0" yWindow="0" windowWidth="19200" windowHeight="12510" activeTab="2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4" l="1"/>
  <c r="BQ2" i="4"/>
  <c r="AT62" i="4"/>
  <c r="AS62" i="4"/>
  <c r="AR61" i="4"/>
  <c r="AT61" i="4"/>
  <c r="AS61" i="4"/>
  <c r="AR60" i="4"/>
  <c r="AT60" i="4"/>
  <c r="AS60" i="4"/>
  <c r="AR59" i="4"/>
  <c r="AT59" i="4"/>
  <c r="AS59" i="4"/>
  <c r="AR58" i="4"/>
  <c r="AT58" i="4"/>
  <c r="AS58" i="4"/>
  <c r="AR57" i="4"/>
  <c r="AT57" i="4"/>
  <c r="AS57" i="4"/>
  <c r="AR56" i="4"/>
  <c r="AT56" i="4"/>
  <c r="AS56" i="4"/>
  <c r="AR55" i="4"/>
  <c r="AT55" i="4"/>
  <c r="AS55" i="4"/>
  <c r="AT54" i="4"/>
  <c r="AS54" i="4"/>
  <c r="AR54" i="4"/>
  <c r="AT53" i="4"/>
  <c r="AS53" i="4"/>
  <c r="AR53" i="4"/>
  <c r="AT52" i="4"/>
  <c r="AS52" i="4"/>
  <c r="AR52" i="4"/>
  <c r="AQ62" i="4"/>
  <c r="AP61" i="4"/>
  <c r="AO62" i="4"/>
  <c r="AQ61" i="4"/>
  <c r="AP60" i="4"/>
  <c r="AO61" i="4"/>
  <c r="AQ60" i="4"/>
  <c r="AP59" i="4"/>
  <c r="AO60" i="4"/>
  <c r="AQ59" i="4"/>
  <c r="AP58" i="4"/>
  <c r="AO59" i="4"/>
  <c r="AQ58" i="4"/>
  <c r="AP57" i="4"/>
  <c r="AO58" i="4"/>
  <c r="AQ57" i="4"/>
  <c r="AP56" i="4"/>
  <c r="AO57" i="4"/>
  <c r="AQ56" i="4"/>
  <c r="AP55" i="4"/>
  <c r="AO56" i="4"/>
  <c r="AQ55" i="4"/>
  <c r="AO55" i="4"/>
  <c r="AQ54" i="4"/>
  <c r="AP54" i="4"/>
  <c r="AO54" i="4"/>
  <c r="AQ53" i="4"/>
  <c r="AP53" i="4"/>
  <c r="AO53" i="4"/>
  <c r="AQ52" i="4"/>
  <c r="AP52" i="4"/>
  <c r="AO52" i="4"/>
  <c r="AN62" i="4"/>
  <c r="AM63" i="4"/>
  <c r="AL62" i="4"/>
  <c r="AN61" i="4"/>
  <c r="AM62" i="4"/>
  <c r="AL61" i="4"/>
  <c r="AN60" i="4"/>
  <c r="AM61" i="4"/>
  <c r="AL60" i="4"/>
  <c r="AN59" i="4"/>
  <c r="AM60" i="4"/>
  <c r="AL59" i="4"/>
  <c r="AN58" i="4"/>
  <c r="AM59" i="4"/>
  <c r="AL58" i="4"/>
  <c r="AN57" i="4"/>
  <c r="AM58" i="4"/>
  <c r="AL57" i="4"/>
  <c r="AN56" i="4"/>
  <c r="AM57" i="4"/>
  <c r="AM56" i="4"/>
  <c r="AL56" i="4"/>
  <c r="AN55" i="4"/>
  <c r="AM55" i="4"/>
  <c r="AL55" i="4"/>
  <c r="AN54" i="4"/>
  <c r="AM54" i="4"/>
  <c r="AL54" i="4"/>
  <c r="AN53" i="4"/>
  <c r="AM53" i="4"/>
  <c r="AL53" i="4"/>
  <c r="AN52" i="4"/>
  <c r="AM52" i="4"/>
  <c r="AL52" i="4"/>
  <c r="AK63" i="4"/>
  <c r="AJ62" i="4"/>
  <c r="AI62" i="4"/>
  <c r="AK62" i="4"/>
  <c r="AJ61" i="4"/>
  <c r="AI61" i="4"/>
  <c r="AK61" i="4"/>
  <c r="AJ60" i="4"/>
  <c r="AI60" i="4"/>
  <c r="AK60" i="4"/>
  <c r="AJ59" i="4"/>
  <c r="AI59" i="4"/>
  <c r="AK59" i="4"/>
  <c r="AJ58" i="4"/>
  <c r="AI58" i="4"/>
  <c r="AK58" i="4"/>
  <c r="AJ57" i="4"/>
  <c r="AI57" i="4"/>
  <c r="AK57" i="4"/>
  <c r="AJ56" i="4"/>
  <c r="AI56" i="4"/>
  <c r="AK56" i="4"/>
  <c r="AK55" i="4"/>
  <c r="AJ55" i="4"/>
  <c r="AI55" i="4"/>
  <c r="AK54" i="4"/>
  <c r="AJ54" i="4"/>
  <c r="AI54" i="4"/>
  <c r="AK53" i="4"/>
  <c r="AJ53" i="4"/>
  <c r="AI53" i="4"/>
  <c r="AK52" i="4"/>
  <c r="AJ52" i="4"/>
  <c r="AI52" i="4"/>
  <c r="AT48" i="4"/>
  <c r="AS47" i="4"/>
  <c r="AR48" i="4"/>
  <c r="AT47" i="4"/>
  <c r="AS46" i="4"/>
  <c r="AR47" i="4"/>
  <c r="AT46" i="4"/>
  <c r="AR46" i="4"/>
  <c r="AT45" i="4"/>
  <c r="AS45" i="4"/>
  <c r="AR45" i="4"/>
  <c r="AT44" i="4"/>
  <c r="AS44" i="4"/>
  <c r="AR44" i="4"/>
  <c r="AT43" i="4"/>
  <c r="AS43" i="4"/>
  <c r="AR43" i="4"/>
  <c r="AT42" i="4"/>
  <c r="AS42" i="4"/>
  <c r="AR42" i="4"/>
  <c r="AT41" i="4"/>
  <c r="AS41" i="4"/>
  <c r="AR41" i="4"/>
  <c r="AQ49" i="4"/>
  <c r="AO48" i="4"/>
  <c r="AQ48" i="4"/>
  <c r="AP48" i="4"/>
  <c r="AO47" i="4"/>
  <c r="AQ47" i="4"/>
  <c r="AP47" i="4"/>
  <c r="AQ46" i="4"/>
  <c r="AP46" i="4"/>
  <c r="AO46" i="4"/>
  <c r="AQ45" i="4"/>
  <c r="AP45" i="4"/>
  <c r="AO45" i="4"/>
  <c r="AO44" i="4"/>
  <c r="AQ44" i="4"/>
  <c r="AP44" i="4"/>
  <c r="AQ43" i="4"/>
  <c r="AP43" i="4"/>
  <c r="AO43" i="4"/>
  <c r="AQ42" i="4"/>
  <c r="AP42" i="4"/>
  <c r="AO42" i="4"/>
  <c r="AQ41" i="4"/>
  <c r="AP41" i="4"/>
  <c r="AO41" i="4"/>
  <c r="AN48" i="4"/>
  <c r="AM47" i="4"/>
  <c r="AL47" i="4"/>
  <c r="AN47" i="4"/>
  <c r="AN46" i="4"/>
  <c r="AM46" i="4"/>
  <c r="AL46" i="4"/>
  <c r="AN45" i="4"/>
  <c r="AM45" i="4"/>
  <c r="AL45" i="4"/>
  <c r="AN44" i="4"/>
  <c r="AM44" i="4"/>
  <c r="AL44" i="4"/>
  <c r="AN43" i="4"/>
  <c r="AM43" i="4"/>
  <c r="AL43" i="4"/>
  <c r="AN42" i="4"/>
  <c r="AM42" i="4"/>
  <c r="AL42" i="4"/>
  <c r="AN41" i="4"/>
  <c r="AM41" i="4"/>
  <c r="AL41" i="4"/>
  <c r="AK49" i="4"/>
  <c r="AJ50" i="4"/>
  <c r="AK48" i="4"/>
  <c r="AJ49" i="4"/>
  <c r="AJ48" i="4"/>
  <c r="AI48" i="4"/>
  <c r="AK47" i="4"/>
  <c r="AJ47" i="4"/>
  <c r="AI47" i="4"/>
  <c r="AK46" i="4"/>
  <c r="AJ46" i="4"/>
  <c r="AI46" i="4"/>
  <c r="AK45" i="4"/>
  <c r="AI45" i="4"/>
  <c r="AK44" i="4"/>
  <c r="AJ45" i="4"/>
  <c r="AJ44" i="4"/>
  <c r="AI44" i="4"/>
  <c r="AK43" i="4"/>
  <c r="AJ43" i="4"/>
  <c r="AI43" i="4"/>
  <c r="AK42" i="4"/>
  <c r="AJ42" i="4"/>
  <c r="AI42" i="4"/>
  <c r="AK41" i="4"/>
  <c r="AJ41" i="4"/>
  <c r="AI41" i="4"/>
  <c r="AT38" i="4"/>
  <c r="AS37" i="4"/>
  <c r="AR37" i="4"/>
  <c r="AT37" i="4"/>
  <c r="AS36" i="4"/>
  <c r="AR36" i="4"/>
  <c r="AR35" i="4"/>
  <c r="AT36" i="4"/>
  <c r="AS35" i="4"/>
  <c r="AR34" i="4"/>
  <c r="AT35" i="4"/>
  <c r="AS34" i="4"/>
  <c r="AT34" i="4"/>
  <c r="AS33" i="4"/>
  <c r="AR33" i="4"/>
  <c r="AT33" i="4"/>
  <c r="AS32" i="4"/>
  <c r="AR32" i="4"/>
  <c r="AT32" i="4"/>
  <c r="AS31" i="4"/>
  <c r="AT31" i="4"/>
  <c r="AS30" i="4"/>
  <c r="AR31" i="4"/>
  <c r="AT30" i="4"/>
  <c r="AS29" i="4"/>
  <c r="AR30" i="4"/>
  <c r="AT29" i="4"/>
  <c r="AR29" i="4"/>
  <c r="AT28" i="4"/>
  <c r="AS28" i="4"/>
  <c r="AR28" i="4"/>
  <c r="AQ38" i="4"/>
  <c r="AP37" i="4"/>
  <c r="AO36" i="4"/>
  <c r="AQ37" i="4"/>
  <c r="AP36" i="4"/>
  <c r="AO35" i="4"/>
  <c r="AQ36" i="4"/>
  <c r="AP35" i="4"/>
  <c r="AO34" i="4"/>
  <c r="AQ35" i="4"/>
  <c r="AP34" i="4"/>
  <c r="AO33" i="4"/>
  <c r="AQ34" i="4"/>
  <c r="AO32" i="4"/>
  <c r="AQ33" i="4"/>
  <c r="AP33" i="4"/>
  <c r="AQ32" i="4"/>
  <c r="AP32" i="4"/>
  <c r="AO31" i="4"/>
  <c r="AQ31" i="4"/>
  <c r="AP31" i="4"/>
  <c r="AO30" i="4"/>
  <c r="AQ30" i="4"/>
  <c r="AP30" i="4"/>
  <c r="AQ29" i="4"/>
  <c r="AP29" i="4"/>
  <c r="AO29" i="4"/>
  <c r="AQ28" i="4"/>
  <c r="AP28" i="4"/>
  <c r="AO28" i="4"/>
  <c r="AN38" i="4"/>
  <c r="AM38" i="4"/>
  <c r="AL36" i="4"/>
  <c r="AN37" i="4"/>
  <c r="AM37" i="4"/>
  <c r="AL35" i="4"/>
  <c r="AN36" i="4"/>
  <c r="AM36" i="4"/>
  <c r="AL34" i="4"/>
  <c r="AN35" i="4"/>
  <c r="AM35" i="4"/>
  <c r="AL33" i="4"/>
  <c r="AN34" i="4"/>
  <c r="AM34" i="4"/>
  <c r="AM33" i="4"/>
  <c r="AL32" i="4"/>
  <c r="AN33" i="4"/>
  <c r="AM32" i="4"/>
  <c r="AN32" i="4"/>
  <c r="AM31" i="4"/>
  <c r="AL31" i="4"/>
  <c r="AN31" i="4"/>
  <c r="AM30" i="4"/>
  <c r="AL30" i="4"/>
  <c r="AN30" i="4"/>
  <c r="AN29" i="4"/>
  <c r="AM29" i="4"/>
  <c r="AL29" i="4"/>
  <c r="AN28" i="4"/>
  <c r="AM28" i="4"/>
  <c r="AL28" i="4"/>
  <c r="AK37" i="4"/>
  <c r="AJ38" i="4"/>
  <c r="AI37" i="4"/>
  <c r="AJ37" i="4"/>
  <c r="AI36" i="4"/>
  <c r="AK36" i="4"/>
  <c r="AK35" i="4"/>
  <c r="AJ36" i="4"/>
  <c r="AI35" i="4"/>
  <c r="AK34" i="4"/>
  <c r="AJ35" i="4"/>
  <c r="AI34" i="4"/>
  <c r="AK33" i="4"/>
  <c r="AJ34" i="4"/>
  <c r="AI33" i="4"/>
  <c r="AK32" i="4"/>
  <c r="AJ33" i="4"/>
  <c r="AK31" i="4"/>
  <c r="AJ32" i="4"/>
  <c r="AI32" i="4"/>
  <c r="AI31" i="4"/>
  <c r="AK30" i="4"/>
  <c r="AJ31" i="4"/>
  <c r="AI30" i="4"/>
  <c r="AK29" i="4"/>
  <c r="AJ30" i="4"/>
  <c r="AJ29" i="4"/>
  <c r="AI29" i="4"/>
  <c r="AK28" i="4"/>
  <c r="AJ28" i="4"/>
  <c r="AI28" i="4"/>
  <c r="AT24" i="4"/>
  <c r="AS24" i="4"/>
  <c r="AR24" i="4"/>
  <c r="AT23" i="4"/>
  <c r="AS23" i="4"/>
  <c r="AR23" i="4"/>
  <c r="AT22" i="4"/>
  <c r="AS22" i="4"/>
  <c r="AR22" i="4"/>
  <c r="AT21" i="4"/>
  <c r="AS21" i="4"/>
  <c r="AR21" i="4"/>
  <c r="AT20" i="4"/>
  <c r="AS20" i="4"/>
  <c r="AR20" i="4"/>
  <c r="AT19" i="4"/>
  <c r="AS19" i="4"/>
  <c r="AR19" i="4"/>
  <c r="AT18" i="4"/>
  <c r="AS18" i="4"/>
  <c r="AR18" i="4"/>
  <c r="AT17" i="4"/>
  <c r="AS17" i="4"/>
  <c r="AR17" i="4"/>
  <c r="AT16" i="4"/>
  <c r="AS16" i="4"/>
  <c r="AR16" i="4"/>
  <c r="AT15" i="4"/>
  <c r="AS15" i="4"/>
  <c r="AR15" i="4"/>
  <c r="AQ25" i="4"/>
  <c r="AP23" i="4"/>
  <c r="AO24" i="4"/>
  <c r="AO23" i="4"/>
  <c r="AQ24" i="4"/>
  <c r="AP22" i="4"/>
  <c r="AO22" i="4"/>
  <c r="AQ23" i="4"/>
  <c r="AQ22" i="4"/>
  <c r="AP21" i="4"/>
  <c r="AQ21" i="4"/>
  <c r="AP20" i="4"/>
  <c r="AO21" i="4"/>
  <c r="AQ20" i="4"/>
  <c r="AP19" i="4"/>
  <c r="AO20" i="4"/>
  <c r="AQ19" i="4"/>
  <c r="AP18" i="4"/>
  <c r="AO19" i="4"/>
  <c r="AQ18" i="4"/>
  <c r="AP17" i="4"/>
  <c r="AO18" i="4"/>
  <c r="AQ17" i="4"/>
  <c r="AO17" i="4"/>
  <c r="AP16" i="4"/>
  <c r="AQ16" i="4"/>
  <c r="AO16" i="4"/>
  <c r="AP15" i="4"/>
  <c r="AQ15" i="4"/>
  <c r="AO15" i="4"/>
  <c r="AN25" i="4"/>
  <c r="AM25" i="4"/>
  <c r="AL24" i="4"/>
  <c r="AN24" i="4"/>
  <c r="AM24" i="4"/>
  <c r="AL23" i="4"/>
  <c r="AN23" i="4"/>
  <c r="AM23" i="4"/>
  <c r="AN22" i="4"/>
  <c r="AL22" i="4"/>
  <c r="AM22" i="4"/>
  <c r="AN21" i="4"/>
  <c r="AL21" i="4"/>
  <c r="AM21" i="4"/>
  <c r="AN20" i="4"/>
  <c r="AL20" i="4"/>
  <c r="AM20" i="4"/>
  <c r="AN19" i="4"/>
  <c r="AL19" i="4"/>
  <c r="AM19" i="4"/>
  <c r="AN18" i="4"/>
  <c r="AL18" i="4"/>
  <c r="AM18" i="4"/>
  <c r="AN17" i="4"/>
  <c r="AM17" i="4"/>
  <c r="AL17" i="4"/>
  <c r="AN16" i="4"/>
  <c r="AM16" i="4"/>
  <c r="AL16" i="4"/>
  <c r="AN15" i="4"/>
  <c r="AM15" i="4"/>
  <c r="AL15" i="4"/>
  <c r="AK25" i="4"/>
  <c r="AI23" i="4"/>
  <c r="AK24" i="4"/>
  <c r="AJ23" i="4"/>
  <c r="AI22" i="4"/>
  <c r="AK23" i="4"/>
  <c r="AJ22" i="4"/>
  <c r="AK22" i="4"/>
  <c r="AJ21" i="4"/>
  <c r="AI21" i="4"/>
  <c r="AK21" i="4"/>
  <c r="AJ20" i="4"/>
  <c r="AI20" i="4"/>
  <c r="AK20" i="4"/>
  <c r="AJ19" i="4"/>
  <c r="AI19" i="4"/>
  <c r="AK19" i="4"/>
  <c r="AJ18" i="4"/>
  <c r="AI18" i="4"/>
  <c r="AK18" i="4"/>
  <c r="AJ17" i="4"/>
  <c r="AI17" i="4"/>
  <c r="AK17" i="4"/>
  <c r="AJ16" i="4"/>
  <c r="AI16" i="4"/>
  <c r="AK16" i="4"/>
  <c r="AJ15" i="4"/>
  <c r="AI15" i="4"/>
  <c r="AK15" i="4"/>
  <c r="AT12" i="4"/>
  <c r="AS11" i="4"/>
  <c r="AR12" i="4"/>
  <c r="AT11" i="4"/>
  <c r="AS10" i="4"/>
  <c r="AR11" i="4"/>
  <c r="AT10" i="4"/>
  <c r="AS9" i="4"/>
  <c r="AR10" i="4"/>
  <c r="AT9" i="4"/>
  <c r="AS8" i="4"/>
  <c r="AR9" i="4"/>
  <c r="AT8" i="4"/>
  <c r="AS7" i="4"/>
  <c r="AR8" i="4"/>
  <c r="AT7" i="4"/>
  <c r="AR7" i="4"/>
  <c r="AT6" i="4"/>
  <c r="AS6" i="4"/>
  <c r="AR6" i="4"/>
  <c r="AT5" i="4"/>
  <c r="AS5" i="4"/>
  <c r="AR5" i="4"/>
  <c r="AT4" i="4"/>
  <c r="AS4" i="4"/>
  <c r="AR4" i="4"/>
  <c r="AT3" i="4"/>
  <c r="AS3" i="4"/>
  <c r="AR3" i="4"/>
  <c r="AT2" i="4"/>
  <c r="AS2" i="4"/>
  <c r="AR2" i="4"/>
  <c r="AQ12" i="4"/>
  <c r="AP12" i="4"/>
  <c r="AO11" i="4"/>
  <c r="AQ11" i="4"/>
  <c r="AP11" i="4"/>
  <c r="AO10" i="4"/>
  <c r="AQ10" i="4"/>
  <c r="AP10" i="4"/>
  <c r="AO9" i="4"/>
  <c r="AQ9" i="4"/>
  <c r="AP9" i="4"/>
  <c r="AQ8" i="4"/>
  <c r="AP8" i="4"/>
  <c r="AO8" i="4"/>
  <c r="AQ7" i="4"/>
  <c r="AP7" i="4"/>
  <c r="AO7" i="4"/>
  <c r="AQ6" i="4"/>
  <c r="AP6" i="4"/>
  <c r="AO6" i="4"/>
  <c r="AQ5" i="4"/>
  <c r="AP5" i="4"/>
  <c r="AO5" i="4"/>
  <c r="AQ4" i="4"/>
  <c r="AP4" i="4"/>
  <c r="AO4" i="4"/>
  <c r="AQ3" i="4"/>
  <c r="AP3" i="4"/>
  <c r="AO3" i="4"/>
  <c r="AQ2" i="4"/>
  <c r="AP2" i="4"/>
  <c r="AO2" i="4"/>
  <c r="AN13" i="4"/>
  <c r="AM12" i="4"/>
  <c r="AL12" i="4"/>
  <c r="AN12" i="4"/>
  <c r="AM11" i="4"/>
  <c r="AL11" i="4"/>
  <c r="AN11" i="4"/>
  <c r="AM10" i="4"/>
  <c r="AL10" i="4"/>
  <c r="AN10" i="4"/>
  <c r="AM9" i="4"/>
  <c r="AL9" i="4"/>
  <c r="AN9" i="4"/>
  <c r="AM8" i="4"/>
  <c r="AL8" i="4"/>
  <c r="AN8" i="4"/>
  <c r="AM7" i="4"/>
  <c r="AN7" i="4"/>
  <c r="AL7" i="4"/>
  <c r="AM6" i="4"/>
  <c r="AN6" i="4"/>
  <c r="AL6" i="4"/>
  <c r="AM5" i="4"/>
  <c r="AN5" i="4"/>
  <c r="AL5" i="4"/>
  <c r="AM4" i="4"/>
  <c r="AN4" i="4"/>
  <c r="AL4" i="4"/>
  <c r="AM3" i="4"/>
  <c r="AN3" i="4"/>
  <c r="AL3" i="4"/>
  <c r="AM2" i="4"/>
  <c r="AN2" i="4"/>
  <c r="AL2" i="4"/>
  <c r="AJ12" i="4"/>
  <c r="AK11" i="4"/>
  <c r="AI11" i="4"/>
  <c r="AJ11" i="4"/>
  <c r="AK10" i="4"/>
  <c r="AI10" i="4"/>
  <c r="AJ10" i="4"/>
  <c r="AK9" i="4"/>
  <c r="AI9" i="4"/>
  <c r="AJ9" i="4"/>
  <c r="AK8" i="4"/>
  <c r="AJ8" i="4"/>
  <c r="AI8" i="4"/>
  <c r="AK7" i="4"/>
  <c r="AJ7" i="4"/>
  <c r="AI7" i="4"/>
  <c r="AK6" i="4"/>
  <c r="AJ6" i="4"/>
  <c r="AI6" i="4"/>
  <c r="AK5" i="4"/>
  <c r="AJ5" i="4"/>
  <c r="AI5" i="4"/>
  <c r="AK4" i="4"/>
  <c r="AJ4" i="4"/>
  <c r="AI4" i="4"/>
  <c r="AK3" i="4"/>
  <c r="AJ3" i="4"/>
  <c r="AI3" i="4"/>
  <c r="AK2" i="4"/>
  <c r="AJ2" i="4"/>
  <c r="AI2" i="4"/>
  <c r="CT60" i="3"/>
  <c r="CT59" i="3"/>
  <c r="CT52" i="3"/>
  <c r="CT48" i="3"/>
  <c r="CT41" i="3"/>
  <c r="CT38" i="3"/>
  <c r="CT30" i="3"/>
  <c r="CT20" i="3"/>
  <c r="CS55" i="3"/>
  <c r="CS45" i="3"/>
  <c r="CS24" i="3"/>
  <c r="CS17" i="3"/>
  <c r="CS16" i="3"/>
  <c r="CS6" i="3"/>
  <c r="CR60" i="3"/>
  <c r="CR59" i="3"/>
  <c r="CR52" i="3"/>
  <c r="CR47" i="3"/>
  <c r="CR37" i="3"/>
  <c r="CR36" i="3"/>
  <c r="CR28" i="3"/>
  <c r="CR17" i="3"/>
  <c r="CR8" i="3"/>
  <c r="CR7" i="3"/>
  <c r="CQ60" i="3"/>
  <c r="CQ52" i="3"/>
  <c r="CQ41" i="3"/>
  <c r="CQ30" i="3"/>
  <c r="CQ29" i="3"/>
  <c r="CQ18" i="3"/>
  <c r="CQ17" i="3"/>
  <c r="CQ6" i="3"/>
  <c r="W2" i="4"/>
  <c r="U2" i="4"/>
  <c r="S10" i="4"/>
  <c r="S8" i="4"/>
  <c r="S6" i="4"/>
  <c r="S4" i="4"/>
  <c r="X8" i="4"/>
  <c r="X4" i="4" s="1"/>
  <c r="X6" i="4"/>
  <c r="AY4" i="4"/>
  <c r="BA2" i="4" s="1"/>
  <c r="AX6" i="4"/>
  <c r="AX5" i="4"/>
  <c r="AX4" i="4"/>
  <c r="AX3" i="4"/>
  <c r="AX2" i="4"/>
  <c r="AY2" i="4" s="1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W191" i="4"/>
  <c r="AW190" i="4"/>
  <c r="AW189" i="4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Z3" i="4" s="1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3619" i="4"/>
  <c r="Q3618" i="4"/>
  <c r="Q3617" i="4"/>
  <c r="Q3616" i="4"/>
  <c r="Q3615" i="4"/>
  <c r="Q3614" i="4"/>
  <c r="Q3613" i="4"/>
  <c r="Q3612" i="4"/>
  <c r="Q3611" i="4"/>
  <c r="Q3610" i="4"/>
  <c r="Q3609" i="4"/>
  <c r="Q3608" i="4"/>
  <c r="Q3607" i="4"/>
  <c r="Q3606" i="4"/>
  <c r="Q3605" i="4"/>
  <c r="Q3604" i="4"/>
  <c r="Q3603" i="4"/>
  <c r="Q3602" i="4"/>
  <c r="Q3601" i="4"/>
  <c r="Q3600" i="4"/>
  <c r="Q3599" i="4"/>
  <c r="Q3598" i="4"/>
  <c r="Q3597" i="4"/>
  <c r="Q3596" i="4"/>
  <c r="Q3595" i="4"/>
  <c r="Q3594" i="4"/>
  <c r="Q3593" i="4"/>
  <c r="Q3592" i="4"/>
  <c r="Q3591" i="4"/>
  <c r="Q3590" i="4"/>
  <c r="Q3589" i="4"/>
  <c r="Q3588" i="4"/>
  <c r="Q3587" i="4"/>
  <c r="Q3586" i="4"/>
  <c r="Q3585" i="4"/>
  <c r="Q3584" i="4"/>
  <c r="Q3583" i="4"/>
  <c r="Q3582" i="4"/>
  <c r="Q3581" i="4"/>
  <c r="Q3580" i="4"/>
  <c r="Q3579" i="4"/>
  <c r="Q3578" i="4"/>
  <c r="Q3577" i="4"/>
  <c r="Q3576" i="4"/>
  <c r="Q3575" i="4"/>
  <c r="Q3574" i="4"/>
  <c r="Q3573" i="4"/>
  <c r="Q3572" i="4"/>
  <c r="Q3571" i="4"/>
  <c r="Q3570" i="4"/>
  <c r="Q3569" i="4"/>
  <c r="Q3568" i="4"/>
  <c r="Q3567" i="4"/>
  <c r="Q3566" i="4"/>
  <c r="Q3565" i="4"/>
  <c r="Q3564" i="4"/>
  <c r="Q3563" i="4"/>
  <c r="Q3562" i="4"/>
  <c r="Q3561" i="4"/>
  <c r="Q3560" i="4"/>
  <c r="Q3559" i="4"/>
  <c r="Q3558" i="4"/>
  <c r="Q3557" i="4"/>
  <c r="Q3556" i="4"/>
  <c r="Q3555" i="4"/>
  <c r="Q3554" i="4"/>
  <c r="Q3553" i="4"/>
  <c r="Q3552" i="4"/>
  <c r="Q3551" i="4"/>
  <c r="Q3550" i="4"/>
  <c r="Q3549" i="4"/>
  <c r="Q3548" i="4"/>
  <c r="Q3547" i="4"/>
  <c r="Q3546" i="4"/>
  <c r="Q3545" i="4"/>
  <c r="Q3544" i="4"/>
  <c r="Q3543" i="4"/>
  <c r="Q3542" i="4"/>
  <c r="Q3541" i="4"/>
  <c r="Q3540" i="4"/>
  <c r="Q3539" i="4"/>
  <c r="Q3538" i="4"/>
  <c r="Q3537" i="4"/>
  <c r="Q3536" i="4"/>
  <c r="Q3535" i="4"/>
  <c r="Q3534" i="4"/>
  <c r="Q3533" i="4"/>
  <c r="Q3532" i="4"/>
  <c r="Q3531" i="4"/>
  <c r="Q3530" i="4"/>
  <c r="Q3529" i="4"/>
  <c r="Q3528" i="4"/>
  <c r="Q3527" i="4"/>
  <c r="Q3526" i="4"/>
  <c r="Q3525" i="4"/>
  <c r="Q3524" i="4"/>
  <c r="Q3523" i="4"/>
  <c r="Q3522" i="4"/>
  <c r="Q3521" i="4"/>
  <c r="Q3520" i="4"/>
  <c r="Q3519" i="4"/>
  <c r="Q3518" i="4"/>
  <c r="Q3517" i="4"/>
  <c r="Q3516" i="4"/>
  <c r="Q3515" i="4"/>
  <c r="Q3514" i="4"/>
  <c r="Q3513" i="4"/>
  <c r="Q3512" i="4"/>
  <c r="Q3511" i="4"/>
  <c r="Q3510" i="4"/>
  <c r="Q3509" i="4"/>
  <c r="Q3508" i="4"/>
  <c r="Q3507" i="4"/>
  <c r="Q3506" i="4"/>
  <c r="Q3505" i="4"/>
  <c r="Q3504" i="4"/>
  <c r="Q3503" i="4"/>
  <c r="Q3502" i="4"/>
  <c r="Q3501" i="4"/>
  <c r="Q3500" i="4"/>
  <c r="Q3499" i="4"/>
  <c r="Q3498" i="4"/>
  <c r="Q3497" i="4"/>
  <c r="Q3496" i="4"/>
  <c r="Q3495" i="4"/>
  <c r="Q3494" i="4"/>
  <c r="Q3493" i="4"/>
  <c r="Q3492" i="4"/>
  <c r="Q3491" i="4"/>
  <c r="Q3490" i="4"/>
  <c r="Q3489" i="4"/>
  <c r="Q3488" i="4"/>
  <c r="Q3487" i="4"/>
  <c r="Q3486" i="4"/>
  <c r="Q3485" i="4"/>
  <c r="Q3484" i="4"/>
  <c r="Q3483" i="4"/>
  <c r="Q3482" i="4"/>
  <c r="Q3481" i="4"/>
  <c r="Q3480" i="4"/>
  <c r="Q3479" i="4"/>
  <c r="Q3478" i="4"/>
  <c r="Q3477" i="4"/>
  <c r="Q3476" i="4"/>
  <c r="Q3475" i="4"/>
  <c r="Q3474" i="4"/>
  <c r="Q3473" i="4"/>
  <c r="Q3472" i="4"/>
  <c r="Q3471" i="4"/>
  <c r="Q3470" i="4"/>
  <c r="Q3469" i="4"/>
  <c r="Q3468" i="4"/>
  <c r="Q3467" i="4"/>
  <c r="Q3466" i="4"/>
  <c r="Q3465" i="4"/>
  <c r="Q3464" i="4"/>
  <c r="Q3463" i="4"/>
  <c r="Q3462" i="4"/>
  <c r="Q3461" i="4"/>
  <c r="Q3460" i="4"/>
  <c r="Q3459" i="4"/>
  <c r="Q3458" i="4"/>
  <c r="Q3457" i="4"/>
  <c r="Q3456" i="4"/>
  <c r="Q3455" i="4"/>
  <c r="Q3454" i="4"/>
  <c r="Q3453" i="4"/>
  <c r="Q3452" i="4"/>
  <c r="Q3451" i="4"/>
  <c r="Q3450" i="4"/>
  <c r="Q3449" i="4"/>
  <c r="Q3448" i="4"/>
  <c r="Q3447" i="4"/>
  <c r="Q3446" i="4"/>
  <c r="Q3445" i="4"/>
  <c r="Q3444" i="4"/>
  <c r="Q3443" i="4"/>
  <c r="Q3442" i="4"/>
  <c r="Q3441" i="4"/>
  <c r="Q3440" i="4"/>
  <c r="Q3439" i="4"/>
  <c r="Q3438" i="4"/>
  <c r="Q3437" i="4"/>
  <c r="Q3436" i="4"/>
  <c r="Q3435" i="4"/>
  <c r="Q3434" i="4"/>
  <c r="Q3433" i="4"/>
  <c r="Q3432" i="4"/>
  <c r="Q3431" i="4"/>
  <c r="Q3430" i="4"/>
  <c r="Q3429" i="4"/>
  <c r="Q3428" i="4"/>
  <c r="Q3427" i="4"/>
  <c r="Q3426" i="4"/>
  <c r="Q3425" i="4"/>
  <c r="Q3424" i="4"/>
  <c r="Q3423" i="4"/>
  <c r="Q3422" i="4"/>
  <c r="Q3421" i="4"/>
  <c r="Q3420" i="4"/>
  <c r="Q3419" i="4"/>
  <c r="Q3418" i="4"/>
  <c r="Q3417" i="4"/>
  <c r="Q3416" i="4"/>
  <c r="Q3415" i="4"/>
  <c r="Q3414" i="4"/>
  <c r="Q3413" i="4"/>
  <c r="Q3412" i="4"/>
  <c r="Q3411" i="4"/>
  <c r="Q3410" i="4"/>
  <c r="Q3409" i="4"/>
  <c r="Q3408" i="4"/>
  <c r="Q3407" i="4"/>
  <c r="Q3406" i="4"/>
  <c r="Q3405" i="4"/>
  <c r="Q3404" i="4"/>
  <c r="Q3403" i="4"/>
  <c r="Q3402" i="4"/>
  <c r="Q3401" i="4"/>
  <c r="Q3400" i="4"/>
  <c r="Q3399" i="4"/>
  <c r="Q3398" i="4"/>
  <c r="Q3397" i="4"/>
  <c r="Q3396" i="4"/>
  <c r="Q3395" i="4"/>
  <c r="Q3394" i="4"/>
  <c r="Q3393" i="4"/>
  <c r="Q3392" i="4"/>
  <c r="Q3391" i="4"/>
  <c r="Q3390" i="4"/>
  <c r="Q3389" i="4"/>
  <c r="Q3388" i="4"/>
  <c r="Q3387" i="4"/>
  <c r="Q3386" i="4"/>
  <c r="Q3385" i="4"/>
  <c r="Q3384" i="4"/>
  <c r="Q3383" i="4"/>
  <c r="Q3382" i="4"/>
  <c r="Q3381" i="4"/>
  <c r="Q3380" i="4"/>
  <c r="Q3379" i="4"/>
  <c r="Q3378" i="4"/>
  <c r="Q3377" i="4"/>
  <c r="Q3376" i="4"/>
  <c r="Q3375" i="4"/>
  <c r="Q3374" i="4"/>
  <c r="Q3373" i="4"/>
  <c r="Q3372" i="4"/>
  <c r="Q3371" i="4"/>
  <c r="Q3370" i="4"/>
  <c r="Q3369" i="4"/>
  <c r="Q3368" i="4"/>
  <c r="Q3367" i="4"/>
  <c r="Q3366" i="4"/>
  <c r="Q3365" i="4"/>
  <c r="Q3364" i="4"/>
  <c r="Q3363" i="4"/>
  <c r="Q3362" i="4"/>
  <c r="Q3361" i="4"/>
  <c r="Q3360" i="4"/>
  <c r="Q3359" i="4"/>
  <c r="Q3358" i="4"/>
  <c r="Q3357" i="4"/>
  <c r="Q3356" i="4"/>
  <c r="Q3355" i="4"/>
  <c r="Q3354" i="4"/>
  <c r="Q3353" i="4"/>
  <c r="Q3352" i="4"/>
  <c r="Q3351" i="4"/>
  <c r="Q3350" i="4"/>
  <c r="Q3349" i="4"/>
  <c r="Q3348" i="4"/>
  <c r="Q3347" i="4"/>
  <c r="Q3346" i="4"/>
  <c r="Q3345" i="4"/>
  <c r="Q3344" i="4"/>
  <c r="Q3343" i="4"/>
  <c r="Q3342" i="4"/>
  <c r="Q3341" i="4"/>
  <c r="Q3340" i="4"/>
  <c r="Q3339" i="4"/>
  <c r="Q3338" i="4"/>
  <c r="Q3337" i="4"/>
  <c r="Q3336" i="4"/>
  <c r="Q3335" i="4"/>
  <c r="Q3334" i="4"/>
  <c r="Q3333" i="4"/>
  <c r="Q3332" i="4"/>
  <c r="Q3331" i="4"/>
  <c r="Q3330" i="4"/>
  <c r="Q3329" i="4"/>
  <c r="Q3328" i="4"/>
  <c r="Q3327" i="4"/>
  <c r="Q3326" i="4"/>
  <c r="Q3325" i="4"/>
  <c r="Q3324" i="4"/>
  <c r="Q3323" i="4"/>
  <c r="Q3322" i="4"/>
  <c r="Q3321" i="4"/>
  <c r="Q3320" i="4"/>
  <c r="Q3319" i="4"/>
  <c r="Q3318" i="4"/>
  <c r="Q3317" i="4"/>
  <c r="Q3316" i="4"/>
  <c r="Q3315" i="4"/>
  <c r="Q3314" i="4"/>
  <c r="Q3313" i="4"/>
  <c r="Q3312" i="4"/>
  <c r="Q3311" i="4"/>
  <c r="Q3310" i="4"/>
  <c r="Q3309" i="4"/>
  <c r="Q3308" i="4"/>
  <c r="Q3307" i="4"/>
  <c r="Q3306" i="4"/>
  <c r="Q3305" i="4"/>
  <c r="Q3304" i="4"/>
  <c r="Q3303" i="4"/>
  <c r="Q3302" i="4"/>
  <c r="Q3301" i="4"/>
  <c r="Q3300" i="4"/>
  <c r="Q3299" i="4"/>
  <c r="Q3298" i="4"/>
  <c r="Q3297" i="4"/>
  <c r="Q3296" i="4"/>
  <c r="Q3295" i="4"/>
  <c r="Q3294" i="4"/>
  <c r="Q3293" i="4"/>
  <c r="Q3292" i="4"/>
  <c r="Q3291" i="4"/>
  <c r="Q3290" i="4"/>
  <c r="Q3289" i="4"/>
  <c r="Q3288" i="4"/>
  <c r="Q3287" i="4"/>
  <c r="Q3286" i="4"/>
  <c r="Q3285" i="4"/>
  <c r="Q3284" i="4"/>
  <c r="Q3283" i="4"/>
  <c r="Q3282" i="4"/>
  <c r="Q3281" i="4"/>
  <c r="Q3280" i="4"/>
  <c r="Q3279" i="4"/>
  <c r="Q3278" i="4"/>
  <c r="Q3277" i="4"/>
  <c r="Q3276" i="4"/>
  <c r="Q3275" i="4"/>
  <c r="Q3274" i="4"/>
  <c r="Q3273" i="4"/>
  <c r="Q3272" i="4"/>
  <c r="Q3271" i="4"/>
  <c r="Q3270" i="4"/>
  <c r="Q3269" i="4"/>
  <c r="Q3268" i="4"/>
  <c r="Q3267" i="4"/>
  <c r="Q3266" i="4"/>
  <c r="Q3265" i="4"/>
  <c r="Q3264" i="4"/>
  <c r="Q3263" i="4"/>
  <c r="Q3262" i="4"/>
  <c r="Q3261" i="4"/>
  <c r="Q3260" i="4"/>
  <c r="Q3259" i="4"/>
  <c r="Q3258" i="4"/>
  <c r="Q3257" i="4"/>
  <c r="Q3256" i="4"/>
  <c r="Q3255" i="4"/>
  <c r="Q3254" i="4"/>
  <c r="Q3253" i="4"/>
  <c r="Q3252" i="4"/>
  <c r="Q3251" i="4"/>
  <c r="Q3250" i="4"/>
  <c r="Q3249" i="4"/>
  <c r="Q3248" i="4"/>
  <c r="Q3247" i="4"/>
  <c r="Q3246" i="4"/>
  <c r="Q3245" i="4"/>
  <c r="Q3244" i="4"/>
  <c r="Q3243" i="4"/>
  <c r="Q3242" i="4"/>
  <c r="Q3241" i="4"/>
  <c r="Q3240" i="4"/>
  <c r="Q3239" i="4"/>
  <c r="Q3238" i="4"/>
  <c r="Q3237" i="4"/>
  <c r="Q3236" i="4"/>
  <c r="Q3235" i="4"/>
  <c r="Q3234" i="4"/>
  <c r="Q3233" i="4"/>
  <c r="Q3232" i="4"/>
  <c r="Q3231" i="4"/>
  <c r="Q3230" i="4"/>
  <c r="Q3229" i="4"/>
  <c r="Q3228" i="4"/>
  <c r="Q3227" i="4"/>
  <c r="Q3226" i="4"/>
  <c r="Q3225" i="4"/>
  <c r="Q3224" i="4"/>
  <c r="Q3223" i="4"/>
  <c r="Q3222" i="4"/>
  <c r="Q3221" i="4"/>
  <c r="Q3220" i="4"/>
  <c r="Q3219" i="4"/>
  <c r="Q3218" i="4"/>
  <c r="Q3217" i="4"/>
  <c r="Q3216" i="4"/>
  <c r="Q3215" i="4"/>
  <c r="Q3214" i="4"/>
  <c r="Q3213" i="4"/>
  <c r="Q3212" i="4"/>
  <c r="Q3211" i="4"/>
  <c r="Q3210" i="4"/>
  <c r="Q3209" i="4"/>
  <c r="Q3208" i="4"/>
  <c r="Q3207" i="4"/>
  <c r="Q3206" i="4"/>
  <c r="Q3205" i="4"/>
  <c r="Q3204" i="4"/>
  <c r="Q3203" i="4"/>
  <c r="Q3202" i="4"/>
  <c r="Q3201" i="4"/>
  <c r="Q3200" i="4"/>
  <c r="Q3199" i="4"/>
  <c r="Q3198" i="4"/>
  <c r="Q3197" i="4"/>
  <c r="Q3196" i="4"/>
  <c r="Q3195" i="4"/>
  <c r="Q3194" i="4"/>
  <c r="Q3193" i="4"/>
  <c r="Q3192" i="4"/>
  <c r="Q3191" i="4"/>
  <c r="Q3190" i="4"/>
  <c r="Q3189" i="4"/>
  <c r="Q3188" i="4"/>
  <c r="Q3187" i="4"/>
  <c r="Q3186" i="4"/>
  <c r="Q3185" i="4"/>
  <c r="Q3184" i="4"/>
  <c r="Q3183" i="4"/>
  <c r="Q3182" i="4"/>
  <c r="Q3181" i="4"/>
  <c r="Q3180" i="4"/>
  <c r="Q3179" i="4"/>
  <c r="Q3178" i="4"/>
  <c r="Q3177" i="4"/>
  <c r="Q3176" i="4"/>
  <c r="Q3175" i="4"/>
  <c r="Q3174" i="4"/>
  <c r="Q3173" i="4"/>
  <c r="Q3172" i="4"/>
  <c r="Q3171" i="4"/>
  <c r="Q3170" i="4"/>
  <c r="Q3169" i="4"/>
  <c r="Q3168" i="4"/>
  <c r="Q3167" i="4"/>
  <c r="Q3166" i="4"/>
  <c r="Q3165" i="4"/>
  <c r="Q3164" i="4"/>
  <c r="Q3163" i="4"/>
  <c r="Q3162" i="4"/>
  <c r="Q3161" i="4"/>
  <c r="Q3160" i="4"/>
  <c r="Q3159" i="4"/>
  <c r="Q3158" i="4"/>
  <c r="Q3157" i="4"/>
  <c r="Q3156" i="4"/>
  <c r="Q3155" i="4"/>
  <c r="Q3154" i="4"/>
  <c r="Q3153" i="4"/>
  <c r="Q3152" i="4"/>
  <c r="Q3151" i="4"/>
  <c r="Q3150" i="4"/>
  <c r="Q3149" i="4"/>
  <c r="Q3148" i="4"/>
  <c r="Q3147" i="4"/>
  <c r="Q3146" i="4"/>
  <c r="Q3145" i="4"/>
  <c r="Q3144" i="4"/>
  <c r="Q3143" i="4"/>
  <c r="Q3142" i="4"/>
  <c r="Q3141" i="4"/>
  <c r="Q3140" i="4"/>
  <c r="Q3139" i="4"/>
  <c r="Q3138" i="4"/>
  <c r="Q3137" i="4"/>
  <c r="Q3136" i="4"/>
  <c r="Q3135" i="4"/>
  <c r="Q3134" i="4"/>
  <c r="Q3133" i="4"/>
  <c r="Q3132" i="4"/>
  <c r="Q3131" i="4"/>
  <c r="Q3130" i="4"/>
  <c r="Q3129" i="4"/>
  <c r="Q3128" i="4"/>
  <c r="Q3127" i="4"/>
  <c r="Q3126" i="4"/>
  <c r="Q3125" i="4"/>
  <c r="Q3124" i="4"/>
  <c r="Q3123" i="4"/>
  <c r="Q3122" i="4"/>
  <c r="Q3121" i="4"/>
  <c r="Q3120" i="4"/>
  <c r="Q3119" i="4"/>
  <c r="Q3118" i="4"/>
  <c r="Q3117" i="4"/>
  <c r="Q3116" i="4"/>
  <c r="Q3115" i="4"/>
  <c r="Q3114" i="4"/>
  <c r="Q3113" i="4"/>
  <c r="Q3112" i="4"/>
  <c r="Q3111" i="4"/>
  <c r="Q3110" i="4"/>
  <c r="Q3109" i="4"/>
  <c r="Q3108" i="4"/>
  <c r="Q3107" i="4"/>
  <c r="Q3106" i="4"/>
  <c r="Q3105" i="4"/>
  <c r="Q3104" i="4"/>
  <c r="Q3103" i="4"/>
  <c r="Q3102" i="4"/>
  <c r="Q3101" i="4"/>
  <c r="Q3100" i="4"/>
  <c r="Q3099" i="4"/>
  <c r="Q3098" i="4"/>
  <c r="Q3097" i="4"/>
  <c r="Q3096" i="4"/>
  <c r="Q3095" i="4"/>
  <c r="Q3094" i="4"/>
  <c r="Q3093" i="4"/>
  <c r="Q3092" i="4"/>
  <c r="Q3091" i="4"/>
  <c r="Q3090" i="4"/>
  <c r="Q3089" i="4"/>
  <c r="Q3088" i="4"/>
  <c r="Q3087" i="4"/>
  <c r="Q3086" i="4"/>
  <c r="Q3085" i="4"/>
  <c r="Q3084" i="4"/>
  <c r="Q3083" i="4"/>
  <c r="Q3082" i="4"/>
  <c r="Q3081" i="4"/>
  <c r="Q3080" i="4"/>
  <c r="Q3079" i="4"/>
  <c r="Q3078" i="4"/>
  <c r="Q3077" i="4"/>
  <c r="Q3076" i="4"/>
  <c r="Q3075" i="4"/>
  <c r="Q3074" i="4"/>
  <c r="Q3073" i="4"/>
  <c r="Q3072" i="4"/>
  <c r="Q3071" i="4"/>
  <c r="Q3070" i="4"/>
  <c r="Q3069" i="4"/>
  <c r="Q3068" i="4"/>
  <c r="Q3067" i="4"/>
  <c r="Q3066" i="4"/>
  <c r="Q3065" i="4"/>
  <c r="Q3064" i="4"/>
  <c r="Q3063" i="4"/>
  <c r="Q3062" i="4"/>
  <c r="Q3061" i="4"/>
  <c r="Q3060" i="4"/>
  <c r="Q3059" i="4"/>
  <c r="Q3058" i="4"/>
  <c r="Q3057" i="4"/>
  <c r="Q3056" i="4"/>
  <c r="Q3055" i="4"/>
  <c r="Q3054" i="4"/>
  <c r="Q3053" i="4"/>
  <c r="Q3052" i="4"/>
  <c r="Q3051" i="4"/>
  <c r="Q3050" i="4"/>
  <c r="Q3049" i="4"/>
  <c r="Q3048" i="4"/>
  <c r="Q3047" i="4"/>
  <c r="Q3046" i="4"/>
  <c r="Q3045" i="4"/>
  <c r="Q3044" i="4"/>
  <c r="Q3043" i="4"/>
  <c r="Q3042" i="4"/>
  <c r="Q3041" i="4"/>
  <c r="Q3040" i="4"/>
  <c r="Q3039" i="4"/>
  <c r="Q3038" i="4"/>
  <c r="Q3037" i="4"/>
  <c r="Q3036" i="4"/>
  <c r="Q3035" i="4"/>
  <c r="Q3034" i="4"/>
  <c r="Q3033" i="4"/>
  <c r="Q3032" i="4"/>
  <c r="Q3031" i="4"/>
  <c r="Q3030" i="4"/>
  <c r="Q3029" i="4"/>
  <c r="Q3028" i="4"/>
  <c r="Q3027" i="4"/>
  <c r="Q3026" i="4"/>
  <c r="Q3025" i="4"/>
  <c r="Q3024" i="4"/>
  <c r="Q3023" i="4"/>
  <c r="Q3022" i="4"/>
  <c r="Q3021" i="4"/>
  <c r="Q3020" i="4"/>
  <c r="Q3019" i="4"/>
  <c r="Q3018" i="4"/>
  <c r="Q3017" i="4"/>
  <c r="Q3016" i="4"/>
  <c r="Q3015" i="4"/>
  <c r="Q3014" i="4"/>
  <c r="Q3013" i="4"/>
  <c r="Q3012" i="4"/>
  <c r="Q3011" i="4"/>
  <c r="Q3010" i="4"/>
  <c r="Q3009" i="4"/>
  <c r="Q3008" i="4"/>
  <c r="Q3007" i="4"/>
  <c r="Q3006" i="4"/>
  <c r="Q3005" i="4"/>
  <c r="Q3004" i="4"/>
  <c r="Q3003" i="4"/>
  <c r="Q3002" i="4"/>
  <c r="Q3001" i="4"/>
  <c r="Q3000" i="4"/>
  <c r="Q2999" i="4"/>
  <c r="Q2998" i="4"/>
  <c r="Q2997" i="4"/>
  <c r="Q2996" i="4"/>
  <c r="Q2995" i="4"/>
  <c r="Q2994" i="4"/>
  <c r="Q2993" i="4"/>
  <c r="Q2992" i="4"/>
  <c r="Q2991" i="4"/>
  <c r="Q2990" i="4"/>
  <c r="Q2989" i="4"/>
  <c r="Q2988" i="4"/>
  <c r="Q2987" i="4"/>
  <c r="Q2986" i="4"/>
  <c r="Q2985" i="4"/>
  <c r="Q2984" i="4"/>
  <c r="Q2983" i="4"/>
  <c r="Q2982" i="4"/>
  <c r="Q2981" i="4"/>
  <c r="Q2980" i="4"/>
  <c r="Q2979" i="4"/>
  <c r="Q2978" i="4"/>
  <c r="Q2977" i="4"/>
  <c r="Q2976" i="4"/>
  <c r="Q2975" i="4"/>
  <c r="Q2974" i="4"/>
  <c r="Q2973" i="4"/>
  <c r="Q2972" i="4"/>
  <c r="Q2971" i="4"/>
  <c r="Q2970" i="4"/>
  <c r="Q2969" i="4"/>
  <c r="Q2968" i="4"/>
  <c r="Q2967" i="4"/>
  <c r="Q2966" i="4"/>
  <c r="Q2965" i="4"/>
  <c r="Q2964" i="4"/>
  <c r="Q2963" i="4"/>
  <c r="Q2962" i="4"/>
  <c r="Q2961" i="4"/>
  <c r="Q2960" i="4"/>
  <c r="Q2959" i="4"/>
  <c r="Q2958" i="4"/>
  <c r="Q2957" i="4"/>
  <c r="Q2956" i="4"/>
  <c r="Q2955" i="4"/>
  <c r="Q2954" i="4"/>
  <c r="Q2953" i="4"/>
  <c r="Q2952" i="4"/>
  <c r="Q2951" i="4"/>
  <c r="Q2950" i="4"/>
  <c r="Q2949" i="4"/>
  <c r="Q2948" i="4"/>
  <c r="Q2947" i="4"/>
  <c r="Q2946" i="4"/>
  <c r="Q2945" i="4"/>
  <c r="Q2944" i="4"/>
  <c r="Q2943" i="4"/>
  <c r="Q2942" i="4"/>
  <c r="Q2941" i="4"/>
  <c r="Q2940" i="4"/>
  <c r="Q2939" i="4"/>
  <c r="Q2938" i="4"/>
  <c r="Q2937" i="4"/>
  <c r="Q2936" i="4"/>
  <c r="Q2935" i="4"/>
  <c r="Q2934" i="4"/>
  <c r="Q2933" i="4"/>
  <c r="Q2932" i="4"/>
  <c r="Q2931" i="4"/>
  <c r="Q2930" i="4"/>
  <c r="Q2929" i="4"/>
  <c r="Q2928" i="4"/>
  <c r="Q2927" i="4"/>
  <c r="Q2926" i="4"/>
  <c r="Q2925" i="4"/>
  <c r="Q2924" i="4"/>
  <c r="Q2923" i="4"/>
  <c r="Q2922" i="4"/>
  <c r="Q2921" i="4"/>
  <c r="Q2920" i="4"/>
  <c r="Q2919" i="4"/>
  <c r="Q2918" i="4"/>
  <c r="Q2917" i="4"/>
  <c r="Q2916" i="4"/>
  <c r="Q2915" i="4"/>
  <c r="Q2914" i="4"/>
  <c r="Q2913" i="4"/>
  <c r="Q2912" i="4"/>
  <c r="Q2911" i="4"/>
  <c r="Q2910" i="4"/>
  <c r="Q2909" i="4"/>
  <c r="Q2908" i="4"/>
  <c r="Q2907" i="4"/>
  <c r="Q2906" i="4"/>
  <c r="Q2905" i="4"/>
  <c r="Q2904" i="4"/>
  <c r="Q2903" i="4"/>
  <c r="Q2902" i="4"/>
  <c r="Q2901" i="4"/>
  <c r="Q2900" i="4"/>
  <c r="Q2899" i="4"/>
  <c r="Q2898" i="4"/>
  <c r="Q2897" i="4"/>
  <c r="Q2896" i="4"/>
  <c r="Q2895" i="4"/>
  <c r="Q2894" i="4"/>
  <c r="Q2893" i="4"/>
  <c r="Q2892" i="4"/>
  <c r="Q2891" i="4"/>
  <c r="Q2890" i="4"/>
  <c r="Q2889" i="4"/>
  <c r="Q2888" i="4"/>
  <c r="Q2887" i="4"/>
  <c r="Q2886" i="4"/>
  <c r="Q2885" i="4"/>
  <c r="Q2884" i="4"/>
  <c r="Q2883" i="4"/>
  <c r="Q2882" i="4"/>
  <c r="Q2881" i="4"/>
  <c r="Q2880" i="4"/>
  <c r="Q2879" i="4"/>
  <c r="Q2878" i="4"/>
  <c r="Q2877" i="4"/>
  <c r="Q2876" i="4"/>
  <c r="Q2875" i="4"/>
  <c r="Q2874" i="4"/>
  <c r="Q2873" i="4"/>
  <c r="Q2872" i="4"/>
  <c r="Q2871" i="4"/>
  <c r="Q2870" i="4"/>
  <c r="Q2869" i="4"/>
  <c r="Q2868" i="4"/>
  <c r="Q2867" i="4"/>
  <c r="Q2866" i="4"/>
  <c r="Q2865" i="4"/>
  <c r="Q2864" i="4"/>
  <c r="Q2863" i="4"/>
  <c r="Q2862" i="4"/>
  <c r="Q2861" i="4"/>
  <c r="Q2860" i="4"/>
  <c r="Q2859" i="4"/>
  <c r="Q2858" i="4"/>
  <c r="Q2857" i="4"/>
  <c r="Q2856" i="4"/>
  <c r="Q2855" i="4"/>
  <c r="Q2854" i="4"/>
  <c r="Q2853" i="4"/>
  <c r="Q2852" i="4"/>
  <c r="Q2851" i="4"/>
  <c r="Q2850" i="4"/>
  <c r="Q2849" i="4"/>
  <c r="Q2848" i="4"/>
  <c r="Q2847" i="4"/>
  <c r="Q2846" i="4"/>
  <c r="Q2845" i="4"/>
  <c r="Q2844" i="4"/>
  <c r="Q2843" i="4"/>
  <c r="Q2842" i="4"/>
  <c r="Q2841" i="4"/>
  <c r="Q2840" i="4"/>
  <c r="Q2839" i="4"/>
  <c r="Q2838" i="4"/>
  <c r="Q2837" i="4"/>
  <c r="Q2836" i="4"/>
  <c r="Q2835" i="4"/>
  <c r="Q2834" i="4"/>
  <c r="Q2833" i="4"/>
  <c r="Q2832" i="4"/>
  <c r="Q2831" i="4"/>
  <c r="Q2830" i="4"/>
  <c r="Q2829" i="4"/>
  <c r="Q2828" i="4"/>
  <c r="Q2827" i="4"/>
  <c r="Q2826" i="4"/>
  <c r="Q2825" i="4"/>
  <c r="Q2824" i="4"/>
  <c r="Q2823" i="4"/>
  <c r="Q2822" i="4"/>
  <c r="Q2821" i="4"/>
  <c r="Q2820" i="4"/>
  <c r="Q2819" i="4"/>
  <c r="Q2818" i="4"/>
  <c r="Q2817" i="4"/>
  <c r="Q2816" i="4"/>
  <c r="Q2815" i="4"/>
  <c r="Q2814" i="4"/>
  <c r="Q2813" i="4"/>
  <c r="Q2812" i="4"/>
  <c r="Q2811" i="4"/>
  <c r="Q2810" i="4"/>
  <c r="Q2809" i="4"/>
  <c r="Q2808" i="4"/>
  <c r="Q2807" i="4"/>
  <c r="Q2806" i="4"/>
  <c r="Q2805" i="4"/>
  <c r="Q2804" i="4"/>
  <c r="Q2803" i="4"/>
  <c r="Q2802" i="4"/>
  <c r="Q2801" i="4"/>
  <c r="Q2800" i="4"/>
  <c r="Q2799" i="4"/>
  <c r="Q2798" i="4"/>
  <c r="Q2797" i="4"/>
  <c r="Q2796" i="4"/>
  <c r="Q2795" i="4"/>
  <c r="Q2794" i="4"/>
  <c r="Q2793" i="4"/>
  <c r="Q2792" i="4"/>
  <c r="Q2791" i="4"/>
  <c r="Q2790" i="4"/>
  <c r="Q2789" i="4"/>
  <c r="Q2788" i="4"/>
  <c r="Q2787" i="4"/>
  <c r="Q2786" i="4"/>
  <c r="Q2785" i="4"/>
  <c r="Q2784" i="4"/>
  <c r="Q2783" i="4"/>
  <c r="Q2782" i="4"/>
  <c r="Q2781" i="4"/>
  <c r="Q2780" i="4"/>
  <c r="Q2779" i="4"/>
  <c r="Q2778" i="4"/>
  <c r="Q2777" i="4"/>
  <c r="Q2776" i="4"/>
  <c r="Q2775" i="4"/>
  <c r="Q2774" i="4"/>
  <c r="Q2773" i="4"/>
  <c r="Q2772" i="4"/>
  <c r="Q2771" i="4"/>
  <c r="Q2770" i="4"/>
  <c r="Q2769" i="4"/>
  <c r="Q2768" i="4"/>
  <c r="Q2767" i="4"/>
  <c r="Q2766" i="4"/>
  <c r="Q2765" i="4"/>
  <c r="Q2764" i="4"/>
  <c r="Q2763" i="4"/>
  <c r="Q2762" i="4"/>
  <c r="Q2761" i="4"/>
  <c r="Q2760" i="4"/>
  <c r="Q2759" i="4"/>
  <c r="Q2758" i="4"/>
  <c r="Q2757" i="4"/>
  <c r="Q2756" i="4"/>
  <c r="Q2755" i="4"/>
  <c r="Q2754" i="4"/>
  <c r="Q2753" i="4"/>
  <c r="Q2752" i="4"/>
  <c r="Q2751" i="4"/>
  <c r="Q2750" i="4"/>
  <c r="Q2749" i="4"/>
  <c r="Q2748" i="4"/>
  <c r="Q2747" i="4"/>
  <c r="Q2746" i="4"/>
  <c r="Q2745" i="4"/>
  <c r="Q2744" i="4"/>
  <c r="Q2743" i="4"/>
  <c r="Q2742" i="4"/>
  <c r="Q2741" i="4"/>
  <c r="Q2740" i="4"/>
  <c r="Q2739" i="4"/>
  <c r="Q2738" i="4"/>
  <c r="Q2737" i="4"/>
  <c r="Q2736" i="4"/>
  <c r="Q2735" i="4"/>
  <c r="Q2734" i="4"/>
  <c r="Q2733" i="4"/>
  <c r="Q2732" i="4"/>
  <c r="Q2731" i="4"/>
  <c r="Q2730" i="4"/>
  <c r="Q2729" i="4"/>
  <c r="Q2728" i="4"/>
  <c r="Q2727" i="4"/>
  <c r="Q2726" i="4"/>
  <c r="Q2725" i="4"/>
  <c r="Q2724" i="4"/>
  <c r="Q2723" i="4"/>
  <c r="Q2722" i="4"/>
  <c r="Q2721" i="4"/>
  <c r="Q2720" i="4"/>
  <c r="Q2719" i="4"/>
  <c r="Q2718" i="4"/>
  <c r="Q2717" i="4"/>
  <c r="Q2716" i="4"/>
  <c r="Q2715" i="4"/>
  <c r="Q2714" i="4"/>
  <c r="Q2713" i="4"/>
  <c r="Q2712" i="4"/>
  <c r="Q2711" i="4"/>
  <c r="Q2710" i="4"/>
  <c r="Q2709" i="4"/>
  <c r="Q2708" i="4"/>
  <c r="Q2707" i="4"/>
  <c r="Q2706" i="4"/>
  <c r="Q2705" i="4"/>
  <c r="Q2704" i="4"/>
  <c r="Q2703" i="4"/>
  <c r="Q2702" i="4"/>
  <c r="Q2701" i="4"/>
  <c r="Q2700" i="4"/>
  <c r="Q2699" i="4"/>
  <c r="Q2698" i="4"/>
  <c r="Q2697" i="4"/>
  <c r="Q2696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AA5" i="4"/>
  <c r="AA2" i="4"/>
  <c r="Z7" i="4"/>
  <c r="Z6" i="4"/>
  <c r="AA6" i="4" s="1"/>
  <c r="Z5" i="4"/>
  <c r="Z4" i="4"/>
  <c r="AA4" i="4" s="1"/>
  <c r="Z3" i="4"/>
  <c r="AA3" i="4" s="1"/>
  <c r="Z2" i="4"/>
  <c r="CP63" i="3"/>
  <c r="CO63" i="3"/>
  <c r="CN63" i="3"/>
  <c r="CP62" i="3"/>
  <c r="CO62" i="3"/>
  <c r="CN62" i="3"/>
  <c r="CP61" i="3"/>
  <c r="CO61" i="3"/>
  <c r="CN61" i="3"/>
  <c r="CP60" i="3"/>
  <c r="CO60" i="3"/>
  <c r="CN60" i="3"/>
  <c r="CP59" i="3"/>
  <c r="CO59" i="3"/>
  <c r="CN59" i="3"/>
  <c r="CP58" i="3"/>
  <c r="CO58" i="3"/>
  <c r="CN58" i="3"/>
  <c r="CP57" i="3"/>
  <c r="CO57" i="3"/>
  <c r="CN57" i="3"/>
  <c r="CP56" i="3"/>
  <c r="CO56" i="3"/>
  <c r="CN56" i="3"/>
  <c r="CP55" i="3"/>
  <c r="CO55" i="3"/>
  <c r="CN55" i="3"/>
  <c r="CP54" i="3"/>
  <c r="CO54" i="3"/>
  <c r="CN54" i="3"/>
  <c r="CP53" i="3"/>
  <c r="CO53" i="3"/>
  <c r="CN53" i="3"/>
  <c r="CP52" i="3"/>
  <c r="CO52" i="3"/>
  <c r="CN52" i="3"/>
  <c r="CP49" i="3"/>
  <c r="CO49" i="3"/>
  <c r="CN49" i="3"/>
  <c r="CP48" i="3"/>
  <c r="CO48" i="3"/>
  <c r="CN48" i="3"/>
  <c r="CP47" i="3"/>
  <c r="CO47" i="3"/>
  <c r="CN47" i="3"/>
  <c r="CP46" i="3"/>
  <c r="CO46" i="3"/>
  <c r="CN46" i="3"/>
  <c r="CP45" i="3"/>
  <c r="CO45" i="3"/>
  <c r="CN45" i="3"/>
  <c r="CP44" i="3"/>
  <c r="CO44" i="3"/>
  <c r="CN44" i="3"/>
  <c r="CP43" i="3"/>
  <c r="CO43" i="3"/>
  <c r="CN43" i="3"/>
  <c r="CP42" i="3"/>
  <c r="CO42" i="3"/>
  <c r="CN42" i="3"/>
  <c r="CP41" i="3"/>
  <c r="CO41" i="3"/>
  <c r="CN41" i="3"/>
  <c r="CP38" i="3"/>
  <c r="CO38" i="3"/>
  <c r="CN38" i="3"/>
  <c r="CP37" i="3"/>
  <c r="CO37" i="3"/>
  <c r="CN37" i="3"/>
  <c r="CP36" i="3"/>
  <c r="CO36" i="3"/>
  <c r="CN36" i="3"/>
  <c r="CP35" i="3"/>
  <c r="CO35" i="3"/>
  <c r="CN35" i="3"/>
  <c r="CP34" i="3"/>
  <c r="CO34" i="3"/>
  <c r="CN34" i="3"/>
  <c r="CP33" i="3"/>
  <c r="CO33" i="3"/>
  <c r="CN33" i="3"/>
  <c r="CP32" i="3"/>
  <c r="CO32" i="3"/>
  <c r="CN32" i="3"/>
  <c r="CP31" i="3"/>
  <c r="CO31" i="3"/>
  <c r="CN31" i="3"/>
  <c r="CP30" i="3"/>
  <c r="CO30" i="3"/>
  <c r="CN30" i="3"/>
  <c r="CP29" i="3"/>
  <c r="CO29" i="3"/>
  <c r="CN29" i="3"/>
  <c r="CP28" i="3"/>
  <c r="CO28" i="3"/>
  <c r="CN28" i="3"/>
  <c r="CP25" i="3"/>
  <c r="CO25" i="3"/>
  <c r="CN25" i="3"/>
  <c r="CP24" i="3"/>
  <c r="CO24" i="3"/>
  <c r="CN24" i="3"/>
  <c r="CP23" i="3"/>
  <c r="CO23" i="3"/>
  <c r="CN23" i="3"/>
  <c r="CP22" i="3"/>
  <c r="CO22" i="3"/>
  <c r="CN22" i="3"/>
  <c r="CP21" i="3"/>
  <c r="CO21" i="3"/>
  <c r="CN21" i="3"/>
  <c r="CP20" i="3"/>
  <c r="CO20" i="3"/>
  <c r="CN20" i="3"/>
  <c r="CP19" i="3"/>
  <c r="CO19" i="3"/>
  <c r="CN19" i="3"/>
  <c r="CP18" i="3"/>
  <c r="CO18" i="3"/>
  <c r="CN18" i="3"/>
  <c r="CP17" i="3"/>
  <c r="CO17" i="3"/>
  <c r="CN17" i="3"/>
  <c r="CP16" i="3"/>
  <c r="CO16" i="3"/>
  <c r="CN16" i="3"/>
  <c r="CP15" i="3"/>
  <c r="CO15" i="3"/>
  <c r="CN15" i="3"/>
  <c r="CP12" i="3"/>
  <c r="CO12" i="3"/>
  <c r="CN12" i="3"/>
  <c r="CP11" i="3"/>
  <c r="CO11" i="3"/>
  <c r="CN11" i="3"/>
  <c r="CP10" i="3"/>
  <c r="CO10" i="3"/>
  <c r="CN10" i="3"/>
  <c r="CP9" i="3"/>
  <c r="CO9" i="3"/>
  <c r="CN9" i="3"/>
  <c r="CP8" i="3"/>
  <c r="CO8" i="3"/>
  <c r="CN8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62" i="3"/>
  <c r="CL62" i="3"/>
  <c r="CK62" i="3"/>
  <c r="CM61" i="3"/>
  <c r="CL61" i="3"/>
  <c r="CK61" i="3"/>
  <c r="CM60" i="3"/>
  <c r="CL60" i="3"/>
  <c r="CK60" i="3"/>
  <c r="CM59" i="3"/>
  <c r="CL59" i="3"/>
  <c r="CK59" i="3"/>
  <c r="CM58" i="3"/>
  <c r="CL58" i="3"/>
  <c r="CK58" i="3"/>
  <c r="CM57" i="3"/>
  <c r="CL57" i="3"/>
  <c r="CK57" i="3"/>
  <c r="CM56" i="3"/>
  <c r="CL56" i="3"/>
  <c r="CK56" i="3"/>
  <c r="CM55" i="3"/>
  <c r="CL55" i="3"/>
  <c r="CK55" i="3"/>
  <c r="CM54" i="3"/>
  <c r="CL54" i="3"/>
  <c r="CK54" i="3"/>
  <c r="CM53" i="3"/>
  <c r="CL53" i="3"/>
  <c r="CK53" i="3"/>
  <c r="CM52" i="3"/>
  <c r="CL52" i="3"/>
  <c r="CK52" i="3"/>
  <c r="CM50" i="3"/>
  <c r="CL50" i="3"/>
  <c r="CK50" i="3"/>
  <c r="CM49" i="3"/>
  <c r="CL49" i="3"/>
  <c r="CK49" i="3"/>
  <c r="CM48" i="3"/>
  <c r="CL48" i="3"/>
  <c r="CK48" i="3"/>
  <c r="CM47" i="3"/>
  <c r="CL47" i="3"/>
  <c r="CK47" i="3"/>
  <c r="CM46" i="3"/>
  <c r="CL46" i="3"/>
  <c r="CK46" i="3"/>
  <c r="CM45" i="3"/>
  <c r="CL45" i="3"/>
  <c r="CK45" i="3"/>
  <c r="CM44" i="3"/>
  <c r="CL44" i="3"/>
  <c r="CK44" i="3"/>
  <c r="CM43" i="3"/>
  <c r="CL43" i="3"/>
  <c r="CK43" i="3"/>
  <c r="CM42" i="3"/>
  <c r="CL42" i="3"/>
  <c r="CK42" i="3"/>
  <c r="CM41" i="3"/>
  <c r="CL41" i="3"/>
  <c r="CK41" i="3"/>
  <c r="CM39" i="3"/>
  <c r="CL39" i="3"/>
  <c r="CK39" i="3"/>
  <c r="CM38" i="3"/>
  <c r="CL38" i="3"/>
  <c r="CK38" i="3"/>
  <c r="CM37" i="3"/>
  <c r="CL37" i="3"/>
  <c r="CK37" i="3"/>
  <c r="CM36" i="3"/>
  <c r="CL36" i="3"/>
  <c r="CK36" i="3"/>
  <c r="CM35" i="3"/>
  <c r="CL35" i="3"/>
  <c r="CK35" i="3"/>
  <c r="CM34" i="3"/>
  <c r="CL34" i="3"/>
  <c r="CK34" i="3"/>
  <c r="CM33" i="3"/>
  <c r="CL33" i="3"/>
  <c r="CK33" i="3"/>
  <c r="CM32" i="3"/>
  <c r="CL32" i="3"/>
  <c r="CK32" i="3"/>
  <c r="CM31" i="3"/>
  <c r="CL31" i="3"/>
  <c r="CK31" i="3"/>
  <c r="CM30" i="3"/>
  <c r="CL30" i="3"/>
  <c r="CK30" i="3"/>
  <c r="CM29" i="3"/>
  <c r="CL29" i="3"/>
  <c r="CK29" i="3"/>
  <c r="CM28" i="3"/>
  <c r="CL28" i="3"/>
  <c r="CK28" i="3"/>
  <c r="CM25" i="3"/>
  <c r="CL25" i="3"/>
  <c r="CK25" i="3"/>
  <c r="CM24" i="3"/>
  <c r="CL24" i="3"/>
  <c r="CK24" i="3"/>
  <c r="CM23" i="3"/>
  <c r="CL23" i="3"/>
  <c r="CK23" i="3"/>
  <c r="CM22" i="3"/>
  <c r="CL22" i="3"/>
  <c r="CK22" i="3"/>
  <c r="CM21" i="3"/>
  <c r="CL21" i="3"/>
  <c r="CK21" i="3"/>
  <c r="CM20" i="3"/>
  <c r="CL20" i="3"/>
  <c r="CK20" i="3"/>
  <c r="CM19" i="3"/>
  <c r="CL19" i="3"/>
  <c r="CK19" i="3"/>
  <c r="CM18" i="3"/>
  <c r="CL18" i="3"/>
  <c r="CK18" i="3"/>
  <c r="CM17" i="3"/>
  <c r="CL17" i="3"/>
  <c r="CK17" i="3"/>
  <c r="CM16" i="3"/>
  <c r="CL16" i="3"/>
  <c r="CK16" i="3"/>
  <c r="CM15" i="3"/>
  <c r="CL15" i="3"/>
  <c r="CK15" i="3"/>
  <c r="CM13" i="3"/>
  <c r="CL13" i="3"/>
  <c r="CK13" i="3"/>
  <c r="CM12" i="3"/>
  <c r="CL12" i="3"/>
  <c r="CK12" i="3"/>
  <c r="CM11" i="3"/>
  <c r="CL11" i="3"/>
  <c r="CK11" i="3"/>
  <c r="CM10" i="3"/>
  <c r="CL10" i="3"/>
  <c r="CK10" i="3"/>
  <c r="CM9" i="3"/>
  <c r="CL9" i="3"/>
  <c r="CK9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62" i="3"/>
  <c r="CI62" i="3"/>
  <c r="CH62" i="3"/>
  <c r="CJ61" i="3"/>
  <c r="CI61" i="3"/>
  <c r="CH61" i="3"/>
  <c r="CJ60" i="3"/>
  <c r="CI60" i="3"/>
  <c r="CH60" i="3"/>
  <c r="CJ59" i="3"/>
  <c r="CI59" i="3"/>
  <c r="CH59" i="3"/>
  <c r="CJ58" i="3"/>
  <c r="CI58" i="3"/>
  <c r="CH58" i="3"/>
  <c r="CJ57" i="3"/>
  <c r="CI57" i="3"/>
  <c r="CH57" i="3"/>
  <c r="CJ56" i="3"/>
  <c r="CI56" i="3"/>
  <c r="CH56" i="3"/>
  <c r="CJ55" i="3"/>
  <c r="CI55" i="3"/>
  <c r="CH55" i="3"/>
  <c r="CJ54" i="3"/>
  <c r="CI54" i="3"/>
  <c r="CH54" i="3"/>
  <c r="CJ53" i="3"/>
  <c r="CI53" i="3"/>
  <c r="CH53" i="3"/>
  <c r="CJ52" i="3"/>
  <c r="CI52" i="3"/>
  <c r="CH52" i="3"/>
  <c r="CJ48" i="3"/>
  <c r="CI48" i="3"/>
  <c r="CH48" i="3"/>
  <c r="CJ47" i="3"/>
  <c r="CI47" i="3"/>
  <c r="CH47" i="3"/>
  <c r="CJ46" i="3"/>
  <c r="CI46" i="3"/>
  <c r="CH46" i="3"/>
  <c r="CJ45" i="3"/>
  <c r="CI45" i="3"/>
  <c r="CH45" i="3"/>
  <c r="CJ44" i="3"/>
  <c r="CI44" i="3"/>
  <c r="CH44" i="3"/>
  <c r="CJ43" i="3"/>
  <c r="CI43" i="3"/>
  <c r="CH43" i="3"/>
  <c r="CJ42" i="3"/>
  <c r="CI42" i="3"/>
  <c r="CH42" i="3"/>
  <c r="CJ41" i="3"/>
  <c r="CI41" i="3"/>
  <c r="CH41" i="3"/>
  <c r="CJ38" i="3"/>
  <c r="CI38" i="3"/>
  <c r="CH38" i="3"/>
  <c r="CJ37" i="3"/>
  <c r="CI37" i="3"/>
  <c r="CH37" i="3"/>
  <c r="CJ36" i="3"/>
  <c r="CI36" i="3"/>
  <c r="CH36" i="3"/>
  <c r="CJ35" i="3"/>
  <c r="CI35" i="3"/>
  <c r="CH35" i="3"/>
  <c r="CJ34" i="3"/>
  <c r="CI34" i="3"/>
  <c r="CH34" i="3"/>
  <c r="CJ33" i="3"/>
  <c r="CI33" i="3"/>
  <c r="CH33" i="3"/>
  <c r="CJ32" i="3"/>
  <c r="CI32" i="3"/>
  <c r="CH32" i="3"/>
  <c r="CJ31" i="3"/>
  <c r="CI31" i="3"/>
  <c r="CH31" i="3"/>
  <c r="CJ30" i="3"/>
  <c r="CI30" i="3"/>
  <c r="CH30" i="3"/>
  <c r="CJ29" i="3"/>
  <c r="CI29" i="3"/>
  <c r="CH29" i="3"/>
  <c r="CJ28" i="3"/>
  <c r="CI28" i="3"/>
  <c r="CH28" i="3"/>
  <c r="CJ24" i="3"/>
  <c r="CI24" i="3"/>
  <c r="CH24" i="3"/>
  <c r="CJ23" i="3"/>
  <c r="CI23" i="3"/>
  <c r="CH23" i="3"/>
  <c r="CJ22" i="3"/>
  <c r="CI22" i="3"/>
  <c r="CH22" i="3"/>
  <c r="CJ21" i="3"/>
  <c r="CI21" i="3"/>
  <c r="CH21" i="3"/>
  <c r="CJ20" i="3"/>
  <c r="CI20" i="3"/>
  <c r="CH20" i="3"/>
  <c r="CJ19" i="3"/>
  <c r="CI19" i="3"/>
  <c r="CH19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2" i="3"/>
  <c r="CI12" i="3"/>
  <c r="CH12" i="3"/>
  <c r="CJ11" i="3"/>
  <c r="CI11" i="3"/>
  <c r="CH11" i="3"/>
  <c r="CJ10" i="3"/>
  <c r="CI10" i="3"/>
  <c r="CH10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63" i="3"/>
  <c r="CF63" i="3"/>
  <c r="CE63" i="3"/>
  <c r="CG62" i="3"/>
  <c r="CF62" i="3"/>
  <c r="CE62" i="3"/>
  <c r="CG61" i="3"/>
  <c r="CF61" i="3"/>
  <c r="CE61" i="3"/>
  <c r="CG60" i="3"/>
  <c r="CF60" i="3"/>
  <c r="CE60" i="3"/>
  <c r="CG59" i="3"/>
  <c r="CF59" i="3"/>
  <c r="CE59" i="3"/>
  <c r="CG58" i="3"/>
  <c r="CF58" i="3"/>
  <c r="CE58" i="3"/>
  <c r="CG57" i="3"/>
  <c r="CF57" i="3"/>
  <c r="CE57" i="3"/>
  <c r="CG56" i="3"/>
  <c r="CF56" i="3"/>
  <c r="CE56" i="3"/>
  <c r="CG55" i="3"/>
  <c r="CF55" i="3"/>
  <c r="CE55" i="3"/>
  <c r="CG54" i="3"/>
  <c r="CF54" i="3"/>
  <c r="CE54" i="3"/>
  <c r="CG53" i="3"/>
  <c r="CF53" i="3"/>
  <c r="CE53" i="3"/>
  <c r="CG52" i="3"/>
  <c r="CF52" i="3"/>
  <c r="CE52" i="3"/>
  <c r="CG49" i="3"/>
  <c r="CF49" i="3"/>
  <c r="CE49" i="3"/>
  <c r="CG48" i="3"/>
  <c r="CF48" i="3"/>
  <c r="CE48" i="3"/>
  <c r="CG47" i="3"/>
  <c r="CF47" i="3"/>
  <c r="CE47" i="3"/>
  <c r="CG46" i="3"/>
  <c r="CF46" i="3"/>
  <c r="CE46" i="3"/>
  <c r="CG45" i="3"/>
  <c r="CF45" i="3"/>
  <c r="CE45" i="3"/>
  <c r="CG44" i="3"/>
  <c r="CF44" i="3"/>
  <c r="CE44" i="3"/>
  <c r="CG43" i="3"/>
  <c r="CF43" i="3"/>
  <c r="CE43" i="3"/>
  <c r="CG42" i="3"/>
  <c r="CF42" i="3"/>
  <c r="CE42" i="3"/>
  <c r="CG41" i="3"/>
  <c r="CF41" i="3"/>
  <c r="CE41" i="3"/>
  <c r="CG36" i="3"/>
  <c r="CF36" i="3"/>
  <c r="CE36" i="3"/>
  <c r="CG35" i="3"/>
  <c r="CF35" i="3"/>
  <c r="CE35" i="3"/>
  <c r="CG34" i="3"/>
  <c r="CF34" i="3"/>
  <c r="CE34" i="3"/>
  <c r="CG33" i="3"/>
  <c r="CF33" i="3"/>
  <c r="CE33" i="3"/>
  <c r="CG32" i="3"/>
  <c r="CF32" i="3"/>
  <c r="CE32" i="3"/>
  <c r="CG31" i="3"/>
  <c r="CF31" i="3"/>
  <c r="CE31" i="3"/>
  <c r="CG30" i="3"/>
  <c r="CF30" i="3"/>
  <c r="CE30" i="3"/>
  <c r="CG29" i="3"/>
  <c r="CF29" i="3"/>
  <c r="CE29" i="3"/>
  <c r="CG28" i="3"/>
  <c r="CF28" i="3"/>
  <c r="CE28" i="3"/>
  <c r="CG24" i="3"/>
  <c r="CF24" i="3"/>
  <c r="CE24" i="3"/>
  <c r="CG23" i="3"/>
  <c r="CF23" i="3"/>
  <c r="CE23" i="3"/>
  <c r="CG22" i="3"/>
  <c r="CF22" i="3"/>
  <c r="CE22" i="3"/>
  <c r="CG21" i="3"/>
  <c r="CF21" i="3"/>
  <c r="CE21" i="3"/>
  <c r="CG20" i="3"/>
  <c r="CF20" i="3"/>
  <c r="CE20" i="3"/>
  <c r="CG19" i="3"/>
  <c r="CF19" i="3"/>
  <c r="CE19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1" i="3"/>
  <c r="CF11" i="3"/>
  <c r="CE11" i="3"/>
  <c r="CG10" i="3"/>
  <c r="CF10" i="3"/>
  <c r="CE10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62" i="3"/>
  <c r="CC62" i="3"/>
  <c r="CB62" i="3"/>
  <c r="CD61" i="3"/>
  <c r="CC61" i="3"/>
  <c r="CB61" i="3"/>
  <c r="CD60" i="3"/>
  <c r="CC60" i="3"/>
  <c r="CB60" i="3"/>
  <c r="CD59" i="3"/>
  <c r="CC59" i="3"/>
  <c r="CB59" i="3"/>
  <c r="CD58" i="3"/>
  <c r="CC58" i="3"/>
  <c r="CB58" i="3"/>
  <c r="CD57" i="3"/>
  <c r="CC57" i="3"/>
  <c r="CB57" i="3"/>
  <c r="CD56" i="3"/>
  <c r="CC56" i="3"/>
  <c r="CB56" i="3"/>
  <c r="CD55" i="3"/>
  <c r="CC55" i="3"/>
  <c r="CB55" i="3"/>
  <c r="CD54" i="3"/>
  <c r="CC54" i="3"/>
  <c r="CB54" i="3"/>
  <c r="CD53" i="3"/>
  <c r="CC53" i="3"/>
  <c r="CB53" i="3"/>
  <c r="CD52" i="3"/>
  <c r="CC52" i="3"/>
  <c r="CB52" i="3"/>
  <c r="CD48" i="3"/>
  <c r="CC48" i="3"/>
  <c r="CB48" i="3"/>
  <c r="CD47" i="3"/>
  <c r="CC47" i="3"/>
  <c r="CB47" i="3"/>
  <c r="CD46" i="3"/>
  <c r="CC46" i="3"/>
  <c r="CB46" i="3"/>
  <c r="CD45" i="3"/>
  <c r="CC45" i="3"/>
  <c r="CB45" i="3"/>
  <c r="CD44" i="3"/>
  <c r="CC44" i="3"/>
  <c r="CB44" i="3"/>
  <c r="CD43" i="3"/>
  <c r="CC43" i="3"/>
  <c r="CB43" i="3"/>
  <c r="CD42" i="3"/>
  <c r="CC42" i="3"/>
  <c r="CB42" i="3"/>
  <c r="CD41" i="3"/>
  <c r="CC41" i="3"/>
  <c r="CB41" i="3"/>
  <c r="CD38" i="3"/>
  <c r="CC38" i="3"/>
  <c r="CB38" i="3"/>
  <c r="CD37" i="3"/>
  <c r="CC37" i="3"/>
  <c r="CB37" i="3"/>
  <c r="CD36" i="3"/>
  <c r="CC36" i="3"/>
  <c r="CB36" i="3"/>
  <c r="CD35" i="3"/>
  <c r="CC35" i="3"/>
  <c r="CB35" i="3"/>
  <c r="CD34" i="3"/>
  <c r="CC34" i="3"/>
  <c r="CB34" i="3"/>
  <c r="CD33" i="3"/>
  <c r="CC33" i="3"/>
  <c r="CB33" i="3"/>
  <c r="CD32" i="3"/>
  <c r="CC32" i="3"/>
  <c r="CB32" i="3"/>
  <c r="CD31" i="3"/>
  <c r="CC31" i="3"/>
  <c r="CB31" i="3"/>
  <c r="CD30" i="3"/>
  <c r="CC30" i="3"/>
  <c r="CB30" i="3"/>
  <c r="CD29" i="3"/>
  <c r="CC29" i="3"/>
  <c r="CB29" i="3"/>
  <c r="CD28" i="3"/>
  <c r="CC28" i="3"/>
  <c r="CB28" i="3"/>
  <c r="CD25" i="3"/>
  <c r="CC25" i="3"/>
  <c r="CB25" i="3"/>
  <c r="CD24" i="3"/>
  <c r="CC24" i="3"/>
  <c r="CB24" i="3"/>
  <c r="CD23" i="3"/>
  <c r="CC23" i="3"/>
  <c r="CB23" i="3"/>
  <c r="CD22" i="3"/>
  <c r="CC22" i="3"/>
  <c r="CB22" i="3"/>
  <c r="CD21" i="3"/>
  <c r="CC21" i="3"/>
  <c r="CB21" i="3"/>
  <c r="CD20" i="3"/>
  <c r="CC20" i="3"/>
  <c r="CB20" i="3"/>
  <c r="CD19" i="3"/>
  <c r="CC19" i="3"/>
  <c r="CB19" i="3"/>
  <c r="CD18" i="3"/>
  <c r="CC18" i="3"/>
  <c r="CB18" i="3"/>
  <c r="CD17" i="3"/>
  <c r="CC17" i="3"/>
  <c r="CB17" i="3"/>
  <c r="CD16" i="3"/>
  <c r="CC16" i="3"/>
  <c r="CB16" i="3"/>
  <c r="CD15" i="3"/>
  <c r="CC15" i="3"/>
  <c r="CB15" i="3"/>
  <c r="CD12" i="3"/>
  <c r="CC12" i="3"/>
  <c r="CB12" i="3"/>
  <c r="CD11" i="3"/>
  <c r="CC11" i="3"/>
  <c r="CB11" i="3"/>
  <c r="CD10" i="3"/>
  <c r="CC10" i="3"/>
  <c r="CB10" i="3"/>
  <c r="CD9" i="3"/>
  <c r="CC9" i="3"/>
  <c r="CB9" i="3"/>
  <c r="CD8" i="3"/>
  <c r="CC8" i="3"/>
  <c r="CB8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62" i="3"/>
  <c r="BZ62" i="3"/>
  <c r="BY62" i="3"/>
  <c r="CA61" i="3"/>
  <c r="BZ61" i="3"/>
  <c r="BY61" i="3"/>
  <c r="CA60" i="3"/>
  <c r="BZ60" i="3"/>
  <c r="BY60" i="3"/>
  <c r="CA59" i="3"/>
  <c r="BZ59" i="3"/>
  <c r="BY59" i="3"/>
  <c r="CA58" i="3"/>
  <c r="BZ58" i="3"/>
  <c r="BY58" i="3"/>
  <c r="CA57" i="3"/>
  <c r="BZ57" i="3"/>
  <c r="BY57" i="3"/>
  <c r="CA56" i="3"/>
  <c r="BZ56" i="3"/>
  <c r="BY56" i="3"/>
  <c r="CA55" i="3"/>
  <c r="BZ55" i="3"/>
  <c r="BY55" i="3"/>
  <c r="CA54" i="3"/>
  <c r="BZ54" i="3"/>
  <c r="BY54" i="3"/>
  <c r="CA53" i="3"/>
  <c r="BZ53" i="3"/>
  <c r="BY53" i="3"/>
  <c r="CA52" i="3"/>
  <c r="BZ52" i="3"/>
  <c r="BY52" i="3"/>
  <c r="CA49" i="3"/>
  <c r="BZ49" i="3"/>
  <c r="BY49" i="3"/>
  <c r="CA48" i="3"/>
  <c r="BZ48" i="3"/>
  <c r="BY48" i="3"/>
  <c r="CA47" i="3"/>
  <c r="BZ47" i="3"/>
  <c r="BY47" i="3"/>
  <c r="CA46" i="3"/>
  <c r="BZ46" i="3"/>
  <c r="BY46" i="3"/>
  <c r="CA45" i="3"/>
  <c r="BZ45" i="3"/>
  <c r="BY45" i="3"/>
  <c r="CA44" i="3"/>
  <c r="BZ44" i="3"/>
  <c r="BY44" i="3"/>
  <c r="CA43" i="3"/>
  <c r="BZ43" i="3"/>
  <c r="BY43" i="3"/>
  <c r="CA42" i="3"/>
  <c r="BZ42" i="3"/>
  <c r="BY42" i="3"/>
  <c r="CA41" i="3"/>
  <c r="BZ41" i="3"/>
  <c r="BY41" i="3"/>
  <c r="CA38" i="3"/>
  <c r="BZ38" i="3"/>
  <c r="BY38" i="3"/>
  <c r="CA37" i="3"/>
  <c r="BZ37" i="3"/>
  <c r="BY37" i="3"/>
  <c r="CA36" i="3"/>
  <c r="BZ36" i="3"/>
  <c r="BY36" i="3"/>
  <c r="CA35" i="3"/>
  <c r="BZ35" i="3"/>
  <c r="BY35" i="3"/>
  <c r="CA34" i="3"/>
  <c r="BZ34" i="3"/>
  <c r="BY34" i="3"/>
  <c r="CA33" i="3"/>
  <c r="BZ33" i="3"/>
  <c r="BY33" i="3"/>
  <c r="CA32" i="3"/>
  <c r="BZ32" i="3"/>
  <c r="BY32" i="3"/>
  <c r="CA31" i="3"/>
  <c r="BZ31" i="3"/>
  <c r="BY31" i="3"/>
  <c r="CA30" i="3"/>
  <c r="BZ30" i="3"/>
  <c r="BY30" i="3"/>
  <c r="CA29" i="3"/>
  <c r="BZ29" i="3"/>
  <c r="BY29" i="3"/>
  <c r="CA28" i="3"/>
  <c r="BZ28" i="3"/>
  <c r="BY28" i="3"/>
  <c r="CA24" i="3"/>
  <c r="BZ24" i="3"/>
  <c r="BY24" i="3"/>
  <c r="CA23" i="3"/>
  <c r="BZ23" i="3"/>
  <c r="BY23" i="3"/>
  <c r="CA22" i="3"/>
  <c r="BZ22" i="3"/>
  <c r="BY22" i="3"/>
  <c r="CA21" i="3"/>
  <c r="BZ21" i="3"/>
  <c r="BY21" i="3"/>
  <c r="CA20" i="3"/>
  <c r="BZ20" i="3"/>
  <c r="BY20" i="3"/>
  <c r="CA19" i="3"/>
  <c r="BZ19" i="3"/>
  <c r="BY19" i="3"/>
  <c r="CA18" i="3"/>
  <c r="BZ18" i="3"/>
  <c r="BY18" i="3"/>
  <c r="CA17" i="3"/>
  <c r="BZ17" i="3"/>
  <c r="BY17" i="3"/>
  <c r="CA16" i="3"/>
  <c r="BZ16" i="3"/>
  <c r="BY16" i="3"/>
  <c r="CA15" i="3"/>
  <c r="BZ15" i="3"/>
  <c r="BY15" i="3"/>
  <c r="CA12" i="3"/>
  <c r="BZ12" i="3"/>
  <c r="BY12" i="3"/>
  <c r="CA11" i="3"/>
  <c r="BZ11" i="3"/>
  <c r="BY11" i="3"/>
  <c r="CA10" i="3"/>
  <c r="BZ10" i="3"/>
  <c r="BY10" i="3"/>
  <c r="CA9" i="3"/>
  <c r="BZ9" i="3"/>
  <c r="BY9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62" i="3"/>
  <c r="BW62" i="3"/>
  <c r="BV62" i="3"/>
  <c r="BX61" i="3"/>
  <c r="BW61" i="3"/>
  <c r="BV61" i="3"/>
  <c r="BX60" i="3"/>
  <c r="BW60" i="3"/>
  <c r="BV60" i="3"/>
  <c r="BX59" i="3"/>
  <c r="BW59" i="3"/>
  <c r="BV59" i="3"/>
  <c r="BX58" i="3"/>
  <c r="BW58" i="3"/>
  <c r="BV58" i="3"/>
  <c r="BX57" i="3"/>
  <c r="BW57" i="3"/>
  <c r="BV57" i="3"/>
  <c r="BX56" i="3"/>
  <c r="BW56" i="3"/>
  <c r="BV56" i="3"/>
  <c r="BX55" i="3"/>
  <c r="BW55" i="3"/>
  <c r="BV55" i="3"/>
  <c r="BX54" i="3"/>
  <c r="BW54" i="3"/>
  <c r="BV54" i="3"/>
  <c r="BX53" i="3"/>
  <c r="BW53" i="3"/>
  <c r="BV53" i="3"/>
  <c r="BX52" i="3"/>
  <c r="BW52" i="3"/>
  <c r="BV52" i="3"/>
  <c r="BX47" i="3"/>
  <c r="BW47" i="3"/>
  <c r="BV47" i="3"/>
  <c r="BX46" i="3"/>
  <c r="BW46" i="3"/>
  <c r="BV46" i="3"/>
  <c r="BX45" i="3"/>
  <c r="BW45" i="3"/>
  <c r="BV45" i="3"/>
  <c r="BX44" i="3"/>
  <c r="BW44" i="3"/>
  <c r="BV44" i="3"/>
  <c r="BX43" i="3"/>
  <c r="BW43" i="3"/>
  <c r="BV43" i="3"/>
  <c r="BX42" i="3"/>
  <c r="BW42" i="3"/>
  <c r="BV42" i="3"/>
  <c r="BX41" i="3"/>
  <c r="BW41" i="3"/>
  <c r="BV41" i="3"/>
  <c r="BX37" i="3"/>
  <c r="BW37" i="3"/>
  <c r="BV37" i="3"/>
  <c r="BX36" i="3"/>
  <c r="BW36" i="3"/>
  <c r="BV36" i="3"/>
  <c r="BX35" i="3"/>
  <c r="BW35" i="3"/>
  <c r="BV35" i="3"/>
  <c r="BX34" i="3"/>
  <c r="BW34" i="3"/>
  <c r="BV34" i="3"/>
  <c r="BX33" i="3"/>
  <c r="BW33" i="3"/>
  <c r="BV33" i="3"/>
  <c r="BX32" i="3"/>
  <c r="BW32" i="3"/>
  <c r="BV32" i="3"/>
  <c r="BX31" i="3"/>
  <c r="BW31" i="3"/>
  <c r="BV31" i="3"/>
  <c r="BX30" i="3"/>
  <c r="BW30" i="3"/>
  <c r="BV30" i="3"/>
  <c r="BX29" i="3"/>
  <c r="BW29" i="3"/>
  <c r="BV29" i="3"/>
  <c r="BX28" i="3"/>
  <c r="BW28" i="3"/>
  <c r="BV28" i="3"/>
  <c r="BX24" i="3"/>
  <c r="BW24" i="3"/>
  <c r="BV24" i="3"/>
  <c r="BX23" i="3"/>
  <c r="BW23" i="3"/>
  <c r="BV23" i="3"/>
  <c r="BX22" i="3"/>
  <c r="BW22" i="3"/>
  <c r="BV22" i="3"/>
  <c r="BX21" i="3"/>
  <c r="BW21" i="3"/>
  <c r="BV21" i="3"/>
  <c r="BX20" i="3"/>
  <c r="BW20" i="3"/>
  <c r="BV20" i="3"/>
  <c r="BX19" i="3"/>
  <c r="BW19" i="3"/>
  <c r="BV19" i="3"/>
  <c r="BX18" i="3"/>
  <c r="BW18" i="3"/>
  <c r="BV18" i="3"/>
  <c r="BX17" i="3"/>
  <c r="BW17" i="3"/>
  <c r="BV17" i="3"/>
  <c r="BX16" i="3"/>
  <c r="BW16" i="3"/>
  <c r="BV16" i="3"/>
  <c r="BX15" i="3"/>
  <c r="BW15" i="3"/>
  <c r="BV15" i="3"/>
  <c r="BX12" i="3"/>
  <c r="BW12" i="3"/>
  <c r="BV12" i="3"/>
  <c r="BX11" i="3"/>
  <c r="BW11" i="3"/>
  <c r="BV11" i="3"/>
  <c r="BX10" i="3"/>
  <c r="BW10" i="3"/>
  <c r="BV10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62" i="3"/>
  <c r="BT62" i="3"/>
  <c r="BS62" i="3"/>
  <c r="BU61" i="3"/>
  <c r="BT61" i="3"/>
  <c r="BS61" i="3"/>
  <c r="BU60" i="3"/>
  <c r="BT60" i="3"/>
  <c r="BS60" i="3"/>
  <c r="BU59" i="3"/>
  <c r="BT59" i="3"/>
  <c r="BS59" i="3"/>
  <c r="BU58" i="3"/>
  <c r="BT58" i="3"/>
  <c r="BS58" i="3"/>
  <c r="BU57" i="3"/>
  <c r="BT57" i="3"/>
  <c r="BS57" i="3"/>
  <c r="BU56" i="3"/>
  <c r="BT56" i="3"/>
  <c r="BS56" i="3"/>
  <c r="BU55" i="3"/>
  <c r="BT55" i="3"/>
  <c r="BS55" i="3"/>
  <c r="BU54" i="3"/>
  <c r="BT54" i="3"/>
  <c r="BS54" i="3"/>
  <c r="BU53" i="3"/>
  <c r="BT53" i="3"/>
  <c r="BS53" i="3"/>
  <c r="BU52" i="3"/>
  <c r="BT52" i="3"/>
  <c r="BS52" i="3"/>
  <c r="BU48" i="3"/>
  <c r="BT48" i="3"/>
  <c r="BS48" i="3"/>
  <c r="BU47" i="3"/>
  <c r="BT47" i="3"/>
  <c r="BS47" i="3"/>
  <c r="BU46" i="3"/>
  <c r="BT46" i="3"/>
  <c r="BS46" i="3"/>
  <c r="BU45" i="3"/>
  <c r="BT45" i="3"/>
  <c r="BS45" i="3"/>
  <c r="BU44" i="3"/>
  <c r="BT44" i="3"/>
  <c r="BS44" i="3"/>
  <c r="BU43" i="3"/>
  <c r="BT43" i="3"/>
  <c r="BS43" i="3"/>
  <c r="BU42" i="3"/>
  <c r="BT42" i="3"/>
  <c r="BS42" i="3"/>
  <c r="BU41" i="3"/>
  <c r="BT41" i="3"/>
  <c r="BS41" i="3"/>
  <c r="BU36" i="3"/>
  <c r="BT36" i="3"/>
  <c r="BS36" i="3"/>
  <c r="BU35" i="3"/>
  <c r="BT35" i="3"/>
  <c r="BS35" i="3"/>
  <c r="BU34" i="3"/>
  <c r="BT34" i="3"/>
  <c r="BS34" i="3"/>
  <c r="BU33" i="3"/>
  <c r="BT33" i="3"/>
  <c r="BS33" i="3"/>
  <c r="BU32" i="3"/>
  <c r="BT32" i="3"/>
  <c r="BS32" i="3"/>
  <c r="BU31" i="3"/>
  <c r="BT31" i="3"/>
  <c r="BS31" i="3"/>
  <c r="BU30" i="3"/>
  <c r="BT30" i="3"/>
  <c r="BS30" i="3"/>
  <c r="BU29" i="3"/>
  <c r="BT29" i="3"/>
  <c r="BS29" i="3"/>
  <c r="BU28" i="3"/>
  <c r="BT28" i="3"/>
  <c r="BS28" i="3"/>
  <c r="BU23" i="3"/>
  <c r="BT23" i="3"/>
  <c r="BS23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1" i="3"/>
  <c r="BT11" i="3"/>
  <c r="BS11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62" i="3"/>
  <c r="BR61" i="3"/>
  <c r="BR60" i="3"/>
  <c r="BR59" i="3"/>
  <c r="BR58" i="3"/>
  <c r="BR57" i="3"/>
  <c r="BR56" i="3"/>
  <c r="BR55" i="3"/>
  <c r="BR54" i="3"/>
  <c r="BR53" i="3"/>
  <c r="BR52" i="3"/>
  <c r="BR48" i="3"/>
  <c r="BR47" i="3"/>
  <c r="BR46" i="3"/>
  <c r="BR45" i="3"/>
  <c r="BR44" i="3"/>
  <c r="BR43" i="3"/>
  <c r="BR42" i="3"/>
  <c r="BR41" i="3"/>
  <c r="BR38" i="3"/>
  <c r="BR37" i="3"/>
  <c r="BR36" i="3"/>
  <c r="BR35" i="3"/>
  <c r="BR34" i="3"/>
  <c r="BR33" i="3"/>
  <c r="BR32" i="3"/>
  <c r="BR31" i="3"/>
  <c r="BR30" i="3"/>
  <c r="BR29" i="3"/>
  <c r="BR28" i="3"/>
  <c r="BR25" i="3"/>
  <c r="BR24" i="3"/>
  <c r="BR23" i="3"/>
  <c r="BR22" i="3"/>
  <c r="BR21" i="3"/>
  <c r="BR20" i="3"/>
  <c r="BR19" i="3"/>
  <c r="BR18" i="3"/>
  <c r="BR17" i="3"/>
  <c r="BR16" i="3"/>
  <c r="BR15" i="3"/>
  <c r="BR12" i="3"/>
  <c r="BR11" i="3"/>
  <c r="BR10" i="3"/>
  <c r="BR9" i="3"/>
  <c r="BR8" i="3"/>
  <c r="BR7" i="3"/>
  <c r="BR6" i="3"/>
  <c r="BR5" i="3"/>
  <c r="BQ62" i="3"/>
  <c r="BQ61" i="3"/>
  <c r="BQ60" i="3"/>
  <c r="BQ59" i="3"/>
  <c r="BQ58" i="3"/>
  <c r="BQ57" i="3"/>
  <c r="BQ56" i="3"/>
  <c r="BQ55" i="3"/>
  <c r="BQ54" i="3"/>
  <c r="BQ53" i="3"/>
  <c r="BQ52" i="3"/>
  <c r="BQ49" i="3"/>
  <c r="BQ48" i="3"/>
  <c r="BQ47" i="3"/>
  <c r="BQ46" i="3"/>
  <c r="BQ45" i="3"/>
  <c r="BQ44" i="3"/>
  <c r="BQ43" i="3"/>
  <c r="BQ42" i="3"/>
  <c r="BQ41" i="3"/>
  <c r="BQ38" i="3"/>
  <c r="BQ37" i="3"/>
  <c r="BQ36" i="3"/>
  <c r="BQ35" i="3"/>
  <c r="BQ34" i="3"/>
  <c r="BQ33" i="3"/>
  <c r="BQ32" i="3"/>
  <c r="BQ31" i="3"/>
  <c r="BQ30" i="3"/>
  <c r="BQ29" i="3"/>
  <c r="BQ28" i="3"/>
  <c r="BQ24" i="3"/>
  <c r="BQ23" i="3"/>
  <c r="BQ22" i="3"/>
  <c r="BQ21" i="3"/>
  <c r="BQ20" i="3"/>
  <c r="BQ19" i="3"/>
  <c r="BQ18" i="3"/>
  <c r="BQ17" i="3"/>
  <c r="BQ16" i="3"/>
  <c r="BQ15" i="3"/>
  <c r="BQ12" i="3"/>
  <c r="BQ11" i="3"/>
  <c r="BQ10" i="3"/>
  <c r="BQ9" i="3"/>
  <c r="BQ8" i="3"/>
  <c r="BQ7" i="3"/>
  <c r="BQ6" i="3"/>
  <c r="BQ5" i="3"/>
  <c r="BQ4" i="3"/>
  <c r="BQ3" i="3"/>
  <c r="BQ2" i="3"/>
  <c r="BP62" i="3"/>
  <c r="BP61" i="3"/>
  <c r="BP60" i="3"/>
  <c r="BP59" i="3"/>
  <c r="BP58" i="3"/>
  <c r="BP57" i="3"/>
  <c r="BP56" i="3"/>
  <c r="BP55" i="3"/>
  <c r="BP54" i="3"/>
  <c r="BP53" i="3"/>
  <c r="BP52" i="3"/>
  <c r="BP47" i="3"/>
  <c r="BP46" i="3"/>
  <c r="BP45" i="3"/>
  <c r="BP44" i="3"/>
  <c r="BP43" i="3"/>
  <c r="BP42" i="3"/>
  <c r="BP41" i="3"/>
  <c r="BP37" i="3"/>
  <c r="BP36" i="3"/>
  <c r="BP35" i="3"/>
  <c r="BP34" i="3"/>
  <c r="BP33" i="3"/>
  <c r="BP32" i="3"/>
  <c r="BP31" i="3"/>
  <c r="BP30" i="3"/>
  <c r="BP29" i="3"/>
  <c r="BP28" i="3"/>
  <c r="BP24" i="3"/>
  <c r="BP23" i="3"/>
  <c r="BP22" i="3"/>
  <c r="BP21" i="3"/>
  <c r="BP20" i="3"/>
  <c r="BP19" i="3"/>
  <c r="BP18" i="3"/>
  <c r="BP17" i="3"/>
  <c r="BP16" i="3"/>
  <c r="BP15" i="3"/>
  <c r="BP12" i="3"/>
  <c r="BP11" i="3"/>
  <c r="BP10" i="3"/>
  <c r="BP9" i="3"/>
  <c r="BP8" i="3"/>
  <c r="BP7" i="3"/>
  <c r="BP6" i="3"/>
  <c r="BP5" i="3"/>
  <c r="BP4" i="3"/>
  <c r="BP3" i="3"/>
  <c r="BP2" i="3"/>
  <c r="BO62" i="3"/>
  <c r="BO61" i="3"/>
  <c r="BO60" i="3"/>
  <c r="BO59" i="3"/>
  <c r="BO58" i="3"/>
  <c r="BO57" i="3"/>
  <c r="BO56" i="3"/>
  <c r="BO55" i="3"/>
  <c r="BO54" i="3"/>
  <c r="BO53" i="3"/>
  <c r="BO52" i="3"/>
  <c r="BO48" i="3"/>
  <c r="BO47" i="3"/>
  <c r="BO46" i="3"/>
  <c r="BO45" i="3"/>
  <c r="BO44" i="3"/>
  <c r="BO43" i="3"/>
  <c r="BO42" i="3"/>
  <c r="BO41" i="3"/>
  <c r="BO36" i="3"/>
  <c r="BO35" i="3"/>
  <c r="BO34" i="3"/>
  <c r="BO33" i="3"/>
  <c r="BO32" i="3"/>
  <c r="BO31" i="3"/>
  <c r="BO30" i="3"/>
  <c r="BO29" i="3"/>
  <c r="BO28" i="3"/>
  <c r="BO23" i="3"/>
  <c r="BO22" i="3"/>
  <c r="BO21" i="3"/>
  <c r="BO20" i="3"/>
  <c r="BO19" i="3"/>
  <c r="BO18" i="3"/>
  <c r="BO17" i="3"/>
  <c r="BO16" i="3"/>
  <c r="BO15" i="3"/>
  <c r="BO11" i="3"/>
  <c r="BO10" i="3"/>
  <c r="BO9" i="3"/>
  <c r="BO8" i="3"/>
  <c r="BO7" i="3"/>
  <c r="BO6" i="3"/>
  <c r="BO5" i="3"/>
  <c r="BO4" i="3"/>
  <c r="BO3" i="3"/>
  <c r="BO2" i="3"/>
  <c r="BN62" i="3"/>
  <c r="BN61" i="3"/>
  <c r="BN60" i="3"/>
  <c r="BN59" i="3"/>
  <c r="BN58" i="3"/>
  <c r="BN57" i="3"/>
  <c r="BN56" i="3"/>
  <c r="BN55" i="3"/>
  <c r="BN54" i="3"/>
  <c r="BN53" i="3"/>
  <c r="BN52" i="3"/>
  <c r="BN48" i="3"/>
  <c r="BN47" i="3"/>
  <c r="BN46" i="3"/>
  <c r="BN45" i="3"/>
  <c r="BN44" i="3"/>
  <c r="BN43" i="3"/>
  <c r="BN42" i="3"/>
  <c r="BN41" i="3"/>
  <c r="BN38" i="3"/>
  <c r="BN37" i="3"/>
  <c r="BN36" i="3"/>
  <c r="BN35" i="3"/>
  <c r="BN34" i="3"/>
  <c r="BN33" i="3"/>
  <c r="BN32" i="3"/>
  <c r="BN31" i="3"/>
  <c r="BN30" i="3"/>
  <c r="BN29" i="3"/>
  <c r="BN28" i="3"/>
  <c r="BN25" i="3"/>
  <c r="BN24" i="3"/>
  <c r="BN23" i="3"/>
  <c r="BN22" i="3"/>
  <c r="BN21" i="3"/>
  <c r="BN20" i="3"/>
  <c r="BN19" i="3"/>
  <c r="BN18" i="3"/>
  <c r="BN17" i="3"/>
  <c r="BN16" i="3"/>
  <c r="BN15" i="3"/>
  <c r="BN12" i="3"/>
  <c r="BN11" i="3"/>
  <c r="BN10" i="3"/>
  <c r="BN9" i="3"/>
  <c r="BN8" i="3"/>
  <c r="BN7" i="3"/>
  <c r="BN6" i="3"/>
  <c r="BN5" i="3"/>
  <c r="BN4" i="3"/>
  <c r="BN3" i="3"/>
  <c r="BN2" i="3"/>
  <c r="BM62" i="3"/>
  <c r="BM61" i="3"/>
  <c r="BM60" i="3"/>
  <c r="BM59" i="3"/>
  <c r="BM58" i="3"/>
  <c r="BM57" i="3"/>
  <c r="BM56" i="3"/>
  <c r="BM55" i="3"/>
  <c r="BM54" i="3"/>
  <c r="BM53" i="3"/>
  <c r="BM52" i="3"/>
  <c r="BM49" i="3"/>
  <c r="BM48" i="3"/>
  <c r="BM47" i="3"/>
  <c r="BM46" i="3"/>
  <c r="BM45" i="3"/>
  <c r="BM44" i="3"/>
  <c r="BM43" i="3"/>
  <c r="BM42" i="3"/>
  <c r="BM41" i="3"/>
  <c r="BM38" i="3"/>
  <c r="BM37" i="3"/>
  <c r="BM36" i="3"/>
  <c r="BM35" i="3"/>
  <c r="BM34" i="3"/>
  <c r="BM33" i="3"/>
  <c r="BM32" i="3"/>
  <c r="BM31" i="3"/>
  <c r="BM30" i="3"/>
  <c r="BM29" i="3"/>
  <c r="BM28" i="3"/>
  <c r="BM24" i="3"/>
  <c r="BM23" i="3"/>
  <c r="BM22" i="3"/>
  <c r="BM21" i="3"/>
  <c r="BM20" i="3"/>
  <c r="BM19" i="3"/>
  <c r="BM18" i="3"/>
  <c r="BM17" i="3"/>
  <c r="BM16" i="3"/>
  <c r="BM15" i="3"/>
  <c r="BM12" i="3"/>
  <c r="BM11" i="3"/>
  <c r="BM10" i="3"/>
  <c r="BM9" i="3"/>
  <c r="BM8" i="3"/>
  <c r="BM7" i="3"/>
  <c r="BM6" i="3"/>
  <c r="BM5" i="3"/>
  <c r="BM4" i="3"/>
  <c r="BM3" i="3"/>
  <c r="BM2" i="3"/>
  <c r="BL62" i="3"/>
  <c r="BL61" i="3"/>
  <c r="BL60" i="3"/>
  <c r="BL59" i="3"/>
  <c r="BL58" i="3"/>
  <c r="BL57" i="3"/>
  <c r="BL56" i="3"/>
  <c r="BL55" i="3"/>
  <c r="BL54" i="3"/>
  <c r="BL53" i="3"/>
  <c r="BL52" i="3"/>
  <c r="BL47" i="3"/>
  <c r="BL46" i="3"/>
  <c r="BL45" i="3"/>
  <c r="BL44" i="3"/>
  <c r="BL43" i="3"/>
  <c r="BL42" i="3"/>
  <c r="BL41" i="3"/>
  <c r="BL37" i="3"/>
  <c r="BL36" i="3"/>
  <c r="BL35" i="3"/>
  <c r="BL34" i="3"/>
  <c r="BL33" i="3"/>
  <c r="BL32" i="3"/>
  <c r="BL31" i="3"/>
  <c r="BL30" i="3"/>
  <c r="BL29" i="3"/>
  <c r="BL28" i="3"/>
  <c r="BL24" i="3"/>
  <c r="BL23" i="3"/>
  <c r="BL22" i="3"/>
  <c r="BL21" i="3"/>
  <c r="BL20" i="3"/>
  <c r="BL19" i="3"/>
  <c r="BL18" i="3"/>
  <c r="BL17" i="3"/>
  <c r="BL16" i="3"/>
  <c r="BL15" i="3"/>
  <c r="BL12" i="3"/>
  <c r="BL11" i="3"/>
  <c r="BL10" i="3"/>
  <c r="BL9" i="3"/>
  <c r="BL8" i="3"/>
  <c r="BL7" i="3"/>
  <c r="BL6" i="3"/>
  <c r="BL5" i="3"/>
  <c r="BL4" i="3"/>
  <c r="BL3" i="3"/>
  <c r="BL2" i="3"/>
  <c r="BK62" i="3"/>
  <c r="BK61" i="3"/>
  <c r="BK60" i="3"/>
  <c r="BK59" i="3"/>
  <c r="BK58" i="3"/>
  <c r="BK57" i="3"/>
  <c r="BK56" i="3"/>
  <c r="BK55" i="3"/>
  <c r="BK54" i="3"/>
  <c r="BK53" i="3"/>
  <c r="BK52" i="3"/>
  <c r="BK48" i="3"/>
  <c r="BK47" i="3"/>
  <c r="BK46" i="3"/>
  <c r="BK45" i="3"/>
  <c r="BK44" i="3"/>
  <c r="BK43" i="3"/>
  <c r="BK42" i="3"/>
  <c r="BK41" i="3"/>
  <c r="BK36" i="3"/>
  <c r="BK35" i="3"/>
  <c r="BK34" i="3"/>
  <c r="BK33" i="3"/>
  <c r="BK32" i="3"/>
  <c r="BK31" i="3"/>
  <c r="BK30" i="3"/>
  <c r="BK29" i="3"/>
  <c r="BK28" i="3"/>
  <c r="BK23" i="3"/>
  <c r="BK22" i="3"/>
  <c r="BK21" i="3"/>
  <c r="BK20" i="3"/>
  <c r="BK19" i="3"/>
  <c r="BK18" i="3"/>
  <c r="BK17" i="3"/>
  <c r="BK16" i="3"/>
  <c r="BK15" i="3"/>
  <c r="BK11" i="3"/>
  <c r="BK10" i="3"/>
  <c r="BK9" i="3"/>
  <c r="BK8" i="3"/>
  <c r="BK7" i="3"/>
  <c r="BK6" i="3"/>
  <c r="BK5" i="3"/>
  <c r="BK4" i="3"/>
  <c r="BK3" i="3"/>
  <c r="BK2" i="3"/>
  <c r="BJ62" i="3"/>
  <c r="CT62" i="3" s="1"/>
  <c r="BJ61" i="3"/>
  <c r="BJ60" i="3"/>
  <c r="BJ59" i="3"/>
  <c r="BJ58" i="3"/>
  <c r="BJ57" i="3"/>
  <c r="BJ56" i="3"/>
  <c r="BJ55" i="3"/>
  <c r="BJ54" i="3"/>
  <c r="CT54" i="3" s="1"/>
  <c r="BJ53" i="3"/>
  <c r="BJ52" i="3"/>
  <c r="BJ48" i="3"/>
  <c r="BJ47" i="3"/>
  <c r="BJ46" i="3"/>
  <c r="BJ45" i="3"/>
  <c r="BJ44" i="3"/>
  <c r="BJ43" i="3"/>
  <c r="CT43" i="3" s="1"/>
  <c r="BJ42" i="3"/>
  <c r="BJ41" i="3"/>
  <c r="BJ38" i="3"/>
  <c r="BJ37" i="3"/>
  <c r="BJ36" i="3"/>
  <c r="BJ35" i="3"/>
  <c r="BJ34" i="3"/>
  <c r="BJ33" i="3"/>
  <c r="BJ32" i="3"/>
  <c r="BJ31" i="3"/>
  <c r="BJ30" i="3"/>
  <c r="BJ29" i="3"/>
  <c r="BJ28" i="3"/>
  <c r="BJ25" i="3"/>
  <c r="BJ24" i="3"/>
  <c r="BJ23" i="3"/>
  <c r="BJ22" i="3"/>
  <c r="BJ21" i="3"/>
  <c r="BJ20" i="3"/>
  <c r="BJ19" i="3"/>
  <c r="BJ18" i="3"/>
  <c r="BJ17" i="3"/>
  <c r="BJ16" i="3"/>
  <c r="BJ15" i="3"/>
  <c r="BJ12" i="3"/>
  <c r="BJ11" i="3"/>
  <c r="BJ10" i="3"/>
  <c r="BJ9" i="3"/>
  <c r="BJ8" i="3"/>
  <c r="BJ7" i="3"/>
  <c r="BJ6" i="3"/>
  <c r="BJ5" i="3"/>
  <c r="BJ4" i="3"/>
  <c r="BJ3" i="3"/>
  <c r="BJ2" i="3"/>
  <c r="BI62" i="3"/>
  <c r="BI61" i="3"/>
  <c r="BI60" i="3"/>
  <c r="BI59" i="3"/>
  <c r="BI58" i="3"/>
  <c r="BI57" i="3"/>
  <c r="BI56" i="3"/>
  <c r="BI55" i="3"/>
  <c r="BI54" i="3"/>
  <c r="BI53" i="3"/>
  <c r="BI52" i="3"/>
  <c r="BI49" i="3"/>
  <c r="BI48" i="3"/>
  <c r="BI47" i="3"/>
  <c r="BI46" i="3"/>
  <c r="BI45" i="3"/>
  <c r="BI44" i="3"/>
  <c r="BI43" i="3"/>
  <c r="BI42" i="3"/>
  <c r="BI41" i="3"/>
  <c r="BI38" i="3"/>
  <c r="CS38" i="3" s="1"/>
  <c r="BI37" i="3"/>
  <c r="BI36" i="3"/>
  <c r="BI35" i="3"/>
  <c r="BI34" i="3"/>
  <c r="BI33" i="3"/>
  <c r="BI32" i="3"/>
  <c r="BI31" i="3"/>
  <c r="BI30" i="3"/>
  <c r="BI29" i="3"/>
  <c r="BI28" i="3"/>
  <c r="BI24" i="3"/>
  <c r="BI23" i="3"/>
  <c r="BI22" i="3"/>
  <c r="BI21" i="3"/>
  <c r="BI20" i="3"/>
  <c r="BI19" i="3"/>
  <c r="CS19" i="3" s="1"/>
  <c r="BI18" i="3"/>
  <c r="BI17" i="3"/>
  <c r="BI16" i="3"/>
  <c r="BI15" i="3"/>
  <c r="BI12" i="3"/>
  <c r="BI11" i="3"/>
  <c r="BI10" i="3"/>
  <c r="BI9" i="3"/>
  <c r="BI8" i="3"/>
  <c r="BI7" i="3"/>
  <c r="BI6" i="3"/>
  <c r="BI5" i="3"/>
  <c r="BI4" i="3"/>
  <c r="BI3" i="3"/>
  <c r="BI2" i="3"/>
  <c r="BH62" i="3"/>
  <c r="CR62" i="3" s="1"/>
  <c r="BH61" i="3"/>
  <c r="BH60" i="3"/>
  <c r="BH59" i="3"/>
  <c r="BH58" i="3"/>
  <c r="BH57" i="3"/>
  <c r="BH56" i="3"/>
  <c r="BH55" i="3"/>
  <c r="BH54" i="3"/>
  <c r="CR54" i="3" s="1"/>
  <c r="BH53" i="3"/>
  <c r="BH52" i="3"/>
  <c r="BH47" i="3"/>
  <c r="BH46" i="3"/>
  <c r="BH45" i="3"/>
  <c r="BH44" i="3"/>
  <c r="BH43" i="3"/>
  <c r="BH42" i="3"/>
  <c r="BH41" i="3"/>
  <c r="BH37" i="3"/>
  <c r="BH36" i="3"/>
  <c r="BH35" i="3"/>
  <c r="BH34" i="3"/>
  <c r="BH33" i="3"/>
  <c r="BH32" i="3"/>
  <c r="BH31" i="3"/>
  <c r="BH30" i="3"/>
  <c r="BH29" i="3"/>
  <c r="BH28" i="3"/>
  <c r="BH24" i="3"/>
  <c r="BH23" i="3"/>
  <c r="BH22" i="3"/>
  <c r="BH21" i="3"/>
  <c r="BH20" i="3"/>
  <c r="BH19" i="3"/>
  <c r="BH18" i="3"/>
  <c r="BH17" i="3"/>
  <c r="BH16" i="3"/>
  <c r="BH15" i="3"/>
  <c r="BH12" i="3"/>
  <c r="BH11" i="3"/>
  <c r="BH10" i="3"/>
  <c r="CR10" i="3" s="1"/>
  <c r="BH9" i="3"/>
  <c r="BH8" i="3"/>
  <c r="BH7" i="3"/>
  <c r="BH6" i="3"/>
  <c r="BH5" i="3"/>
  <c r="BH4" i="3"/>
  <c r="BH3" i="3"/>
  <c r="BH2" i="3"/>
  <c r="CR2" i="3" s="1"/>
  <c r="BG62" i="3"/>
  <c r="BG61" i="3"/>
  <c r="BG60" i="3"/>
  <c r="BG59" i="3"/>
  <c r="BG58" i="3"/>
  <c r="BG57" i="3"/>
  <c r="BG56" i="3"/>
  <c r="BG55" i="3"/>
  <c r="BG54" i="3"/>
  <c r="BG53" i="3"/>
  <c r="BG52" i="3"/>
  <c r="BG48" i="3"/>
  <c r="BG47" i="3"/>
  <c r="BG46" i="3"/>
  <c r="BG45" i="3"/>
  <c r="BG44" i="3"/>
  <c r="BG43" i="3"/>
  <c r="BG42" i="3"/>
  <c r="BG41" i="3"/>
  <c r="BG36" i="3"/>
  <c r="BG35" i="3"/>
  <c r="BG34" i="3"/>
  <c r="BG33" i="3"/>
  <c r="BG32" i="3"/>
  <c r="CQ32" i="3" s="1"/>
  <c r="BG31" i="3"/>
  <c r="BG30" i="3"/>
  <c r="BG29" i="3"/>
  <c r="BG28" i="3"/>
  <c r="BG23" i="3"/>
  <c r="BG22" i="3"/>
  <c r="BG21" i="3"/>
  <c r="BG20" i="3"/>
  <c r="CQ20" i="3" s="1"/>
  <c r="BG19" i="3"/>
  <c r="BG18" i="3"/>
  <c r="BG17" i="3"/>
  <c r="BG16" i="3"/>
  <c r="BG15" i="3"/>
  <c r="BG11" i="3"/>
  <c r="BG10" i="3"/>
  <c r="BG9" i="3"/>
  <c r="BG8" i="3"/>
  <c r="BG7" i="3"/>
  <c r="BG6" i="3"/>
  <c r="BG5" i="3"/>
  <c r="BG4" i="3"/>
  <c r="BG3" i="3"/>
  <c r="BG2" i="3"/>
  <c r="CU6" i="3" s="1"/>
  <c r="BF63" i="3"/>
  <c r="BF62" i="3"/>
  <c r="BF61" i="3"/>
  <c r="BF60" i="3"/>
  <c r="BF59" i="3"/>
  <c r="BF58" i="3"/>
  <c r="BF57" i="3"/>
  <c r="BF56" i="3"/>
  <c r="BF55" i="3"/>
  <c r="BF54" i="3"/>
  <c r="BF53" i="3"/>
  <c r="BF52" i="3"/>
  <c r="BF49" i="3"/>
  <c r="BF48" i="3"/>
  <c r="BF47" i="3"/>
  <c r="BF46" i="3"/>
  <c r="BF45" i="3"/>
  <c r="BF44" i="3"/>
  <c r="BF43" i="3"/>
  <c r="BF42" i="3"/>
  <c r="BF41" i="3"/>
  <c r="BF38" i="3"/>
  <c r="BF37" i="3"/>
  <c r="BF36" i="3"/>
  <c r="BF35" i="3"/>
  <c r="BF34" i="3"/>
  <c r="BF33" i="3"/>
  <c r="BF32" i="3"/>
  <c r="BF31" i="3"/>
  <c r="BF30" i="3"/>
  <c r="BF29" i="3"/>
  <c r="BF28" i="3"/>
  <c r="BF25" i="3"/>
  <c r="BF24" i="3"/>
  <c r="BF23" i="3"/>
  <c r="BF22" i="3"/>
  <c r="BF21" i="3"/>
  <c r="BF20" i="3"/>
  <c r="BF19" i="3"/>
  <c r="BF18" i="3"/>
  <c r="BF17" i="3"/>
  <c r="BF16" i="3"/>
  <c r="BF15" i="3"/>
  <c r="BF12" i="3"/>
  <c r="BF11" i="3"/>
  <c r="BF10" i="3"/>
  <c r="BF9" i="3"/>
  <c r="BF8" i="3"/>
  <c r="BF7" i="3"/>
  <c r="BF6" i="3"/>
  <c r="BF5" i="3"/>
  <c r="BF4" i="3"/>
  <c r="BF3" i="3"/>
  <c r="BF2" i="3"/>
  <c r="BE62" i="3"/>
  <c r="BE61" i="3"/>
  <c r="BE60" i="3"/>
  <c r="BE59" i="3"/>
  <c r="BE58" i="3"/>
  <c r="BE57" i="3"/>
  <c r="BE56" i="3"/>
  <c r="BE55" i="3"/>
  <c r="BE54" i="3"/>
  <c r="BE53" i="3"/>
  <c r="BE52" i="3"/>
  <c r="BE50" i="3"/>
  <c r="BE49" i="3"/>
  <c r="BE48" i="3"/>
  <c r="BE47" i="3"/>
  <c r="BE46" i="3"/>
  <c r="BE45" i="3"/>
  <c r="BE44" i="3"/>
  <c r="BE43" i="3"/>
  <c r="BE42" i="3"/>
  <c r="BE41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5" i="3"/>
  <c r="BE24" i="3"/>
  <c r="BE23" i="3"/>
  <c r="BE22" i="3"/>
  <c r="BE21" i="3"/>
  <c r="BE20" i="3"/>
  <c r="BE19" i="3"/>
  <c r="BE18" i="3"/>
  <c r="BE17" i="3"/>
  <c r="BE16" i="3"/>
  <c r="BE15" i="3"/>
  <c r="BE13" i="3"/>
  <c r="BE12" i="3"/>
  <c r="BE11" i="3"/>
  <c r="BE10" i="3"/>
  <c r="BE9" i="3"/>
  <c r="BE8" i="3"/>
  <c r="BE7" i="3"/>
  <c r="BE6" i="3"/>
  <c r="BE5" i="3"/>
  <c r="BE4" i="3"/>
  <c r="BE3" i="3"/>
  <c r="BE2" i="3"/>
  <c r="BD62" i="3"/>
  <c r="BD61" i="3"/>
  <c r="BD60" i="3"/>
  <c r="BD59" i="3"/>
  <c r="BD58" i="3"/>
  <c r="BD57" i="3"/>
  <c r="BD56" i="3"/>
  <c r="BD55" i="3"/>
  <c r="BD54" i="3"/>
  <c r="BD53" i="3"/>
  <c r="BD52" i="3"/>
  <c r="BD48" i="3"/>
  <c r="BD47" i="3"/>
  <c r="BD46" i="3"/>
  <c r="BD45" i="3"/>
  <c r="BD44" i="3"/>
  <c r="BD43" i="3"/>
  <c r="BD42" i="3"/>
  <c r="BD41" i="3"/>
  <c r="BD38" i="3"/>
  <c r="BD37" i="3"/>
  <c r="BD36" i="3"/>
  <c r="BD35" i="3"/>
  <c r="BD34" i="3"/>
  <c r="BD33" i="3"/>
  <c r="BD32" i="3"/>
  <c r="BD31" i="3"/>
  <c r="BD30" i="3"/>
  <c r="BD29" i="3"/>
  <c r="BD28" i="3"/>
  <c r="BD24" i="3"/>
  <c r="BD23" i="3"/>
  <c r="BD22" i="3"/>
  <c r="BD21" i="3"/>
  <c r="BD20" i="3"/>
  <c r="BD19" i="3"/>
  <c r="BD18" i="3"/>
  <c r="BD17" i="3"/>
  <c r="BD16" i="3"/>
  <c r="BD15" i="3"/>
  <c r="BD12" i="3"/>
  <c r="BD11" i="3"/>
  <c r="BD10" i="3"/>
  <c r="BD9" i="3"/>
  <c r="BD8" i="3"/>
  <c r="BD7" i="3"/>
  <c r="BD6" i="3"/>
  <c r="BD5" i="3"/>
  <c r="BD4" i="3"/>
  <c r="BD3" i="3"/>
  <c r="BD2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49" i="3"/>
  <c r="BC48" i="3"/>
  <c r="BC47" i="3"/>
  <c r="BC46" i="3"/>
  <c r="BC45" i="3"/>
  <c r="BC44" i="3"/>
  <c r="BC43" i="3"/>
  <c r="BC42" i="3"/>
  <c r="BC41" i="3"/>
  <c r="BC36" i="3"/>
  <c r="BC35" i="3"/>
  <c r="BC34" i="3"/>
  <c r="BC33" i="3"/>
  <c r="BC32" i="3"/>
  <c r="BC31" i="3"/>
  <c r="BC30" i="3"/>
  <c r="BC29" i="3"/>
  <c r="BC28" i="3"/>
  <c r="BC24" i="3"/>
  <c r="BC23" i="3"/>
  <c r="BC22" i="3"/>
  <c r="BC21" i="3"/>
  <c r="BC20" i="3"/>
  <c r="BC19" i="3"/>
  <c r="BC18" i="3"/>
  <c r="BC17" i="3"/>
  <c r="BC16" i="3"/>
  <c r="BC15" i="3"/>
  <c r="BC11" i="3"/>
  <c r="BC10" i="3"/>
  <c r="BC9" i="3"/>
  <c r="BC8" i="3"/>
  <c r="BC7" i="3"/>
  <c r="BC6" i="3"/>
  <c r="BC5" i="3"/>
  <c r="BC4" i="3"/>
  <c r="BC3" i="3"/>
  <c r="BC2" i="3"/>
  <c r="BB62" i="3"/>
  <c r="BB61" i="3"/>
  <c r="BB60" i="3"/>
  <c r="BB59" i="3"/>
  <c r="BB58" i="3"/>
  <c r="BB57" i="3"/>
  <c r="BB56" i="3"/>
  <c r="BB55" i="3"/>
  <c r="BB54" i="3"/>
  <c r="BB53" i="3"/>
  <c r="BB52" i="3"/>
  <c r="BB48" i="3"/>
  <c r="BB47" i="3"/>
  <c r="BB46" i="3"/>
  <c r="BB45" i="3"/>
  <c r="BB44" i="3"/>
  <c r="BB43" i="3"/>
  <c r="BB42" i="3"/>
  <c r="BB41" i="3"/>
  <c r="BB38" i="3"/>
  <c r="BB37" i="3"/>
  <c r="BB36" i="3"/>
  <c r="BB35" i="3"/>
  <c r="BB34" i="3"/>
  <c r="BB33" i="3"/>
  <c r="BB32" i="3"/>
  <c r="BB31" i="3"/>
  <c r="BB30" i="3"/>
  <c r="BB29" i="3"/>
  <c r="BB28" i="3"/>
  <c r="BB25" i="3"/>
  <c r="BB24" i="3"/>
  <c r="BB23" i="3"/>
  <c r="BB22" i="3"/>
  <c r="BB21" i="3"/>
  <c r="BB20" i="3"/>
  <c r="BB19" i="3"/>
  <c r="BB18" i="3"/>
  <c r="BB17" i="3"/>
  <c r="BB16" i="3"/>
  <c r="BB15" i="3"/>
  <c r="BB12" i="3"/>
  <c r="BB11" i="3"/>
  <c r="BB10" i="3"/>
  <c r="BB9" i="3"/>
  <c r="BB8" i="3"/>
  <c r="BB7" i="3"/>
  <c r="BB6" i="3"/>
  <c r="BB5" i="3"/>
  <c r="BB4" i="3"/>
  <c r="BB3" i="3"/>
  <c r="BB2" i="3"/>
  <c r="BA62" i="3"/>
  <c r="BA61" i="3"/>
  <c r="BA60" i="3"/>
  <c r="BA59" i="3"/>
  <c r="BA58" i="3"/>
  <c r="BA57" i="3"/>
  <c r="BA56" i="3"/>
  <c r="BA55" i="3"/>
  <c r="BA54" i="3"/>
  <c r="BA53" i="3"/>
  <c r="BA52" i="3"/>
  <c r="BA49" i="3"/>
  <c r="BA48" i="3"/>
  <c r="BA47" i="3"/>
  <c r="BA46" i="3"/>
  <c r="BA45" i="3"/>
  <c r="BA44" i="3"/>
  <c r="BA43" i="3"/>
  <c r="BA42" i="3"/>
  <c r="BA41" i="3"/>
  <c r="BA38" i="3"/>
  <c r="BA37" i="3"/>
  <c r="BA36" i="3"/>
  <c r="BA35" i="3"/>
  <c r="BA34" i="3"/>
  <c r="BA33" i="3"/>
  <c r="BA32" i="3"/>
  <c r="BA31" i="3"/>
  <c r="BA30" i="3"/>
  <c r="BA29" i="3"/>
  <c r="BA28" i="3"/>
  <c r="BA24" i="3"/>
  <c r="BA23" i="3"/>
  <c r="BA22" i="3"/>
  <c r="BA21" i="3"/>
  <c r="BA20" i="3"/>
  <c r="BA19" i="3"/>
  <c r="BA18" i="3"/>
  <c r="BA17" i="3"/>
  <c r="BA16" i="3"/>
  <c r="BA15" i="3"/>
  <c r="BA12" i="3"/>
  <c r="BA11" i="3"/>
  <c r="BA10" i="3"/>
  <c r="BA9" i="3"/>
  <c r="BA8" i="3"/>
  <c r="BA7" i="3"/>
  <c r="BA6" i="3"/>
  <c r="BA5" i="3"/>
  <c r="BA4" i="3"/>
  <c r="BA3" i="3"/>
  <c r="BA2" i="3"/>
  <c r="AZ62" i="3"/>
  <c r="AZ61" i="3"/>
  <c r="AZ60" i="3"/>
  <c r="AZ59" i="3"/>
  <c r="AZ58" i="3"/>
  <c r="AZ57" i="3"/>
  <c r="AZ56" i="3"/>
  <c r="AZ55" i="3"/>
  <c r="AZ54" i="3"/>
  <c r="AZ53" i="3"/>
  <c r="AZ52" i="3"/>
  <c r="AZ47" i="3"/>
  <c r="AZ46" i="3"/>
  <c r="AZ45" i="3"/>
  <c r="AZ44" i="3"/>
  <c r="AZ43" i="3"/>
  <c r="AZ42" i="3"/>
  <c r="AZ41" i="3"/>
  <c r="AZ37" i="3"/>
  <c r="AZ36" i="3"/>
  <c r="AZ35" i="3"/>
  <c r="AZ34" i="3"/>
  <c r="AZ33" i="3"/>
  <c r="AZ32" i="3"/>
  <c r="AZ31" i="3"/>
  <c r="AZ30" i="3"/>
  <c r="AZ29" i="3"/>
  <c r="AZ28" i="3"/>
  <c r="AZ24" i="3"/>
  <c r="AZ23" i="3"/>
  <c r="AZ22" i="3"/>
  <c r="AZ21" i="3"/>
  <c r="AZ20" i="3"/>
  <c r="AZ19" i="3"/>
  <c r="AZ18" i="3"/>
  <c r="AZ17" i="3"/>
  <c r="AZ16" i="3"/>
  <c r="AZ15" i="3"/>
  <c r="AZ12" i="3"/>
  <c r="AZ11" i="3"/>
  <c r="AZ10" i="3"/>
  <c r="AZ9" i="3"/>
  <c r="AZ8" i="3"/>
  <c r="AZ7" i="3"/>
  <c r="AZ6" i="3"/>
  <c r="AZ5" i="3"/>
  <c r="AZ4" i="3"/>
  <c r="AZ3" i="3"/>
  <c r="AZ2" i="3"/>
  <c r="AY62" i="3"/>
  <c r="AY61" i="3"/>
  <c r="AY60" i="3"/>
  <c r="AY59" i="3"/>
  <c r="AY58" i="3"/>
  <c r="AY57" i="3"/>
  <c r="AY56" i="3"/>
  <c r="AY55" i="3"/>
  <c r="AY54" i="3"/>
  <c r="AY53" i="3"/>
  <c r="AY52" i="3"/>
  <c r="AY48" i="3"/>
  <c r="AY47" i="3"/>
  <c r="AY46" i="3"/>
  <c r="AY45" i="3"/>
  <c r="AY44" i="3"/>
  <c r="AY43" i="3"/>
  <c r="AY42" i="3"/>
  <c r="AY41" i="3"/>
  <c r="AY36" i="3"/>
  <c r="AY35" i="3"/>
  <c r="AY34" i="3"/>
  <c r="AY33" i="3"/>
  <c r="AY32" i="3"/>
  <c r="AY31" i="3"/>
  <c r="AY30" i="3"/>
  <c r="AY29" i="3"/>
  <c r="AY28" i="3"/>
  <c r="AY23" i="3"/>
  <c r="AY22" i="3"/>
  <c r="AY21" i="3"/>
  <c r="AY20" i="3"/>
  <c r="AY19" i="3"/>
  <c r="AY18" i="3"/>
  <c r="AY17" i="3"/>
  <c r="AY16" i="3"/>
  <c r="AY15" i="3"/>
  <c r="AY11" i="3"/>
  <c r="AY10" i="3"/>
  <c r="AY9" i="3"/>
  <c r="AY8" i="3"/>
  <c r="AY7" i="3"/>
  <c r="AY6" i="3"/>
  <c r="AY5" i="3"/>
  <c r="AY4" i="3"/>
  <c r="AY3" i="3"/>
  <c r="AY2" i="3"/>
  <c r="Q63" i="3"/>
  <c r="N63" i="3"/>
  <c r="M63" i="3"/>
  <c r="R62" i="3"/>
  <c r="Q62" i="3"/>
  <c r="N62" i="3"/>
  <c r="M62" i="3"/>
  <c r="L62" i="3"/>
  <c r="K62" i="3"/>
  <c r="CS62" i="3" s="1"/>
  <c r="J62" i="3"/>
  <c r="I62" i="3"/>
  <c r="CQ62" i="3" s="1"/>
  <c r="R61" i="3"/>
  <c r="Q61" i="3"/>
  <c r="N61" i="3"/>
  <c r="M61" i="3"/>
  <c r="L61" i="3"/>
  <c r="CT61" i="3" s="1"/>
  <c r="K61" i="3"/>
  <c r="CS61" i="3" s="1"/>
  <c r="J61" i="3"/>
  <c r="CR61" i="3" s="1"/>
  <c r="I61" i="3"/>
  <c r="CQ61" i="3" s="1"/>
  <c r="R60" i="3"/>
  <c r="Q60" i="3"/>
  <c r="N60" i="3"/>
  <c r="M60" i="3"/>
  <c r="L60" i="3"/>
  <c r="K60" i="3"/>
  <c r="CS60" i="3" s="1"/>
  <c r="J60" i="3"/>
  <c r="I60" i="3"/>
  <c r="R59" i="3"/>
  <c r="Q59" i="3"/>
  <c r="N59" i="3"/>
  <c r="M59" i="3"/>
  <c r="L59" i="3"/>
  <c r="K59" i="3"/>
  <c r="CS59" i="3" s="1"/>
  <c r="J59" i="3"/>
  <c r="I59" i="3"/>
  <c r="CQ59" i="3" s="1"/>
  <c r="R58" i="3"/>
  <c r="Q58" i="3"/>
  <c r="N58" i="3"/>
  <c r="M58" i="3"/>
  <c r="L58" i="3"/>
  <c r="CT58" i="3" s="1"/>
  <c r="K58" i="3"/>
  <c r="CS58" i="3" s="1"/>
  <c r="J58" i="3"/>
  <c r="CR58" i="3" s="1"/>
  <c r="I58" i="3"/>
  <c r="CQ58" i="3" s="1"/>
  <c r="R57" i="3"/>
  <c r="Q57" i="3"/>
  <c r="N57" i="3"/>
  <c r="M57" i="3"/>
  <c r="L57" i="3"/>
  <c r="CT57" i="3" s="1"/>
  <c r="K57" i="3"/>
  <c r="CS57" i="3" s="1"/>
  <c r="J57" i="3"/>
  <c r="CR57" i="3" s="1"/>
  <c r="I57" i="3"/>
  <c r="CQ57" i="3" s="1"/>
  <c r="R56" i="3"/>
  <c r="Q56" i="3"/>
  <c r="N56" i="3"/>
  <c r="M56" i="3"/>
  <c r="L56" i="3"/>
  <c r="CT56" i="3" s="1"/>
  <c r="K56" i="3"/>
  <c r="CS56" i="3" s="1"/>
  <c r="J56" i="3"/>
  <c r="CR56" i="3" s="1"/>
  <c r="I56" i="3"/>
  <c r="CQ56" i="3" s="1"/>
  <c r="R55" i="3"/>
  <c r="Q55" i="3"/>
  <c r="N55" i="3"/>
  <c r="M55" i="3"/>
  <c r="L55" i="3"/>
  <c r="CT55" i="3" s="1"/>
  <c r="K55" i="3"/>
  <c r="J55" i="3"/>
  <c r="CR55" i="3" s="1"/>
  <c r="I55" i="3"/>
  <c r="CQ55" i="3" s="1"/>
  <c r="R54" i="3"/>
  <c r="Q54" i="3"/>
  <c r="N54" i="3"/>
  <c r="M54" i="3"/>
  <c r="L54" i="3"/>
  <c r="K54" i="3"/>
  <c r="CS54" i="3" s="1"/>
  <c r="J54" i="3"/>
  <c r="I54" i="3"/>
  <c r="CQ54" i="3" s="1"/>
  <c r="R53" i="3"/>
  <c r="Q53" i="3"/>
  <c r="N53" i="3"/>
  <c r="M53" i="3"/>
  <c r="L53" i="3"/>
  <c r="CT53" i="3" s="1"/>
  <c r="K53" i="3"/>
  <c r="CS53" i="3" s="1"/>
  <c r="J53" i="3"/>
  <c r="CR53" i="3" s="1"/>
  <c r="I53" i="3"/>
  <c r="CQ53" i="3" s="1"/>
  <c r="R52" i="3"/>
  <c r="Q52" i="3"/>
  <c r="N52" i="3"/>
  <c r="M52" i="3"/>
  <c r="L52" i="3"/>
  <c r="K52" i="3"/>
  <c r="CS52" i="3" s="1"/>
  <c r="J52" i="3"/>
  <c r="I52" i="3"/>
  <c r="Q49" i="3"/>
  <c r="N49" i="3"/>
  <c r="K49" i="3"/>
  <c r="CS49" i="3" s="1"/>
  <c r="R48" i="3"/>
  <c r="Q48" i="3"/>
  <c r="N48" i="3"/>
  <c r="M48" i="3"/>
  <c r="L48" i="3"/>
  <c r="K48" i="3"/>
  <c r="CS48" i="3" s="1"/>
  <c r="I48" i="3"/>
  <c r="CQ48" i="3" s="1"/>
  <c r="R47" i="3"/>
  <c r="Q47" i="3"/>
  <c r="N47" i="3"/>
  <c r="M47" i="3"/>
  <c r="L47" i="3"/>
  <c r="CT47" i="3" s="1"/>
  <c r="K47" i="3"/>
  <c r="CS47" i="3" s="1"/>
  <c r="J47" i="3"/>
  <c r="I47" i="3"/>
  <c r="CQ47" i="3" s="1"/>
  <c r="R46" i="3"/>
  <c r="Q46" i="3"/>
  <c r="N46" i="3"/>
  <c r="M46" i="3"/>
  <c r="L46" i="3"/>
  <c r="CT46" i="3" s="1"/>
  <c r="K46" i="3"/>
  <c r="CS46" i="3" s="1"/>
  <c r="J46" i="3"/>
  <c r="CR46" i="3" s="1"/>
  <c r="I46" i="3"/>
  <c r="CQ46" i="3" s="1"/>
  <c r="R45" i="3"/>
  <c r="Q45" i="3"/>
  <c r="N45" i="3"/>
  <c r="M45" i="3"/>
  <c r="L45" i="3"/>
  <c r="CT45" i="3" s="1"/>
  <c r="K45" i="3"/>
  <c r="J45" i="3"/>
  <c r="CR45" i="3" s="1"/>
  <c r="I45" i="3"/>
  <c r="CQ45" i="3" s="1"/>
  <c r="R44" i="3"/>
  <c r="Q44" i="3"/>
  <c r="N44" i="3"/>
  <c r="M44" i="3"/>
  <c r="L44" i="3"/>
  <c r="CT44" i="3" s="1"/>
  <c r="K44" i="3"/>
  <c r="CS44" i="3" s="1"/>
  <c r="J44" i="3"/>
  <c r="CR44" i="3" s="1"/>
  <c r="I44" i="3"/>
  <c r="CQ44" i="3" s="1"/>
  <c r="R43" i="3"/>
  <c r="Q43" i="3"/>
  <c r="N43" i="3"/>
  <c r="M43" i="3"/>
  <c r="L43" i="3"/>
  <c r="K43" i="3"/>
  <c r="CS43" i="3" s="1"/>
  <c r="J43" i="3"/>
  <c r="CR43" i="3" s="1"/>
  <c r="I43" i="3"/>
  <c r="CQ43" i="3" s="1"/>
  <c r="R42" i="3"/>
  <c r="Q42" i="3"/>
  <c r="N42" i="3"/>
  <c r="M42" i="3"/>
  <c r="L42" i="3"/>
  <c r="CT42" i="3" s="1"/>
  <c r="K42" i="3"/>
  <c r="CS42" i="3" s="1"/>
  <c r="J42" i="3"/>
  <c r="CR42" i="3" s="1"/>
  <c r="I42" i="3"/>
  <c r="CQ42" i="3" s="1"/>
  <c r="R41" i="3"/>
  <c r="Q41" i="3"/>
  <c r="N41" i="3"/>
  <c r="M41" i="3"/>
  <c r="L41" i="3"/>
  <c r="K41" i="3"/>
  <c r="CS41" i="3" s="1"/>
  <c r="J41" i="3"/>
  <c r="CR41" i="3" s="1"/>
  <c r="I41" i="3"/>
  <c r="N39" i="3"/>
  <c r="R38" i="3"/>
  <c r="N38" i="3"/>
  <c r="L38" i="3"/>
  <c r="K38" i="3"/>
  <c r="R37" i="3"/>
  <c r="N37" i="3"/>
  <c r="M37" i="3"/>
  <c r="L37" i="3"/>
  <c r="CT37" i="3" s="1"/>
  <c r="K37" i="3"/>
  <c r="CS37" i="3" s="1"/>
  <c r="J37" i="3"/>
  <c r="R36" i="3"/>
  <c r="Q36" i="3"/>
  <c r="N36" i="3"/>
  <c r="M36" i="3"/>
  <c r="L36" i="3"/>
  <c r="CT36" i="3" s="1"/>
  <c r="K36" i="3"/>
  <c r="CS36" i="3" s="1"/>
  <c r="J36" i="3"/>
  <c r="I36" i="3"/>
  <c r="CQ36" i="3" s="1"/>
  <c r="R35" i="3"/>
  <c r="Q35" i="3"/>
  <c r="N35" i="3"/>
  <c r="M35" i="3"/>
  <c r="L35" i="3"/>
  <c r="CT35" i="3" s="1"/>
  <c r="K35" i="3"/>
  <c r="CS35" i="3" s="1"/>
  <c r="J35" i="3"/>
  <c r="CR35" i="3" s="1"/>
  <c r="I35" i="3"/>
  <c r="CQ35" i="3" s="1"/>
  <c r="R34" i="3"/>
  <c r="Q34" i="3"/>
  <c r="N34" i="3"/>
  <c r="M34" i="3"/>
  <c r="L34" i="3"/>
  <c r="CT34" i="3" s="1"/>
  <c r="K34" i="3"/>
  <c r="CS34" i="3" s="1"/>
  <c r="J34" i="3"/>
  <c r="CR34" i="3" s="1"/>
  <c r="I34" i="3"/>
  <c r="CQ34" i="3" s="1"/>
  <c r="R33" i="3"/>
  <c r="Q33" i="3"/>
  <c r="N33" i="3"/>
  <c r="M33" i="3"/>
  <c r="L33" i="3"/>
  <c r="CT33" i="3" s="1"/>
  <c r="K33" i="3"/>
  <c r="CS33" i="3" s="1"/>
  <c r="J33" i="3"/>
  <c r="CR33" i="3" s="1"/>
  <c r="I33" i="3"/>
  <c r="CQ33" i="3" s="1"/>
  <c r="R32" i="3"/>
  <c r="Q32" i="3"/>
  <c r="N32" i="3"/>
  <c r="M32" i="3"/>
  <c r="L32" i="3"/>
  <c r="CT32" i="3" s="1"/>
  <c r="K32" i="3"/>
  <c r="CS32" i="3" s="1"/>
  <c r="J32" i="3"/>
  <c r="CR32" i="3" s="1"/>
  <c r="I32" i="3"/>
  <c r="R31" i="3"/>
  <c r="Q31" i="3"/>
  <c r="N31" i="3"/>
  <c r="M31" i="3"/>
  <c r="L31" i="3"/>
  <c r="CT31" i="3" s="1"/>
  <c r="K31" i="3"/>
  <c r="CS31" i="3" s="1"/>
  <c r="J31" i="3"/>
  <c r="CR31" i="3" s="1"/>
  <c r="I31" i="3"/>
  <c r="CQ31" i="3" s="1"/>
  <c r="R30" i="3"/>
  <c r="Q30" i="3"/>
  <c r="N30" i="3"/>
  <c r="M30" i="3"/>
  <c r="L30" i="3"/>
  <c r="K30" i="3"/>
  <c r="CS30" i="3" s="1"/>
  <c r="J30" i="3"/>
  <c r="CR30" i="3" s="1"/>
  <c r="I30" i="3"/>
  <c r="R29" i="3"/>
  <c r="Q29" i="3"/>
  <c r="N29" i="3"/>
  <c r="M29" i="3"/>
  <c r="L29" i="3"/>
  <c r="CT29" i="3" s="1"/>
  <c r="K29" i="3"/>
  <c r="CS29" i="3" s="1"/>
  <c r="J29" i="3"/>
  <c r="CR29" i="3" s="1"/>
  <c r="I29" i="3"/>
  <c r="R28" i="3"/>
  <c r="Q28" i="3"/>
  <c r="N28" i="3"/>
  <c r="M28" i="3"/>
  <c r="L28" i="3"/>
  <c r="CT28" i="3" s="1"/>
  <c r="K28" i="3"/>
  <c r="CS28" i="3" s="1"/>
  <c r="J28" i="3"/>
  <c r="I28" i="3"/>
  <c r="CQ28" i="3" s="1"/>
  <c r="R25" i="3"/>
  <c r="N25" i="3"/>
  <c r="L25" i="3"/>
  <c r="CT25" i="3" s="1"/>
  <c r="R24" i="3"/>
  <c r="Q24" i="3"/>
  <c r="N24" i="3"/>
  <c r="M24" i="3"/>
  <c r="L24" i="3"/>
  <c r="CT24" i="3" s="1"/>
  <c r="K24" i="3"/>
  <c r="J24" i="3"/>
  <c r="CR24" i="3" s="1"/>
  <c r="R23" i="3"/>
  <c r="Q23" i="3"/>
  <c r="N23" i="3"/>
  <c r="M23" i="3"/>
  <c r="L23" i="3"/>
  <c r="CT23" i="3" s="1"/>
  <c r="K23" i="3"/>
  <c r="CS23" i="3" s="1"/>
  <c r="J23" i="3"/>
  <c r="CR23" i="3" s="1"/>
  <c r="I23" i="3"/>
  <c r="CQ23" i="3" s="1"/>
  <c r="R22" i="3"/>
  <c r="Q22" i="3"/>
  <c r="N22" i="3"/>
  <c r="M22" i="3"/>
  <c r="L22" i="3"/>
  <c r="CT22" i="3" s="1"/>
  <c r="K22" i="3"/>
  <c r="CS22" i="3" s="1"/>
  <c r="J22" i="3"/>
  <c r="CR22" i="3" s="1"/>
  <c r="I22" i="3"/>
  <c r="CQ22" i="3" s="1"/>
  <c r="R21" i="3"/>
  <c r="Q21" i="3"/>
  <c r="N21" i="3"/>
  <c r="M21" i="3"/>
  <c r="L21" i="3"/>
  <c r="CT21" i="3" s="1"/>
  <c r="K21" i="3"/>
  <c r="CS21" i="3" s="1"/>
  <c r="J21" i="3"/>
  <c r="CR21" i="3" s="1"/>
  <c r="I21" i="3"/>
  <c r="CQ21" i="3" s="1"/>
  <c r="R20" i="3"/>
  <c r="Q20" i="3"/>
  <c r="N20" i="3"/>
  <c r="M20" i="3"/>
  <c r="L20" i="3"/>
  <c r="K20" i="3"/>
  <c r="CS20" i="3" s="1"/>
  <c r="J20" i="3"/>
  <c r="CR20" i="3" s="1"/>
  <c r="I20" i="3"/>
  <c r="R19" i="3"/>
  <c r="Q19" i="3"/>
  <c r="N19" i="3"/>
  <c r="M19" i="3"/>
  <c r="L19" i="3"/>
  <c r="CT19" i="3" s="1"/>
  <c r="K19" i="3"/>
  <c r="J19" i="3"/>
  <c r="CR19" i="3" s="1"/>
  <c r="I19" i="3"/>
  <c r="CQ19" i="3" s="1"/>
  <c r="R18" i="3"/>
  <c r="Q18" i="3"/>
  <c r="N18" i="3"/>
  <c r="M18" i="3"/>
  <c r="L18" i="3"/>
  <c r="CT18" i="3" s="1"/>
  <c r="K18" i="3"/>
  <c r="CS18" i="3" s="1"/>
  <c r="J18" i="3"/>
  <c r="CR18" i="3" s="1"/>
  <c r="I18" i="3"/>
  <c r="R17" i="3"/>
  <c r="Q17" i="3"/>
  <c r="N17" i="3"/>
  <c r="M17" i="3"/>
  <c r="L17" i="3"/>
  <c r="CT17" i="3" s="1"/>
  <c r="K17" i="3"/>
  <c r="J17" i="3"/>
  <c r="I17" i="3"/>
  <c r="R16" i="3"/>
  <c r="Q16" i="3"/>
  <c r="N16" i="3"/>
  <c r="M16" i="3"/>
  <c r="L16" i="3"/>
  <c r="CT16" i="3" s="1"/>
  <c r="K16" i="3"/>
  <c r="J16" i="3"/>
  <c r="CR16" i="3" s="1"/>
  <c r="I16" i="3"/>
  <c r="CQ16" i="3" s="1"/>
  <c r="R15" i="3"/>
  <c r="Q15" i="3"/>
  <c r="N15" i="3"/>
  <c r="M15" i="3"/>
  <c r="L15" i="3"/>
  <c r="CT15" i="3" s="1"/>
  <c r="K15" i="3"/>
  <c r="CS15" i="3" s="1"/>
  <c r="J15" i="3"/>
  <c r="CR15" i="3" s="1"/>
  <c r="I15" i="3"/>
  <c r="CQ15" i="3" s="1"/>
  <c r="N13" i="3"/>
  <c r="R12" i="3"/>
  <c r="N12" i="3"/>
  <c r="M12" i="3"/>
  <c r="L12" i="3"/>
  <c r="CT12" i="3" s="1"/>
  <c r="K12" i="3"/>
  <c r="CS12" i="3" s="1"/>
  <c r="J12" i="3"/>
  <c r="CR12" i="3" s="1"/>
  <c r="R11" i="3"/>
  <c r="Q11" i="3"/>
  <c r="N11" i="3"/>
  <c r="M11" i="3"/>
  <c r="L11" i="3"/>
  <c r="CT11" i="3" s="1"/>
  <c r="K11" i="3"/>
  <c r="CS11" i="3" s="1"/>
  <c r="J11" i="3"/>
  <c r="CR11" i="3" s="1"/>
  <c r="I11" i="3"/>
  <c r="CQ11" i="3" s="1"/>
  <c r="R10" i="3"/>
  <c r="Q10" i="3"/>
  <c r="N10" i="3"/>
  <c r="M10" i="3"/>
  <c r="L10" i="3"/>
  <c r="CT10" i="3" s="1"/>
  <c r="K10" i="3"/>
  <c r="CS10" i="3" s="1"/>
  <c r="J10" i="3"/>
  <c r="I10" i="3"/>
  <c r="CQ10" i="3" s="1"/>
  <c r="R9" i="3"/>
  <c r="Q9" i="3"/>
  <c r="N9" i="3"/>
  <c r="M9" i="3"/>
  <c r="L9" i="3"/>
  <c r="CT9" i="3" s="1"/>
  <c r="K9" i="3"/>
  <c r="CS9" i="3" s="1"/>
  <c r="J9" i="3"/>
  <c r="CR9" i="3" s="1"/>
  <c r="I9" i="3"/>
  <c r="CQ9" i="3" s="1"/>
  <c r="R8" i="3"/>
  <c r="Q8" i="3"/>
  <c r="N8" i="3"/>
  <c r="M8" i="3"/>
  <c r="L8" i="3"/>
  <c r="CT8" i="3" s="1"/>
  <c r="K8" i="3"/>
  <c r="CS8" i="3" s="1"/>
  <c r="J8" i="3"/>
  <c r="I8" i="3"/>
  <c r="CQ8" i="3" s="1"/>
  <c r="R7" i="3"/>
  <c r="Q7" i="3"/>
  <c r="N7" i="3"/>
  <c r="M7" i="3"/>
  <c r="L7" i="3"/>
  <c r="CT7" i="3" s="1"/>
  <c r="K7" i="3"/>
  <c r="CS7" i="3" s="1"/>
  <c r="J7" i="3"/>
  <c r="I7" i="3"/>
  <c r="CQ7" i="3" s="1"/>
  <c r="R6" i="3"/>
  <c r="Q6" i="3"/>
  <c r="N6" i="3"/>
  <c r="M6" i="3"/>
  <c r="L6" i="3"/>
  <c r="CT6" i="3" s="1"/>
  <c r="K6" i="3"/>
  <c r="J6" i="3"/>
  <c r="CR6" i="3" s="1"/>
  <c r="I6" i="3"/>
  <c r="R5" i="3"/>
  <c r="Q5" i="3"/>
  <c r="N5" i="3"/>
  <c r="M5" i="3"/>
  <c r="L5" i="3"/>
  <c r="CT5" i="3" s="1"/>
  <c r="K5" i="3"/>
  <c r="CS5" i="3" s="1"/>
  <c r="J5" i="3"/>
  <c r="CR5" i="3" s="1"/>
  <c r="I5" i="3"/>
  <c r="CQ5" i="3" s="1"/>
  <c r="R4" i="3"/>
  <c r="Q4" i="3"/>
  <c r="N4" i="3"/>
  <c r="M4" i="3"/>
  <c r="L4" i="3"/>
  <c r="CT4" i="3" s="1"/>
  <c r="K4" i="3"/>
  <c r="CS4" i="3" s="1"/>
  <c r="J4" i="3"/>
  <c r="CR4" i="3" s="1"/>
  <c r="I4" i="3"/>
  <c r="CQ4" i="3" s="1"/>
  <c r="R3" i="3"/>
  <c r="Q3" i="3"/>
  <c r="N3" i="3"/>
  <c r="M3" i="3"/>
  <c r="L3" i="3"/>
  <c r="CT3" i="3" s="1"/>
  <c r="K3" i="3"/>
  <c r="CS3" i="3" s="1"/>
  <c r="J3" i="3"/>
  <c r="CR3" i="3" s="1"/>
  <c r="I3" i="3"/>
  <c r="CQ3" i="3" s="1"/>
  <c r="R2" i="3"/>
  <c r="Q2" i="3"/>
  <c r="N2" i="3"/>
  <c r="M2" i="3"/>
  <c r="L2" i="3"/>
  <c r="CT2" i="3" s="1"/>
  <c r="K2" i="3"/>
  <c r="CS2" i="3" s="1"/>
  <c r="J2" i="3"/>
  <c r="I2" i="3"/>
  <c r="CQ2" i="3" s="1"/>
  <c r="X2" i="4" l="1"/>
  <c r="CU4" i="3"/>
  <c r="CU2" i="3" s="1"/>
  <c r="AZ2" i="4"/>
</calcChain>
</file>

<file path=xl/sharedStrings.xml><?xml version="1.0" encoding="utf-8"?>
<sst xmlns="http://schemas.openxmlformats.org/spreadsheetml/2006/main" count="707" uniqueCount="295">
  <si>
    <t>FR.X</t>
  </si>
  <si>
    <t>FR.Y</t>
  </si>
  <si>
    <t>FL.X</t>
  </si>
  <si>
    <t>FL.Y</t>
  </si>
  <si>
    <t>RR.X</t>
  </si>
  <si>
    <t>RR.Y</t>
  </si>
  <si>
    <t>RL.X</t>
  </si>
  <si>
    <t>RL.Y</t>
  </si>
  <si>
    <t>PassStart/End.X</t>
  </si>
  <si>
    <t>PassStart/End.Y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</si>
  <si>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</si>
  <si>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</si>
  <si>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</si>
  <si>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</si>
  <si>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</si>
  <si>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</si>
  <si>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</si>
  <si>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</si>
  <si>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</si>
  <si>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</si>
  <si>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</si>
  <si>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</si>
  <si>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</si>
  <si>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</si>
  <si>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</si>
  <si>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</si>
  <si>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</si>
  <si>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</si>
  <si>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</si>
  <si>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</si>
  <si>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</si>
  <si>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</si>
  <si>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</si>
  <si>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</si>
  <si>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</si>
  <si>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</si>
  <si>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</si>
  <si>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</si>
  <si>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</si>
  <si>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</si>
  <si>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</si>
  <si>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</si>
  <si>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</si>
  <si>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</si>
  <si>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</si>
  <si>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</si>
  <si>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</si>
  <si>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</si>
  <si>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</si>
  <si>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</si>
  <si>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</si>
  <si>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</si>
  <si>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</si>
  <si>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</si>
  <si>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</si>
  <si>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</si>
  <si>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</si>
  <si>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</si>
  <si>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</si>
  <si>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</si>
  <si>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</si>
  <si>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</si>
  <si>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</si>
  <si>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</si>
  <si>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</si>
  <si>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</si>
  <si>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</si>
  <si>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</si>
  <si>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</si>
  <si>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</si>
  <si>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</si>
  <si>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</si>
  <si>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</si>
  <si>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</si>
  <si>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</si>
  <si>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</si>
  <si>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</si>
  <si>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</si>
  <si>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</si>
  <si>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</si>
  <si>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</si>
  <si>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</si>
  <si>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</si>
  <si>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</si>
  <si>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</si>
  <si>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</si>
  <si>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</si>
  <si>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</si>
  <si>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</si>
  <si>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</si>
  <si>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</si>
  <si>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</si>
  <si>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</si>
  <si>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</si>
  <si>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</si>
  <si>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</si>
  <si>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</si>
  <si>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</si>
  <si>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</si>
  <si>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</si>
  <si>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</si>
  <si>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</si>
  <si>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</si>
  <si>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</si>
  <si>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</si>
  <si>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</si>
  <si>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</si>
  <si>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</si>
  <si>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</si>
  <si>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</si>
  <si>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</si>
  <si>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</si>
  <si>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</si>
  <si>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</si>
  <si>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</si>
  <si>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</si>
  <si>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</si>
  <si>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</si>
  <si>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</si>
  <si>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</si>
  <si>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</si>
  <si>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</si>
  <si>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</si>
  <si>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</si>
  <si>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</si>
  <si>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</si>
  <si>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</si>
  <si>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</si>
  <si>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</si>
  <si>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</si>
  <si>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</si>
  <si>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</si>
  <si>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</si>
  <si>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</si>
  <si>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</si>
  <si>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</si>
  <si>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</si>
  <si>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</si>
  <si>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</si>
  <si>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</si>
  <si>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</si>
  <si>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</si>
  <si>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</si>
  <si>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</si>
  <si>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</si>
  <si>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</si>
  <si>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</si>
  <si>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</si>
  <si>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</si>
  <si>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</si>
  <si>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</si>
  <si>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</si>
  <si>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</si>
  <si>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</si>
  <si>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</si>
  <si>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</si>
  <si>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</si>
  <si>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</si>
  <si>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</si>
  <si>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</si>
  <si>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</si>
  <si>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</si>
  <si>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</si>
  <si>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</si>
  <si>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</si>
  <si>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</si>
  <si>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</si>
  <si>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</si>
  <si>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</si>
  <si>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</si>
  <si>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</si>
  <si>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</si>
  <si>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</si>
  <si>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</si>
  <si>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</si>
  <si>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</si>
  <si>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</si>
  <si>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</si>
  <si>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</si>
  <si>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</si>
  <si>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</si>
  <si>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</si>
  <si>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</si>
  <si>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</si>
  <si>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</si>
  <si>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</si>
  <si>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</si>
  <si>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</si>
  <si>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</si>
  <si>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</si>
  <si>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</si>
  <si>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</si>
  <si>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</si>
  <si>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</si>
  <si>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</si>
  <si>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</si>
  <si>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</si>
  <si>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</si>
  <si>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</si>
  <si>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</si>
  <si>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</si>
  <si>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</si>
  <si>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</si>
  <si>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</si>
  <si>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</si>
  <si>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</si>
  <si>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3D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</si>
  <si>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</si>
  <si>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</si>
  <si>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</si>
  <si>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</si>
  <si>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</si>
  <si>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</si>
  <si>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</si>
  <si>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</si>
  <si>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</si>
  <si>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</si>
  <si>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</si>
  <si>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</si>
  <si>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</si>
  <si>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</si>
  <si>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</si>
  <si>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</si>
  <si>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</si>
  <si>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</si>
  <si>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</si>
  <si>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</si>
  <si>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</si>
  <si>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3241</t>
  </si>
  <si>
    <t>2413</t>
  </si>
  <si>
    <t>4132</t>
  </si>
  <si>
    <t>1324</t>
  </si>
  <si>
    <t>4134</t>
  </si>
  <si>
    <t>1342</t>
  </si>
  <si>
    <t>3421</t>
  </si>
  <si>
    <t>4213</t>
  </si>
  <si>
    <t>2134</t>
  </si>
  <si>
    <t>3423</t>
  </si>
  <si>
    <t>4231</t>
  </si>
  <si>
    <t>2314</t>
  </si>
  <si>
    <t>3142</t>
  </si>
  <si>
    <t>1423</t>
  </si>
  <si>
    <t>4234</t>
  </si>
  <si>
    <t>2341</t>
  </si>
  <si>
    <t>3413</t>
  </si>
  <si>
    <t>3244</t>
  </si>
  <si>
    <t>2443</t>
  </si>
  <si>
    <t>4431</t>
  </si>
  <si>
    <t>4312</t>
  </si>
  <si>
    <t>3124</t>
  </si>
  <si>
    <t>1243</t>
  </si>
  <si>
    <t>2431</t>
  </si>
  <si>
    <t>1241</t>
  </si>
  <si>
    <t>2342</t>
  </si>
  <si>
    <t>3143</t>
  </si>
  <si>
    <t>1432</t>
  </si>
  <si>
    <t>4321</t>
  </si>
  <si>
    <t>3214</t>
  </si>
  <si>
    <t>2143</t>
  </si>
  <si>
    <t>4324</t>
  </si>
  <si>
    <t>1321</t>
  </si>
  <si>
    <t>3243</t>
  </si>
  <si>
    <t>1431</t>
  </si>
  <si>
    <t>3412</t>
  </si>
  <si>
    <t>4123</t>
  </si>
  <si>
    <t>1234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</si>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</sst>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Graph!$A$5:$A$429</c:f>
              <c:numCache>
                <c:formatCode>General</c:formatCode>
                <c:ptCount val="4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</c:numCache>
            </c:numRef>
          </c:xVal>
          <c:yVal>
            <c:numRef>
              <c:f>Graph!$D$6:$D$428</c:f>
              <c:numCache>
                <c:formatCode>General</c:formatCode>
                <c:ptCount val="423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Graph!$A$5:$A$429</c:f>
              <c:numCache>
                <c:formatCode>General</c:formatCode>
                <c:ptCount val="4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</c:numCache>
            </c:numRef>
          </c:xVal>
          <c:yVal>
            <c:numRef>
              <c:f>Graph!$B$6:$B$428</c:f>
              <c:numCache>
                <c:formatCode>General</c:formatCode>
                <c:ptCount val="423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Graph!$A$5:$A$429</c:f>
              <c:numCache>
                <c:formatCode>General</c:formatCode>
                <c:ptCount val="4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</c:numCache>
            </c:numRef>
          </c:xVal>
          <c:yVal>
            <c:numRef>
              <c:f>Graph!$C$6:$C$428</c:f>
              <c:numCache>
                <c:formatCode>General</c:formatCode>
                <c:ptCount val="423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421">
                  <c:v>2</c:v>
                </c:pt>
                <c:pt idx="422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Graph!$A$5:$A$429</c:f>
              <c:numCache>
                <c:formatCode>General</c:formatCode>
                <c:ptCount val="4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</c:numCache>
            </c:numRef>
          </c:xVal>
          <c:yVal>
            <c:numRef>
              <c:f>Graph!$E$6:$E$428</c:f>
              <c:numCache>
                <c:formatCode>General</c:formatCode>
                <c:ptCount val="423"/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2160"/>
        <c:axId val="357537440"/>
      </c:scatterChart>
      <c:valAx>
        <c:axId val="358112160"/>
        <c:scaling>
          <c:orientation val="minMax"/>
          <c:max val="432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357537440"/>
        <c:crosses val="autoZero"/>
        <c:crossBetween val="midCat"/>
      </c:valAx>
      <c:valAx>
        <c:axId val="357537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811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Graph!$A$432:$A$887</c:f>
              <c:numCache>
                <c:formatCode>General</c:formatCode>
                <c:ptCount val="456"/>
                <c:pt idx="0">
                  <c:v>939</c:v>
                </c:pt>
                <c:pt idx="1">
                  <c:v>940</c:v>
                </c:pt>
                <c:pt idx="2">
                  <c:v>941</c:v>
                </c:pt>
                <c:pt idx="3">
                  <c:v>942</c:v>
                </c:pt>
                <c:pt idx="4">
                  <c:v>943</c:v>
                </c:pt>
                <c:pt idx="5">
                  <c:v>944</c:v>
                </c:pt>
                <c:pt idx="6">
                  <c:v>945</c:v>
                </c:pt>
                <c:pt idx="7">
                  <c:v>946</c:v>
                </c:pt>
                <c:pt idx="8">
                  <c:v>947</c:v>
                </c:pt>
                <c:pt idx="9">
                  <c:v>948</c:v>
                </c:pt>
                <c:pt idx="10">
                  <c:v>949</c:v>
                </c:pt>
                <c:pt idx="11">
                  <c:v>950</c:v>
                </c:pt>
                <c:pt idx="12">
                  <c:v>951</c:v>
                </c:pt>
                <c:pt idx="13">
                  <c:v>952</c:v>
                </c:pt>
                <c:pt idx="14">
                  <c:v>953</c:v>
                </c:pt>
                <c:pt idx="15">
                  <c:v>954</c:v>
                </c:pt>
                <c:pt idx="16">
                  <c:v>955</c:v>
                </c:pt>
                <c:pt idx="17">
                  <c:v>956</c:v>
                </c:pt>
                <c:pt idx="18">
                  <c:v>957</c:v>
                </c:pt>
                <c:pt idx="19">
                  <c:v>958</c:v>
                </c:pt>
                <c:pt idx="20">
                  <c:v>959</c:v>
                </c:pt>
                <c:pt idx="21">
                  <c:v>960</c:v>
                </c:pt>
                <c:pt idx="22">
                  <c:v>961</c:v>
                </c:pt>
                <c:pt idx="23">
                  <c:v>962</c:v>
                </c:pt>
                <c:pt idx="24">
                  <c:v>963</c:v>
                </c:pt>
                <c:pt idx="25">
                  <c:v>964</c:v>
                </c:pt>
                <c:pt idx="26">
                  <c:v>965</c:v>
                </c:pt>
                <c:pt idx="27">
                  <c:v>966</c:v>
                </c:pt>
                <c:pt idx="28">
                  <c:v>967</c:v>
                </c:pt>
                <c:pt idx="29">
                  <c:v>968</c:v>
                </c:pt>
                <c:pt idx="30">
                  <c:v>969</c:v>
                </c:pt>
                <c:pt idx="31">
                  <c:v>970</c:v>
                </c:pt>
                <c:pt idx="32">
                  <c:v>971</c:v>
                </c:pt>
                <c:pt idx="33">
                  <c:v>972</c:v>
                </c:pt>
                <c:pt idx="34">
                  <c:v>973</c:v>
                </c:pt>
                <c:pt idx="35">
                  <c:v>974</c:v>
                </c:pt>
                <c:pt idx="36">
                  <c:v>975</c:v>
                </c:pt>
                <c:pt idx="37">
                  <c:v>976</c:v>
                </c:pt>
                <c:pt idx="38">
                  <c:v>977</c:v>
                </c:pt>
                <c:pt idx="39">
                  <c:v>978</c:v>
                </c:pt>
                <c:pt idx="40">
                  <c:v>979</c:v>
                </c:pt>
                <c:pt idx="41">
                  <c:v>980</c:v>
                </c:pt>
                <c:pt idx="42">
                  <c:v>981</c:v>
                </c:pt>
                <c:pt idx="43">
                  <c:v>982</c:v>
                </c:pt>
                <c:pt idx="44">
                  <c:v>983</c:v>
                </c:pt>
                <c:pt idx="45">
                  <c:v>984</c:v>
                </c:pt>
                <c:pt idx="46">
                  <c:v>985</c:v>
                </c:pt>
                <c:pt idx="47">
                  <c:v>986</c:v>
                </c:pt>
                <c:pt idx="48">
                  <c:v>987</c:v>
                </c:pt>
                <c:pt idx="49">
                  <c:v>988</c:v>
                </c:pt>
                <c:pt idx="50">
                  <c:v>989</c:v>
                </c:pt>
                <c:pt idx="51">
                  <c:v>990</c:v>
                </c:pt>
                <c:pt idx="52">
                  <c:v>991</c:v>
                </c:pt>
                <c:pt idx="53">
                  <c:v>992</c:v>
                </c:pt>
                <c:pt idx="54">
                  <c:v>993</c:v>
                </c:pt>
                <c:pt idx="55">
                  <c:v>994</c:v>
                </c:pt>
                <c:pt idx="56">
                  <c:v>995</c:v>
                </c:pt>
                <c:pt idx="57">
                  <c:v>996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1000</c:v>
                </c:pt>
                <c:pt idx="62">
                  <c:v>1001</c:v>
                </c:pt>
                <c:pt idx="63">
                  <c:v>1002</c:v>
                </c:pt>
                <c:pt idx="64">
                  <c:v>1003</c:v>
                </c:pt>
                <c:pt idx="65">
                  <c:v>1004</c:v>
                </c:pt>
                <c:pt idx="66">
                  <c:v>1005</c:v>
                </c:pt>
                <c:pt idx="67">
                  <c:v>1006</c:v>
                </c:pt>
                <c:pt idx="68">
                  <c:v>1007</c:v>
                </c:pt>
                <c:pt idx="69">
                  <c:v>1008</c:v>
                </c:pt>
                <c:pt idx="70">
                  <c:v>1009</c:v>
                </c:pt>
                <c:pt idx="71">
                  <c:v>1010</c:v>
                </c:pt>
                <c:pt idx="72">
                  <c:v>1011</c:v>
                </c:pt>
                <c:pt idx="73">
                  <c:v>1012</c:v>
                </c:pt>
                <c:pt idx="74">
                  <c:v>1013</c:v>
                </c:pt>
                <c:pt idx="75">
                  <c:v>1014</c:v>
                </c:pt>
                <c:pt idx="76">
                  <c:v>1015</c:v>
                </c:pt>
                <c:pt idx="77">
                  <c:v>1016</c:v>
                </c:pt>
                <c:pt idx="78">
                  <c:v>1017</c:v>
                </c:pt>
                <c:pt idx="79">
                  <c:v>1018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1022</c:v>
                </c:pt>
                <c:pt idx="84">
                  <c:v>1023</c:v>
                </c:pt>
                <c:pt idx="85">
                  <c:v>1024</c:v>
                </c:pt>
                <c:pt idx="86">
                  <c:v>1025</c:v>
                </c:pt>
                <c:pt idx="87">
                  <c:v>1026</c:v>
                </c:pt>
                <c:pt idx="88">
                  <c:v>1027</c:v>
                </c:pt>
                <c:pt idx="89">
                  <c:v>1028</c:v>
                </c:pt>
                <c:pt idx="90">
                  <c:v>1029</c:v>
                </c:pt>
                <c:pt idx="91">
                  <c:v>1030</c:v>
                </c:pt>
                <c:pt idx="92">
                  <c:v>1031</c:v>
                </c:pt>
                <c:pt idx="93">
                  <c:v>1032</c:v>
                </c:pt>
                <c:pt idx="94">
                  <c:v>1033</c:v>
                </c:pt>
                <c:pt idx="95">
                  <c:v>1034</c:v>
                </c:pt>
                <c:pt idx="96">
                  <c:v>1035</c:v>
                </c:pt>
                <c:pt idx="97">
                  <c:v>1036</c:v>
                </c:pt>
                <c:pt idx="98">
                  <c:v>1037</c:v>
                </c:pt>
                <c:pt idx="99">
                  <c:v>1038</c:v>
                </c:pt>
                <c:pt idx="100">
                  <c:v>1039</c:v>
                </c:pt>
                <c:pt idx="101">
                  <c:v>1040</c:v>
                </c:pt>
                <c:pt idx="102">
                  <c:v>1041</c:v>
                </c:pt>
                <c:pt idx="103">
                  <c:v>1042</c:v>
                </c:pt>
                <c:pt idx="104">
                  <c:v>1043</c:v>
                </c:pt>
                <c:pt idx="105">
                  <c:v>1044</c:v>
                </c:pt>
                <c:pt idx="106">
                  <c:v>1045</c:v>
                </c:pt>
                <c:pt idx="107">
                  <c:v>1046</c:v>
                </c:pt>
                <c:pt idx="108">
                  <c:v>1047</c:v>
                </c:pt>
                <c:pt idx="109">
                  <c:v>1048</c:v>
                </c:pt>
                <c:pt idx="110">
                  <c:v>1049</c:v>
                </c:pt>
                <c:pt idx="111">
                  <c:v>1050</c:v>
                </c:pt>
                <c:pt idx="112">
                  <c:v>1051</c:v>
                </c:pt>
                <c:pt idx="113">
                  <c:v>1052</c:v>
                </c:pt>
                <c:pt idx="114">
                  <c:v>1053</c:v>
                </c:pt>
                <c:pt idx="115">
                  <c:v>1054</c:v>
                </c:pt>
                <c:pt idx="116">
                  <c:v>1055</c:v>
                </c:pt>
                <c:pt idx="117">
                  <c:v>1056</c:v>
                </c:pt>
                <c:pt idx="118">
                  <c:v>1057</c:v>
                </c:pt>
                <c:pt idx="119">
                  <c:v>1058</c:v>
                </c:pt>
                <c:pt idx="120">
                  <c:v>1059</c:v>
                </c:pt>
                <c:pt idx="121">
                  <c:v>1060</c:v>
                </c:pt>
                <c:pt idx="122">
                  <c:v>1061</c:v>
                </c:pt>
                <c:pt idx="123">
                  <c:v>1062</c:v>
                </c:pt>
                <c:pt idx="124">
                  <c:v>1063</c:v>
                </c:pt>
                <c:pt idx="125">
                  <c:v>1064</c:v>
                </c:pt>
                <c:pt idx="126">
                  <c:v>1065</c:v>
                </c:pt>
                <c:pt idx="127">
                  <c:v>1066</c:v>
                </c:pt>
                <c:pt idx="128">
                  <c:v>1067</c:v>
                </c:pt>
                <c:pt idx="129">
                  <c:v>1068</c:v>
                </c:pt>
                <c:pt idx="130">
                  <c:v>1069</c:v>
                </c:pt>
                <c:pt idx="131">
                  <c:v>1070</c:v>
                </c:pt>
                <c:pt idx="132">
                  <c:v>1071</c:v>
                </c:pt>
                <c:pt idx="133">
                  <c:v>1072</c:v>
                </c:pt>
                <c:pt idx="134">
                  <c:v>1073</c:v>
                </c:pt>
                <c:pt idx="135">
                  <c:v>1074</c:v>
                </c:pt>
                <c:pt idx="136">
                  <c:v>1075</c:v>
                </c:pt>
                <c:pt idx="137">
                  <c:v>1076</c:v>
                </c:pt>
                <c:pt idx="138">
                  <c:v>1077</c:v>
                </c:pt>
                <c:pt idx="139">
                  <c:v>1078</c:v>
                </c:pt>
                <c:pt idx="140">
                  <c:v>1079</c:v>
                </c:pt>
                <c:pt idx="141">
                  <c:v>1080</c:v>
                </c:pt>
                <c:pt idx="142">
                  <c:v>1081</c:v>
                </c:pt>
                <c:pt idx="143">
                  <c:v>1082</c:v>
                </c:pt>
                <c:pt idx="144">
                  <c:v>1083</c:v>
                </c:pt>
                <c:pt idx="145">
                  <c:v>1084</c:v>
                </c:pt>
                <c:pt idx="146">
                  <c:v>1085</c:v>
                </c:pt>
                <c:pt idx="147">
                  <c:v>1086</c:v>
                </c:pt>
                <c:pt idx="148">
                  <c:v>1087</c:v>
                </c:pt>
                <c:pt idx="149">
                  <c:v>1088</c:v>
                </c:pt>
                <c:pt idx="150">
                  <c:v>1089</c:v>
                </c:pt>
                <c:pt idx="151">
                  <c:v>1090</c:v>
                </c:pt>
                <c:pt idx="152">
                  <c:v>1091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1096</c:v>
                </c:pt>
                <c:pt idx="158">
                  <c:v>1097</c:v>
                </c:pt>
                <c:pt idx="159">
                  <c:v>1098</c:v>
                </c:pt>
                <c:pt idx="160">
                  <c:v>1099</c:v>
                </c:pt>
                <c:pt idx="161">
                  <c:v>1100</c:v>
                </c:pt>
                <c:pt idx="162">
                  <c:v>1101</c:v>
                </c:pt>
                <c:pt idx="163">
                  <c:v>1102</c:v>
                </c:pt>
                <c:pt idx="164">
                  <c:v>1103</c:v>
                </c:pt>
                <c:pt idx="165">
                  <c:v>1104</c:v>
                </c:pt>
                <c:pt idx="166">
                  <c:v>1105</c:v>
                </c:pt>
                <c:pt idx="167">
                  <c:v>1106</c:v>
                </c:pt>
                <c:pt idx="168">
                  <c:v>1107</c:v>
                </c:pt>
                <c:pt idx="169">
                  <c:v>1108</c:v>
                </c:pt>
                <c:pt idx="170">
                  <c:v>1109</c:v>
                </c:pt>
                <c:pt idx="171">
                  <c:v>1110</c:v>
                </c:pt>
                <c:pt idx="172">
                  <c:v>1111</c:v>
                </c:pt>
                <c:pt idx="173">
                  <c:v>1112</c:v>
                </c:pt>
                <c:pt idx="174">
                  <c:v>1113</c:v>
                </c:pt>
                <c:pt idx="175">
                  <c:v>1114</c:v>
                </c:pt>
                <c:pt idx="176">
                  <c:v>1115</c:v>
                </c:pt>
                <c:pt idx="177">
                  <c:v>1116</c:v>
                </c:pt>
                <c:pt idx="178">
                  <c:v>1117</c:v>
                </c:pt>
                <c:pt idx="179">
                  <c:v>1118</c:v>
                </c:pt>
                <c:pt idx="180">
                  <c:v>1119</c:v>
                </c:pt>
                <c:pt idx="181">
                  <c:v>1120</c:v>
                </c:pt>
                <c:pt idx="182">
                  <c:v>1121</c:v>
                </c:pt>
                <c:pt idx="183">
                  <c:v>1122</c:v>
                </c:pt>
                <c:pt idx="184">
                  <c:v>1123</c:v>
                </c:pt>
                <c:pt idx="185">
                  <c:v>1124</c:v>
                </c:pt>
                <c:pt idx="186">
                  <c:v>1125</c:v>
                </c:pt>
                <c:pt idx="187">
                  <c:v>1126</c:v>
                </c:pt>
                <c:pt idx="188">
                  <c:v>1127</c:v>
                </c:pt>
                <c:pt idx="189">
                  <c:v>1128</c:v>
                </c:pt>
                <c:pt idx="190">
                  <c:v>1129</c:v>
                </c:pt>
                <c:pt idx="191">
                  <c:v>1130</c:v>
                </c:pt>
                <c:pt idx="192">
                  <c:v>1131</c:v>
                </c:pt>
                <c:pt idx="193">
                  <c:v>1132</c:v>
                </c:pt>
                <c:pt idx="194">
                  <c:v>1133</c:v>
                </c:pt>
                <c:pt idx="195">
                  <c:v>1134</c:v>
                </c:pt>
                <c:pt idx="196">
                  <c:v>1135</c:v>
                </c:pt>
                <c:pt idx="197">
                  <c:v>1136</c:v>
                </c:pt>
                <c:pt idx="198">
                  <c:v>1137</c:v>
                </c:pt>
                <c:pt idx="199">
                  <c:v>1138</c:v>
                </c:pt>
                <c:pt idx="200">
                  <c:v>1139</c:v>
                </c:pt>
                <c:pt idx="201">
                  <c:v>1140</c:v>
                </c:pt>
                <c:pt idx="202">
                  <c:v>1141</c:v>
                </c:pt>
                <c:pt idx="203">
                  <c:v>1142</c:v>
                </c:pt>
                <c:pt idx="204">
                  <c:v>1143</c:v>
                </c:pt>
                <c:pt idx="205">
                  <c:v>1144</c:v>
                </c:pt>
                <c:pt idx="206">
                  <c:v>1145</c:v>
                </c:pt>
                <c:pt idx="207">
                  <c:v>1146</c:v>
                </c:pt>
                <c:pt idx="208">
                  <c:v>1147</c:v>
                </c:pt>
                <c:pt idx="209">
                  <c:v>1148</c:v>
                </c:pt>
                <c:pt idx="210">
                  <c:v>1149</c:v>
                </c:pt>
                <c:pt idx="211">
                  <c:v>1150</c:v>
                </c:pt>
                <c:pt idx="212">
                  <c:v>1151</c:v>
                </c:pt>
                <c:pt idx="213">
                  <c:v>1152</c:v>
                </c:pt>
                <c:pt idx="214">
                  <c:v>1153</c:v>
                </c:pt>
                <c:pt idx="215">
                  <c:v>1154</c:v>
                </c:pt>
                <c:pt idx="216">
                  <c:v>1155</c:v>
                </c:pt>
                <c:pt idx="217">
                  <c:v>1156</c:v>
                </c:pt>
                <c:pt idx="218">
                  <c:v>1157</c:v>
                </c:pt>
                <c:pt idx="219">
                  <c:v>1158</c:v>
                </c:pt>
                <c:pt idx="220">
                  <c:v>1159</c:v>
                </c:pt>
                <c:pt idx="221">
                  <c:v>1160</c:v>
                </c:pt>
                <c:pt idx="222">
                  <c:v>1161</c:v>
                </c:pt>
                <c:pt idx="223">
                  <c:v>1162</c:v>
                </c:pt>
                <c:pt idx="224">
                  <c:v>1163</c:v>
                </c:pt>
                <c:pt idx="225">
                  <c:v>1164</c:v>
                </c:pt>
                <c:pt idx="226">
                  <c:v>1165</c:v>
                </c:pt>
                <c:pt idx="227">
                  <c:v>1166</c:v>
                </c:pt>
                <c:pt idx="228">
                  <c:v>1167</c:v>
                </c:pt>
                <c:pt idx="229">
                  <c:v>1168</c:v>
                </c:pt>
                <c:pt idx="230">
                  <c:v>1169</c:v>
                </c:pt>
                <c:pt idx="231">
                  <c:v>1170</c:v>
                </c:pt>
                <c:pt idx="232">
                  <c:v>1171</c:v>
                </c:pt>
                <c:pt idx="233">
                  <c:v>1172</c:v>
                </c:pt>
                <c:pt idx="234">
                  <c:v>1173</c:v>
                </c:pt>
                <c:pt idx="235">
                  <c:v>1174</c:v>
                </c:pt>
                <c:pt idx="236">
                  <c:v>1175</c:v>
                </c:pt>
                <c:pt idx="237">
                  <c:v>1176</c:v>
                </c:pt>
                <c:pt idx="238">
                  <c:v>1177</c:v>
                </c:pt>
                <c:pt idx="239">
                  <c:v>1178</c:v>
                </c:pt>
                <c:pt idx="240">
                  <c:v>1179</c:v>
                </c:pt>
                <c:pt idx="241">
                  <c:v>1180</c:v>
                </c:pt>
                <c:pt idx="242">
                  <c:v>1181</c:v>
                </c:pt>
                <c:pt idx="243">
                  <c:v>1182</c:v>
                </c:pt>
                <c:pt idx="244">
                  <c:v>1183</c:v>
                </c:pt>
                <c:pt idx="245">
                  <c:v>1184</c:v>
                </c:pt>
                <c:pt idx="246">
                  <c:v>1185</c:v>
                </c:pt>
                <c:pt idx="247">
                  <c:v>1186</c:v>
                </c:pt>
                <c:pt idx="248">
                  <c:v>1187</c:v>
                </c:pt>
                <c:pt idx="249">
                  <c:v>1188</c:v>
                </c:pt>
                <c:pt idx="250">
                  <c:v>1189</c:v>
                </c:pt>
                <c:pt idx="251">
                  <c:v>1190</c:v>
                </c:pt>
                <c:pt idx="252">
                  <c:v>1191</c:v>
                </c:pt>
                <c:pt idx="253">
                  <c:v>1192</c:v>
                </c:pt>
                <c:pt idx="254">
                  <c:v>1193</c:v>
                </c:pt>
                <c:pt idx="255">
                  <c:v>1194</c:v>
                </c:pt>
                <c:pt idx="256">
                  <c:v>1195</c:v>
                </c:pt>
                <c:pt idx="257">
                  <c:v>1196</c:v>
                </c:pt>
                <c:pt idx="258">
                  <c:v>1197</c:v>
                </c:pt>
                <c:pt idx="259">
                  <c:v>1198</c:v>
                </c:pt>
                <c:pt idx="260">
                  <c:v>1199</c:v>
                </c:pt>
                <c:pt idx="261">
                  <c:v>1200</c:v>
                </c:pt>
                <c:pt idx="262">
                  <c:v>1201</c:v>
                </c:pt>
                <c:pt idx="263">
                  <c:v>1202</c:v>
                </c:pt>
                <c:pt idx="264">
                  <c:v>1203</c:v>
                </c:pt>
                <c:pt idx="265">
                  <c:v>1204</c:v>
                </c:pt>
                <c:pt idx="266">
                  <c:v>1205</c:v>
                </c:pt>
                <c:pt idx="267">
                  <c:v>1206</c:v>
                </c:pt>
                <c:pt idx="268">
                  <c:v>1207</c:v>
                </c:pt>
                <c:pt idx="269">
                  <c:v>1208</c:v>
                </c:pt>
                <c:pt idx="270">
                  <c:v>1209</c:v>
                </c:pt>
                <c:pt idx="271">
                  <c:v>1210</c:v>
                </c:pt>
                <c:pt idx="272">
                  <c:v>1211</c:v>
                </c:pt>
                <c:pt idx="273">
                  <c:v>1212</c:v>
                </c:pt>
                <c:pt idx="274">
                  <c:v>1213</c:v>
                </c:pt>
                <c:pt idx="275">
                  <c:v>1214</c:v>
                </c:pt>
                <c:pt idx="276">
                  <c:v>1215</c:v>
                </c:pt>
                <c:pt idx="277">
                  <c:v>1216</c:v>
                </c:pt>
                <c:pt idx="278">
                  <c:v>1217</c:v>
                </c:pt>
                <c:pt idx="279">
                  <c:v>1218</c:v>
                </c:pt>
                <c:pt idx="280">
                  <c:v>1219</c:v>
                </c:pt>
                <c:pt idx="281">
                  <c:v>1220</c:v>
                </c:pt>
                <c:pt idx="282">
                  <c:v>1221</c:v>
                </c:pt>
                <c:pt idx="283">
                  <c:v>1222</c:v>
                </c:pt>
                <c:pt idx="284">
                  <c:v>1223</c:v>
                </c:pt>
                <c:pt idx="285">
                  <c:v>1224</c:v>
                </c:pt>
                <c:pt idx="286">
                  <c:v>1225</c:v>
                </c:pt>
                <c:pt idx="287">
                  <c:v>1226</c:v>
                </c:pt>
                <c:pt idx="288">
                  <c:v>1227</c:v>
                </c:pt>
                <c:pt idx="289">
                  <c:v>1228</c:v>
                </c:pt>
                <c:pt idx="290">
                  <c:v>1229</c:v>
                </c:pt>
                <c:pt idx="291">
                  <c:v>1230</c:v>
                </c:pt>
                <c:pt idx="292">
                  <c:v>1231</c:v>
                </c:pt>
                <c:pt idx="293">
                  <c:v>1232</c:v>
                </c:pt>
                <c:pt idx="294">
                  <c:v>1233</c:v>
                </c:pt>
                <c:pt idx="295">
                  <c:v>1234</c:v>
                </c:pt>
                <c:pt idx="296">
                  <c:v>1235</c:v>
                </c:pt>
                <c:pt idx="297">
                  <c:v>1236</c:v>
                </c:pt>
                <c:pt idx="298">
                  <c:v>1237</c:v>
                </c:pt>
                <c:pt idx="299">
                  <c:v>1238</c:v>
                </c:pt>
                <c:pt idx="300">
                  <c:v>1239</c:v>
                </c:pt>
                <c:pt idx="301">
                  <c:v>1240</c:v>
                </c:pt>
                <c:pt idx="302">
                  <c:v>1241</c:v>
                </c:pt>
                <c:pt idx="303">
                  <c:v>1242</c:v>
                </c:pt>
                <c:pt idx="304">
                  <c:v>1243</c:v>
                </c:pt>
                <c:pt idx="305">
                  <c:v>1244</c:v>
                </c:pt>
                <c:pt idx="306">
                  <c:v>1245</c:v>
                </c:pt>
                <c:pt idx="307">
                  <c:v>1246</c:v>
                </c:pt>
                <c:pt idx="308">
                  <c:v>1247</c:v>
                </c:pt>
                <c:pt idx="309">
                  <c:v>1248</c:v>
                </c:pt>
                <c:pt idx="310">
                  <c:v>1249</c:v>
                </c:pt>
                <c:pt idx="311">
                  <c:v>1250</c:v>
                </c:pt>
                <c:pt idx="312">
                  <c:v>1251</c:v>
                </c:pt>
                <c:pt idx="313">
                  <c:v>1252</c:v>
                </c:pt>
                <c:pt idx="314">
                  <c:v>1253</c:v>
                </c:pt>
                <c:pt idx="315">
                  <c:v>1254</c:v>
                </c:pt>
                <c:pt idx="316">
                  <c:v>1255</c:v>
                </c:pt>
                <c:pt idx="317">
                  <c:v>1256</c:v>
                </c:pt>
                <c:pt idx="318">
                  <c:v>1257</c:v>
                </c:pt>
                <c:pt idx="319">
                  <c:v>1258</c:v>
                </c:pt>
                <c:pt idx="320">
                  <c:v>1259</c:v>
                </c:pt>
                <c:pt idx="321">
                  <c:v>1260</c:v>
                </c:pt>
                <c:pt idx="322">
                  <c:v>1261</c:v>
                </c:pt>
                <c:pt idx="323">
                  <c:v>1262</c:v>
                </c:pt>
                <c:pt idx="324">
                  <c:v>1263</c:v>
                </c:pt>
                <c:pt idx="325">
                  <c:v>1264</c:v>
                </c:pt>
                <c:pt idx="326">
                  <c:v>1265</c:v>
                </c:pt>
                <c:pt idx="327">
                  <c:v>1266</c:v>
                </c:pt>
                <c:pt idx="328">
                  <c:v>1267</c:v>
                </c:pt>
                <c:pt idx="329">
                  <c:v>1268</c:v>
                </c:pt>
                <c:pt idx="330">
                  <c:v>1269</c:v>
                </c:pt>
                <c:pt idx="331">
                  <c:v>1270</c:v>
                </c:pt>
                <c:pt idx="332">
                  <c:v>1271</c:v>
                </c:pt>
                <c:pt idx="333">
                  <c:v>1272</c:v>
                </c:pt>
                <c:pt idx="334">
                  <c:v>1273</c:v>
                </c:pt>
                <c:pt idx="335">
                  <c:v>1274</c:v>
                </c:pt>
                <c:pt idx="336">
                  <c:v>1275</c:v>
                </c:pt>
                <c:pt idx="337">
                  <c:v>1276</c:v>
                </c:pt>
                <c:pt idx="338">
                  <c:v>1277</c:v>
                </c:pt>
                <c:pt idx="339">
                  <c:v>1278</c:v>
                </c:pt>
                <c:pt idx="340">
                  <c:v>1279</c:v>
                </c:pt>
                <c:pt idx="341">
                  <c:v>1280</c:v>
                </c:pt>
                <c:pt idx="342">
                  <c:v>1281</c:v>
                </c:pt>
                <c:pt idx="343">
                  <c:v>1282</c:v>
                </c:pt>
                <c:pt idx="344">
                  <c:v>1283</c:v>
                </c:pt>
                <c:pt idx="345">
                  <c:v>1284</c:v>
                </c:pt>
                <c:pt idx="346">
                  <c:v>1285</c:v>
                </c:pt>
                <c:pt idx="347">
                  <c:v>1286</c:v>
                </c:pt>
                <c:pt idx="348">
                  <c:v>1287</c:v>
                </c:pt>
                <c:pt idx="349">
                  <c:v>1288</c:v>
                </c:pt>
                <c:pt idx="350">
                  <c:v>1289</c:v>
                </c:pt>
                <c:pt idx="351">
                  <c:v>1290</c:v>
                </c:pt>
                <c:pt idx="352">
                  <c:v>1291</c:v>
                </c:pt>
                <c:pt idx="353">
                  <c:v>1292</c:v>
                </c:pt>
                <c:pt idx="354">
                  <c:v>1293</c:v>
                </c:pt>
                <c:pt idx="355">
                  <c:v>1294</c:v>
                </c:pt>
                <c:pt idx="356">
                  <c:v>1295</c:v>
                </c:pt>
                <c:pt idx="357">
                  <c:v>1296</c:v>
                </c:pt>
                <c:pt idx="358">
                  <c:v>1297</c:v>
                </c:pt>
                <c:pt idx="359">
                  <c:v>1298</c:v>
                </c:pt>
                <c:pt idx="360">
                  <c:v>1299</c:v>
                </c:pt>
                <c:pt idx="361">
                  <c:v>1300</c:v>
                </c:pt>
                <c:pt idx="362">
                  <c:v>1301</c:v>
                </c:pt>
                <c:pt idx="363">
                  <c:v>1302</c:v>
                </c:pt>
                <c:pt idx="364">
                  <c:v>1303</c:v>
                </c:pt>
                <c:pt idx="365">
                  <c:v>1304</c:v>
                </c:pt>
                <c:pt idx="366">
                  <c:v>1305</c:v>
                </c:pt>
                <c:pt idx="367">
                  <c:v>1306</c:v>
                </c:pt>
                <c:pt idx="368">
                  <c:v>1307</c:v>
                </c:pt>
                <c:pt idx="369">
                  <c:v>1308</c:v>
                </c:pt>
                <c:pt idx="370">
                  <c:v>1309</c:v>
                </c:pt>
                <c:pt idx="371">
                  <c:v>1310</c:v>
                </c:pt>
                <c:pt idx="372">
                  <c:v>1311</c:v>
                </c:pt>
                <c:pt idx="373">
                  <c:v>1312</c:v>
                </c:pt>
                <c:pt idx="374">
                  <c:v>1313</c:v>
                </c:pt>
                <c:pt idx="375">
                  <c:v>1314</c:v>
                </c:pt>
                <c:pt idx="376">
                  <c:v>1315</c:v>
                </c:pt>
                <c:pt idx="377">
                  <c:v>1316</c:v>
                </c:pt>
                <c:pt idx="378">
                  <c:v>1317</c:v>
                </c:pt>
                <c:pt idx="379">
                  <c:v>1318</c:v>
                </c:pt>
                <c:pt idx="380">
                  <c:v>1319</c:v>
                </c:pt>
                <c:pt idx="381">
                  <c:v>1320</c:v>
                </c:pt>
                <c:pt idx="382">
                  <c:v>1321</c:v>
                </c:pt>
                <c:pt idx="383">
                  <c:v>1322</c:v>
                </c:pt>
                <c:pt idx="384">
                  <c:v>1323</c:v>
                </c:pt>
                <c:pt idx="385">
                  <c:v>1324</c:v>
                </c:pt>
                <c:pt idx="386">
                  <c:v>1325</c:v>
                </c:pt>
                <c:pt idx="387">
                  <c:v>1326</c:v>
                </c:pt>
                <c:pt idx="388">
                  <c:v>1327</c:v>
                </c:pt>
                <c:pt idx="389">
                  <c:v>1328</c:v>
                </c:pt>
                <c:pt idx="390">
                  <c:v>1329</c:v>
                </c:pt>
                <c:pt idx="391">
                  <c:v>1330</c:v>
                </c:pt>
                <c:pt idx="392">
                  <c:v>1331</c:v>
                </c:pt>
                <c:pt idx="393">
                  <c:v>1332</c:v>
                </c:pt>
                <c:pt idx="394">
                  <c:v>1333</c:v>
                </c:pt>
                <c:pt idx="395">
                  <c:v>1334</c:v>
                </c:pt>
                <c:pt idx="396">
                  <c:v>1335</c:v>
                </c:pt>
                <c:pt idx="397">
                  <c:v>1336</c:v>
                </c:pt>
                <c:pt idx="398">
                  <c:v>1337</c:v>
                </c:pt>
                <c:pt idx="399">
                  <c:v>1338</c:v>
                </c:pt>
                <c:pt idx="400">
                  <c:v>1339</c:v>
                </c:pt>
                <c:pt idx="401">
                  <c:v>1340</c:v>
                </c:pt>
                <c:pt idx="402">
                  <c:v>1341</c:v>
                </c:pt>
                <c:pt idx="403">
                  <c:v>1342</c:v>
                </c:pt>
                <c:pt idx="404">
                  <c:v>1343</c:v>
                </c:pt>
                <c:pt idx="405">
                  <c:v>1344</c:v>
                </c:pt>
                <c:pt idx="406">
                  <c:v>1345</c:v>
                </c:pt>
                <c:pt idx="407">
                  <c:v>1346</c:v>
                </c:pt>
                <c:pt idx="408">
                  <c:v>1347</c:v>
                </c:pt>
                <c:pt idx="409">
                  <c:v>1348</c:v>
                </c:pt>
                <c:pt idx="410">
                  <c:v>1349</c:v>
                </c:pt>
                <c:pt idx="411">
                  <c:v>1350</c:v>
                </c:pt>
                <c:pt idx="412">
                  <c:v>1351</c:v>
                </c:pt>
                <c:pt idx="413">
                  <c:v>1352</c:v>
                </c:pt>
                <c:pt idx="414">
                  <c:v>1353</c:v>
                </c:pt>
                <c:pt idx="415">
                  <c:v>1354</c:v>
                </c:pt>
                <c:pt idx="416">
                  <c:v>1355</c:v>
                </c:pt>
                <c:pt idx="417">
                  <c:v>1356</c:v>
                </c:pt>
                <c:pt idx="418">
                  <c:v>1357</c:v>
                </c:pt>
                <c:pt idx="419">
                  <c:v>1358</c:v>
                </c:pt>
                <c:pt idx="420">
                  <c:v>1359</c:v>
                </c:pt>
                <c:pt idx="421">
                  <c:v>1360</c:v>
                </c:pt>
                <c:pt idx="422">
                  <c:v>1361</c:v>
                </c:pt>
                <c:pt idx="423">
                  <c:v>1362</c:v>
                </c:pt>
                <c:pt idx="424">
                  <c:v>1363</c:v>
                </c:pt>
                <c:pt idx="425">
                  <c:v>1364</c:v>
                </c:pt>
                <c:pt idx="426">
                  <c:v>1365</c:v>
                </c:pt>
                <c:pt idx="427">
                  <c:v>1366</c:v>
                </c:pt>
                <c:pt idx="428">
                  <c:v>1367</c:v>
                </c:pt>
                <c:pt idx="429">
                  <c:v>1368</c:v>
                </c:pt>
                <c:pt idx="430">
                  <c:v>1369</c:v>
                </c:pt>
                <c:pt idx="431">
                  <c:v>1370</c:v>
                </c:pt>
                <c:pt idx="432">
                  <c:v>1371</c:v>
                </c:pt>
                <c:pt idx="433">
                  <c:v>1372</c:v>
                </c:pt>
                <c:pt idx="434">
                  <c:v>1373</c:v>
                </c:pt>
                <c:pt idx="435">
                  <c:v>1374</c:v>
                </c:pt>
                <c:pt idx="436">
                  <c:v>1375</c:v>
                </c:pt>
                <c:pt idx="437">
                  <c:v>1376</c:v>
                </c:pt>
                <c:pt idx="438">
                  <c:v>1377</c:v>
                </c:pt>
                <c:pt idx="439">
                  <c:v>1378</c:v>
                </c:pt>
                <c:pt idx="440">
                  <c:v>1379</c:v>
                </c:pt>
                <c:pt idx="441">
                  <c:v>1380</c:v>
                </c:pt>
                <c:pt idx="442">
                  <c:v>1381</c:v>
                </c:pt>
                <c:pt idx="443">
                  <c:v>1382</c:v>
                </c:pt>
                <c:pt idx="444">
                  <c:v>1383</c:v>
                </c:pt>
                <c:pt idx="445">
                  <c:v>1384</c:v>
                </c:pt>
                <c:pt idx="446">
                  <c:v>1385</c:v>
                </c:pt>
                <c:pt idx="447">
                  <c:v>1386</c:v>
                </c:pt>
                <c:pt idx="448">
                  <c:v>1387</c:v>
                </c:pt>
                <c:pt idx="449">
                  <c:v>1388</c:v>
                </c:pt>
                <c:pt idx="450">
                  <c:v>1389</c:v>
                </c:pt>
                <c:pt idx="451">
                  <c:v>1390</c:v>
                </c:pt>
                <c:pt idx="452">
                  <c:v>1391</c:v>
                </c:pt>
                <c:pt idx="453">
                  <c:v>1392</c:v>
                </c:pt>
                <c:pt idx="454">
                  <c:v>1393</c:v>
                </c:pt>
                <c:pt idx="455">
                  <c:v>1394</c:v>
                </c:pt>
              </c:numCache>
            </c:numRef>
          </c:xVal>
          <c:yVal>
            <c:numRef>
              <c:f>Graph!$D$433:$D$886</c:f>
              <c:numCache>
                <c:formatCode>General</c:formatCode>
                <c:ptCount val="454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Graph!$A$432:$A$887</c:f>
              <c:numCache>
                <c:formatCode>General</c:formatCode>
                <c:ptCount val="456"/>
                <c:pt idx="0">
                  <c:v>939</c:v>
                </c:pt>
                <c:pt idx="1">
                  <c:v>940</c:v>
                </c:pt>
                <c:pt idx="2">
                  <c:v>941</c:v>
                </c:pt>
                <c:pt idx="3">
                  <c:v>942</c:v>
                </c:pt>
                <c:pt idx="4">
                  <c:v>943</c:v>
                </c:pt>
                <c:pt idx="5">
                  <c:v>944</c:v>
                </c:pt>
                <c:pt idx="6">
                  <c:v>945</c:v>
                </c:pt>
                <c:pt idx="7">
                  <c:v>946</c:v>
                </c:pt>
                <c:pt idx="8">
                  <c:v>947</c:v>
                </c:pt>
                <c:pt idx="9">
                  <c:v>948</c:v>
                </c:pt>
                <c:pt idx="10">
                  <c:v>949</c:v>
                </c:pt>
                <c:pt idx="11">
                  <c:v>950</c:v>
                </c:pt>
                <c:pt idx="12">
                  <c:v>951</c:v>
                </c:pt>
                <c:pt idx="13">
                  <c:v>952</c:v>
                </c:pt>
                <c:pt idx="14">
                  <c:v>953</c:v>
                </c:pt>
                <c:pt idx="15">
                  <c:v>954</c:v>
                </c:pt>
                <c:pt idx="16">
                  <c:v>955</c:v>
                </c:pt>
                <c:pt idx="17">
                  <c:v>956</c:v>
                </c:pt>
                <c:pt idx="18">
                  <c:v>957</c:v>
                </c:pt>
                <c:pt idx="19">
                  <c:v>958</c:v>
                </c:pt>
                <c:pt idx="20">
                  <c:v>959</c:v>
                </c:pt>
                <c:pt idx="21">
                  <c:v>960</c:v>
                </c:pt>
                <c:pt idx="22">
                  <c:v>961</c:v>
                </c:pt>
                <c:pt idx="23">
                  <c:v>962</c:v>
                </c:pt>
                <c:pt idx="24">
                  <c:v>963</c:v>
                </c:pt>
                <c:pt idx="25">
                  <c:v>964</c:v>
                </c:pt>
                <c:pt idx="26">
                  <c:v>965</c:v>
                </c:pt>
                <c:pt idx="27">
                  <c:v>966</c:v>
                </c:pt>
                <c:pt idx="28">
                  <c:v>967</c:v>
                </c:pt>
                <c:pt idx="29">
                  <c:v>968</c:v>
                </c:pt>
                <c:pt idx="30">
                  <c:v>969</c:v>
                </c:pt>
                <c:pt idx="31">
                  <c:v>970</c:v>
                </c:pt>
                <c:pt idx="32">
                  <c:v>971</c:v>
                </c:pt>
                <c:pt idx="33">
                  <c:v>972</c:v>
                </c:pt>
                <c:pt idx="34">
                  <c:v>973</c:v>
                </c:pt>
                <c:pt idx="35">
                  <c:v>974</c:v>
                </c:pt>
                <c:pt idx="36">
                  <c:v>975</c:v>
                </c:pt>
                <c:pt idx="37">
                  <c:v>976</c:v>
                </c:pt>
                <c:pt idx="38">
                  <c:v>977</c:v>
                </c:pt>
                <c:pt idx="39">
                  <c:v>978</c:v>
                </c:pt>
                <c:pt idx="40">
                  <c:v>979</c:v>
                </c:pt>
                <c:pt idx="41">
                  <c:v>980</c:v>
                </c:pt>
                <c:pt idx="42">
                  <c:v>981</c:v>
                </c:pt>
                <c:pt idx="43">
                  <c:v>982</c:v>
                </c:pt>
                <c:pt idx="44">
                  <c:v>983</c:v>
                </c:pt>
                <c:pt idx="45">
                  <c:v>984</c:v>
                </c:pt>
                <c:pt idx="46">
                  <c:v>985</c:v>
                </c:pt>
                <c:pt idx="47">
                  <c:v>986</c:v>
                </c:pt>
                <c:pt idx="48">
                  <c:v>987</c:v>
                </c:pt>
                <c:pt idx="49">
                  <c:v>988</c:v>
                </c:pt>
                <c:pt idx="50">
                  <c:v>989</c:v>
                </c:pt>
                <c:pt idx="51">
                  <c:v>990</c:v>
                </c:pt>
                <c:pt idx="52">
                  <c:v>991</c:v>
                </c:pt>
                <c:pt idx="53">
                  <c:v>992</c:v>
                </c:pt>
                <c:pt idx="54">
                  <c:v>993</c:v>
                </c:pt>
                <c:pt idx="55">
                  <c:v>994</c:v>
                </c:pt>
                <c:pt idx="56">
                  <c:v>995</c:v>
                </c:pt>
                <c:pt idx="57">
                  <c:v>996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1000</c:v>
                </c:pt>
                <c:pt idx="62">
                  <c:v>1001</c:v>
                </c:pt>
                <c:pt idx="63">
                  <c:v>1002</c:v>
                </c:pt>
                <c:pt idx="64">
                  <c:v>1003</c:v>
                </c:pt>
                <c:pt idx="65">
                  <c:v>1004</c:v>
                </c:pt>
                <c:pt idx="66">
                  <c:v>1005</c:v>
                </c:pt>
                <c:pt idx="67">
                  <c:v>1006</c:v>
                </c:pt>
                <c:pt idx="68">
                  <c:v>1007</c:v>
                </c:pt>
                <c:pt idx="69">
                  <c:v>1008</c:v>
                </c:pt>
                <c:pt idx="70">
                  <c:v>1009</c:v>
                </c:pt>
                <c:pt idx="71">
                  <c:v>1010</c:v>
                </c:pt>
                <c:pt idx="72">
                  <c:v>1011</c:v>
                </c:pt>
                <c:pt idx="73">
                  <c:v>1012</c:v>
                </c:pt>
                <c:pt idx="74">
                  <c:v>1013</c:v>
                </c:pt>
                <c:pt idx="75">
                  <c:v>1014</c:v>
                </c:pt>
                <c:pt idx="76">
                  <c:v>1015</c:v>
                </c:pt>
                <c:pt idx="77">
                  <c:v>1016</c:v>
                </c:pt>
                <c:pt idx="78">
                  <c:v>1017</c:v>
                </c:pt>
                <c:pt idx="79">
                  <c:v>1018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1022</c:v>
                </c:pt>
                <c:pt idx="84">
                  <c:v>1023</c:v>
                </c:pt>
                <c:pt idx="85">
                  <c:v>1024</c:v>
                </c:pt>
                <c:pt idx="86">
                  <c:v>1025</c:v>
                </c:pt>
                <c:pt idx="87">
                  <c:v>1026</c:v>
                </c:pt>
                <c:pt idx="88">
                  <c:v>1027</c:v>
                </c:pt>
                <c:pt idx="89">
                  <c:v>1028</c:v>
                </c:pt>
                <c:pt idx="90">
                  <c:v>1029</c:v>
                </c:pt>
                <c:pt idx="91">
                  <c:v>1030</c:v>
                </c:pt>
                <c:pt idx="92">
                  <c:v>1031</c:v>
                </c:pt>
                <c:pt idx="93">
                  <c:v>1032</c:v>
                </c:pt>
                <c:pt idx="94">
                  <c:v>1033</c:v>
                </c:pt>
                <c:pt idx="95">
                  <c:v>1034</c:v>
                </c:pt>
                <c:pt idx="96">
                  <c:v>1035</c:v>
                </c:pt>
                <c:pt idx="97">
                  <c:v>1036</c:v>
                </c:pt>
                <c:pt idx="98">
                  <c:v>1037</c:v>
                </c:pt>
                <c:pt idx="99">
                  <c:v>1038</c:v>
                </c:pt>
                <c:pt idx="100">
                  <c:v>1039</c:v>
                </c:pt>
                <c:pt idx="101">
                  <c:v>1040</c:v>
                </c:pt>
                <c:pt idx="102">
                  <c:v>1041</c:v>
                </c:pt>
                <c:pt idx="103">
                  <c:v>1042</c:v>
                </c:pt>
                <c:pt idx="104">
                  <c:v>1043</c:v>
                </c:pt>
                <c:pt idx="105">
                  <c:v>1044</c:v>
                </c:pt>
                <c:pt idx="106">
                  <c:v>1045</c:v>
                </c:pt>
                <c:pt idx="107">
                  <c:v>1046</c:v>
                </c:pt>
                <c:pt idx="108">
                  <c:v>1047</c:v>
                </c:pt>
                <c:pt idx="109">
                  <c:v>1048</c:v>
                </c:pt>
                <c:pt idx="110">
                  <c:v>1049</c:v>
                </c:pt>
                <c:pt idx="111">
                  <c:v>1050</c:v>
                </c:pt>
                <c:pt idx="112">
                  <c:v>1051</c:v>
                </c:pt>
                <c:pt idx="113">
                  <c:v>1052</c:v>
                </c:pt>
                <c:pt idx="114">
                  <c:v>1053</c:v>
                </c:pt>
                <c:pt idx="115">
                  <c:v>1054</c:v>
                </c:pt>
                <c:pt idx="116">
                  <c:v>1055</c:v>
                </c:pt>
                <c:pt idx="117">
                  <c:v>1056</c:v>
                </c:pt>
                <c:pt idx="118">
                  <c:v>1057</c:v>
                </c:pt>
                <c:pt idx="119">
                  <c:v>1058</c:v>
                </c:pt>
                <c:pt idx="120">
                  <c:v>1059</c:v>
                </c:pt>
                <c:pt idx="121">
                  <c:v>1060</c:v>
                </c:pt>
                <c:pt idx="122">
                  <c:v>1061</c:v>
                </c:pt>
                <c:pt idx="123">
                  <c:v>1062</c:v>
                </c:pt>
                <c:pt idx="124">
                  <c:v>1063</c:v>
                </c:pt>
                <c:pt idx="125">
                  <c:v>1064</c:v>
                </c:pt>
                <c:pt idx="126">
                  <c:v>1065</c:v>
                </c:pt>
                <c:pt idx="127">
                  <c:v>1066</c:v>
                </c:pt>
                <c:pt idx="128">
                  <c:v>1067</c:v>
                </c:pt>
                <c:pt idx="129">
                  <c:v>1068</c:v>
                </c:pt>
                <c:pt idx="130">
                  <c:v>1069</c:v>
                </c:pt>
                <c:pt idx="131">
                  <c:v>1070</c:v>
                </c:pt>
                <c:pt idx="132">
                  <c:v>1071</c:v>
                </c:pt>
                <c:pt idx="133">
                  <c:v>1072</c:v>
                </c:pt>
                <c:pt idx="134">
                  <c:v>1073</c:v>
                </c:pt>
                <c:pt idx="135">
                  <c:v>1074</c:v>
                </c:pt>
                <c:pt idx="136">
                  <c:v>1075</c:v>
                </c:pt>
                <c:pt idx="137">
                  <c:v>1076</c:v>
                </c:pt>
                <c:pt idx="138">
                  <c:v>1077</c:v>
                </c:pt>
                <c:pt idx="139">
                  <c:v>1078</c:v>
                </c:pt>
                <c:pt idx="140">
                  <c:v>1079</c:v>
                </c:pt>
                <c:pt idx="141">
                  <c:v>1080</c:v>
                </c:pt>
                <c:pt idx="142">
                  <c:v>1081</c:v>
                </c:pt>
                <c:pt idx="143">
                  <c:v>1082</c:v>
                </c:pt>
                <c:pt idx="144">
                  <c:v>1083</c:v>
                </c:pt>
                <c:pt idx="145">
                  <c:v>1084</c:v>
                </c:pt>
                <c:pt idx="146">
                  <c:v>1085</c:v>
                </c:pt>
                <c:pt idx="147">
                  <c:v>1086</c:v>
                </c:pt>
                <c:pt idx="148">
                  <c:v>1087</c:v>
                </c:pt>
                <c:pt idx="149">
                  <c:v>1088</c:v>
                </c:pt>
                <c:pt idx="150">
                  <c:v>1089</c:v>
                </c:pt>
                <c:pt idx="151">
                  <c:v>1090</c:v>
                </c:pt>
                <c:pt idx="152">
                  <c:v>1091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1096</c:v>
                </c:pt>
                <c:pt idx="158">
                  <c:v>1097</c:v>
                </c:pt>
                <c:pt idx="159">
                  <c:v>1098</c:v>
                </c:pt>
                <c:pt idx="160">
                  <c:v>1099</c:v>
                </c:pt>
                <c:pt idx="161">
                  <c:v>1100</c:v>
                </c:pt>
                <c:pt idx="162">
                  <c:v>1101</c:v>
                </c:pt>
                <c:pt idx="163">
                  <c:v>1102</c:v>
                </c:pt>
                <c:pt idx="164">
                  <c:v>1103</c:v>
                </c:pt>
                <c:pt idx="165">
                  <c:v>1104</c:v>
                </c:pt>
                <c:pt idx="166">
                  <c:v>1105</c:v>
                </c:pt>
                <c:pt idx="167">
                  <c:v>1106</c:v>
                </c:pt>
                <c:pt idx="168">
                  <c:v>1107</c:v>
                </c:pt>
                <c:pt idx="169">
                  <c:v>1108</c:v>
                </c:pt>
                <c:pt idx="170">
                  <c:v>1109</c:v>
                </c:pt>
                <c:pt idx="171">
                  <c:v>1110</c:v>
                </c:pt>
                <c:pt idx="172">
                  <c:v>1111</c:v>
                </c:pt>
                <c:pt idx="173">
                  <c:v>1112</c:v>
                </c:pt>
                <c:pt idx="174">
                  <c:v>1113</c:v>
                </c:pt>
                <c:pt idx="175">
                  <c:v>1114</c:v>
                </c:pt>
                <c:pt idx="176">
                  <c:v>1115</c:v>
                </c:pt>
                <c:pt idx="177">
                  <c:v>1116</c:v>
                </c:pt>
                <c:pt idx="178">
                  <c:v>1117</c:v>
                </c:pt>
                <c:pt idx="179">
                  <c:v>1118</c:v>
                </c:pt>
                <c:pt idx="180">
                  <c:v>1119</c:v>
                </c:pt>
                <c:pt idx="181">
                  <c:v>1120</c:v>
                </c:pt>
                <c:pt idx="182">
                  <c:v>1121</c:v>
                </c:pt>
                <c:pt idx="183">
                  <c:v>1122</c:v>
                </c:pt>
                <c:pt idx="184">
                  <c:v>1123</c:v>
                </c:pt>
                <c:pt idx="185">
                  <c:v>1124</c:v>
                </c:pt>
                <c:pt idx="186">
                  <c:v>1125</c:v>
                </c:pt>
                <c:pt idx="187">
                  <c:v>1126</c:v>
                </c:pt>
                <c:pt idx="188">
                  <c:v>1127</c:v>
                </c:pt>
                <c:pt idx="189">
                  <c:v>1128</c:v>
                </c:pt>
                <c:pt idx="190">
                  <c:v>1129</c:v>
                </c:pt>
                <c:pt idx="191">
                  <c:v>1130</c:v>
                </c:pt>
                <c:pt idx="192">
                  <c:v>1131</c:v>
                </c:pt>
                <c:pt idx="193">
                  <c:v>1132</c:v>
                </c:pt>
                <c:pt idx="194">
                  <c:v>1133</c:v>
                </c:pt>
                <c:pt idx="195">
                  <c:v>1134</c:v>
                </c:pt>
                <c:pt idx="196">
                  <c:v>1135</c:v>
                </c:pt>
                <c:pt idx="197">
                  <c:v>1136</c:v>
                </c:pt>
                <c:pt idx="198">
                  <c:v>1137</c:v>
                </c:pt>
                <c:pt idx="199">
                  <c:v>1138</c:v>
                </c:pt>
                <c:pt idx="200">
                  <c:v>1139</c:v>
                </c:pt>
                <c:pt idx="201">
                  <c:v>1140</c:v>
                </c:pt>
                <c:pt idx="202">
                  <c:v>1141</c:v>
                </c:pt>
                <c:pt idx="203">
                  <c:v>1142</c:v>
                </c:pt>
                <c:pt idx="204">
                  <c:v>1143</c:v>
                </c:pt>
                <c:pt idx="205">
                  <c:v>1144</c:v>
                </c:pt>
                <c:pt idx="206">
                  <c:v>1145</c:v>
                </c:pt>
                <c:pt idx="207">
                  <c:v>1146</c:v>
                </c:pt>
                <c:pt idx="208">
                  <c:v>1147</c:v>
                </c:pt>
                <c:pt idx="209">
                  <c:v>1148</c:v>
                </c:pt>
                <c:pt idx="210">
                  <c:v>1149</c:v>
                </c:pt>
                <c:pt idx="211">
                  <c:v>1150</c:v>
                </c:pt>
                <c:pt idx="212">
                  <c:v>1151</c:v>
                </c:pt>
                <c:pt idx="213">
                  <c:v>1152</c:v>
                </c:pt>
                <c:pt idx="214">
                  <c:v>1153</c:v>
                </c:pt>
                <c:pt idx="215">
                  <c:v>1154</c:v>
                </c:pt>
                <c:pt idx="216">
                  <c:v>1155</c:v>
                </c:pt>
                <c:pt idx="217">
                  <c:v>1156</c:v>
                </c:pt>
                <c:pt idx="218">
                  <c:v>1157</c:v>
                </c:pt>
                <c:pt idx="219">
                  <c:v>1158</c:v>
                </c:pt>
                <c:pt idx="220">
                  <c:v>1159</c:v>
                </c:pt>
                <c:pt idx="221">
                  <c:v>1160</c:v>
                </c:pt>
                <c:pt idx="222">
                  <c:v>1161</c:v>
                </c:pt>
                <c:pt idx="223">
                  <c:v>1162</c:v>
                </c:pt>
                <c:pt idx="224">
                  <c:v>1163</c:v>
                </c:pt>
                <c:pt idx="225">
                  <c:v>1164</c:v>
                </c:pt>
                <c:pt idx="226">
                  <c:v>1165</c:v>
                </c:pt>
                <c:pt idx="227">
                  <c:v>1166</c:v>
                </c:pt>
                <c:pt idx="228">
                  <c:v>1167</c:v>
                </c:pt>
                <c:pt idx="229">
                  <c:v>1168</c:v>
                </c:pt>
                <c:pt idx="230">
                  <c:v>1169</c:v>
                </c:pt>
                <c:pt idx="231">
                  <c:v>1170</c:v>
                </c:pt>
                <c:pt idx="232">
                  <c:v>1171</c:v>
                </c:pt>
                <c:pt idx="233">
                  <c:v>1172</c:v>
                </c:pt>
                <c:pt idx="234">
                  <c:v>1173</c:v>
                </c:pt>
                <c:pt idx="235">
                  <c:v>1174</c:v>
                </c:pt>
                <c:pt idx="236">
                  <c:v>1175</c:v>
                </c:pt>
                <c:pt idx="237">
                  <c:v>1176</c:v>
                </c:pt>
                <c:pt idx="238">
                  <c:v>1177</c:v>
                </c:pt>
                <c:pt idx="239">
                  <c:v>1178</c:v>
                </c:pt>
                <c:pt idx="240">
                  <c:v>1179</c:v>
                </c:pt>
                <c:pt idx="241">
                  <c:v>1180</c:v>
                </c:pt>
                <c:pt idx="242">
                  <c:v>1181</c:v>
                </c:pt>
                <c:pt idx="243">
                  <c:v>1182</c:v>
                </c:pt>
                <c:pt idx="244">
                  <c:v>1183</c:v>
                </c:pt>
                <c:pt idx="245">
                  <c:v>1184</c:v>
                </c:pt>
                <c:pt idx="246">
                  <c:v>1185</c:v>
                </c:pt>
                <c:pt idx="247">
                  <c:v>1186</c:v>
                </c:pt>
                <c:pt idx="248">
                  <c:v>1187</c:v>
                </c:pt>
                <c:pt idx="249">
                  <c:v>1188</c:v>
                </c:pt>
                <c:pt idx="250">
                  <c:v>1189</c:v>
                </c:pt>
                <c:pt idx="251">
                  <c:v>1190</c:v>
                </c:pt>
                <c:pt idx="252">
                  <c:v>1191</c:v>
                </c:pt>
                <c:pt idx="253">
                  <c:v>1192</c:v>
                </c:pt>
                <c:pt idx="254">
                  <c:v>1193</c:v>
                </c:pt>
                <c:pt idx="255">
                  <c:v>1194</c:v>
                </c:pt>
                <c:pt idx="256">
                  <c:v>1195</c:v>
                </c:pt>
                <c:pt idx="257">
                  <c:v>1196</c:v>
                </c:pt>
                <c:pt idx="258">
                  <c:v>1197</c:v>
                </c:pt>
                <c:pt idx="259">
                  <c:v>1198</c:v>
                </c:pt>
                <c:pt idx="260">
                  <c:v>1199</c:v>
                </c:pt>
                <c:pt idx="261">
                  <c:v>1200</c:v>
                </c:pt>
                <c:pt idx="262">
                  <c:v>1201</c:v>
                </c:pt>
                <c:pt idx="263">
                  <c:v>1202</c:v>
                </c:pt>
                <c:pt idx="264">
                  <c:v>1203</c:v>
                </c:pt>
                <c:pt idx="265">
                  <c:v>1204</c:v>
                </c:pt>
                <c:pt idx="266">
                  <c:v>1205</c:v>
                </c:pt>
                <c:pt idx="267">
                  <c:v>1206</c:v>
                </c:pt>
                <c:pt idx="268">
                  <c:v>1207</c:v>
                </c:pt>
                <c:pt idx="269">
                  <c:v>1208</c:v>
                </c:pt>
                <c:pt idx="270">
                  <c:v>1209</c:v>
                </c:pt>
                <c:pt idx="271">
                  <c:v>1210</c:v>
                </c:pt>
                <c:pt idx="272">
                  <c:v>1211</c:v>
                </c:pt>
                <c:pt idx="273">
                  <c:v>1212</c:v>
                </c:pt>
                <c:pt idx="274">
                  <c:v>1213</c:v>
                </c:pt>
                <c:pt idx="275">
                  <c:v>1214</c:v>
                </c:pt>
                <c:pt idx="276">
                  <c:v>1215</c:v>
                </c:pt>
                <c:pt idx="277">
                  <c:v>1216</c:v>
                </c:pt>
                <c:pt idx="278">
                  <c:v>1217</c:v>
                </c:pt>
                <c:pt idx="279">
                  <c:v>1218</c:v>
                </c:pt>
                <c:pt idx="280">
                  <c:v>1219</c:v>
                </c:pt>
                <c:pt idx="281">
                  <c:v>1220</c:v>
                </c:pt>
                <c:pt idx="282">
                  <c:v>1221</c:v>
                </c:pt>
                <c:pt idx="283">
                  <c:v>1222</c:v>
                </c:pt>
                <c:pt idx="284">
                  <c:v>1223</c:v>
                </c:pt>
                <c:pt idx="285">
                  <c:v>1224</c:v>
                </c:pt>
                <c:pt idx="286">
                  <c:v>1225</c:v>
                </c:pt>
                <c:pt idx="287">
                  <c:v>1226</c:v>
                </c:pt>
                <c:pt idx="288">
                  <c:v>1227</c:v>
                </c:pt>
                <c:pt idx="289">
                  <c:v>1228</c:v>
                </c:pt>
                <c:pt idx="290">
                  <c:v>1229</c:v>
                </c:pt>
                <c:pt idx="291">
                  <c:v>1230</c:v>
                </c:pt>
                <c:pt idx="292">
                  <c:v>1231</c:v>
                </c:pt>
                <c:pt idx="293">
                  <c:v>1232</c:v>
                </c:pt>
                <c:pt idx="294">
                  <c:v>1233</c:v>
                </c:pt>
                <c:pt idx="295">
                  <c:v>1234</c:v>
                </c:pt>
                <c:pt idx="296">
                  <c:v>1235</c:v>
                </c:pt>
                <c:pt idx="297">
                  <c:v>1236</c:v>
                </c:pt>
                <c:pt idx="298">
                  <c:v>1237</c:v>
                </c:pt>
                <c:pt idx="299">
                  <c:v>1238</c:v>
                </c:pt>
                <c:pt idx="300">
                  <c:v>1239</c:v>
                </c:pt>
                <c:pt idx="301">
                  <c:v>1240</c:v>
                </c:pt>
                <c:pt idx="302">
                  <c:v>1241</c:v>
                </c:pt>
                <c:pt idx="303">
                  <c:v>1242</c:v>
                </c:pt>
                <c:pt idx="304">
                  <c:v>1243</c:v>
                </c:pt>
                <c:pt idx="305">
                  <c:v>1244</c:v>
                </c:pt>
                <c:pt idx="306">
                  <c:v>1245</c:v>
                </c:pt>
                <c:pt idx="307">
                  <c:v>1246</c:v>
                </c:pt>
                <c:pt idx="308">
                  <c:v>1247</c:v>
                </c:pt>
                <c:pt idx="309">
                  <c:v>1248</c:v>
                </c:pt>
                <c:pt idx="310">
                  <c:v>1249</c:v>
                </c:pt>
                <c:pt idx="311">
                  <c:v>1250</c:v>
                </c:pt>
                <c:pt idx="312">
                  <c:v>1251</c:v>
                </c:pt>
                <c:pt idx="313">
                  <c:v>1252</c:v>
                </c:pt>
                <c:pt idx="314">
                  <c:v>1253</c:v>
                </c:pt>
                <c:pt idx="315">
                  <c:v>1254</c:v>
                </c:pt>
                <c:pt idx="316">
                  <c:v>1255</c:v>
                </c:pt>
                <c:pt idx="317">
                  <c:v>1256</c:v>
                </c:pt>
                <c:pt idx="318">
                  <c:v>1257</c:v>
                </c:pt>
                <c:pt idx="319">
                  <c:v>1258</c:v>
                </c:pt>
                <c:pt idx="320">
                  <c:v>1259</c:v>
                </c:pt>
                <c:pt idx="321">
                  <c:v>1260</c:v>
                </c:pt>
                <c:pt idx="322">
                  <c:v>1261</c:v>
                </c:pt>
                <c:pt idx="323">
                  <c:v>1262</c:v>
                </c:pt>
                <c:pt idx="324">
                  <c:v>1263</c:v>
                </c:pt>
                <c:pt idx="325">
                  <c:v>1264</c:v>
                </c:pt>
                <c:pt idx="326">
                  <c:v>1265</c:v>
                </c:pt>
                <c:pt idx="327">
                  <c:v>1266</c:v>
                </c:pt>
                <c:pt idx="328">
                  <c:v>1267</c:v>
                </c:pt>
                <c:pt idx="329">
                  <c:v>1268</c:v>
                </c:pt>
                <c:pt idx="330">
                  <c:v>1269</c:v>
                </c:pt>
                <c:pt idx="331">
                  <c:v>1270</c:v>
                </c:pt>
                <c:pt idx="332">
                  <c:v>1271</c:v>
                </c:pt>
                <c:pt idx="333">
                  <c:v>1272</c:v>
                </c:pt>
                <c:pt idx="334">
                  <c:v>1273</c:v>
                </c:pt>
                <c:pt idx="335">
                  <c:v>1274</c:v>
                </c:pt>
                <c:pt idx="336">
                  <c:v>1275</c:v>
                </c:pt>
                <c:pt idx="337">
                  <c:v>1276</c:v>
                </c:pt>
                <c:pt idx="338">
                  <c:v>1277</c:v>
                </c:pt>
                <c:pt idx="339">
                  <c:v>1278</c:v>
                </c:pt>
                <c:pt idx="340">
                  <c:v>1279</c:v>
                </c:pt>
                <c:pt idx="341">
                  <c:v>1280</c:v>
                </c:pt>
                <c:pt idx="342">
                  <c:v>1281</c:v>
                </c:pt>
                <c:pt idx="343">
                  <c:v>1282</c:v>
                </c:pt>
                <c:pt idx="344">
                  <c:v>1283</c:v>
                </c:pt>
                <c:pt idx="345">
                  <c:v>1284</c:v>
                </c:pt>
                <c:pt idx="346">
                  <c:v>1285</c:v>
                </c:pt>
                <c:pt idx="347">
                  <c:v>1286</c:v>
                </c:pt>
                <c:pt idx="348">
                  <c:v>1287</c:v>
                </c:pt>
                <c:pt idx="349">
                  <c:v>1288</c:v>
                </c:pt>
                <c:pt idx="350">
                  <c:v>1289</c:v>
                </c:pt>
                <c:pt idx="351">
                  <c:v>1290</c:v>
                </c:pt>
                <c:pt idx="352">
                  <c:v>1291</c:v>
                </c:pt>
                <c:pt idx="353">
                  <c:v>1292</c:v>
                </c:pt>
                <c:pt idx="354">
                  <c:v>1293</c:v>
                </c:pt>
                <c:pt idx="355">
                  <c:v>1294</c:v>
                </c:pt>
                <c:pt idx="356">
                  <c:v>1295</c:v>
                </c:pt>
                <c:pt idx="357">
                  <c:v>1296</c:v>
                </c:pt>
                <c:pt idx="358">
                  <c:v>1297</c:v>
                </c:pt>
                <c:pt idx="359">
                  <c:v>1298</c:v>
                </c:pt>
                <c:pt idx="360">
                  <c:v>1299</c:v>
                </c:pt>
                <c:pt idx="361">
                  <c:v>1300</c:v>
                </c:pt>
                <c:pt idx="362">
                  <c:v>1301</c:v>
                </c:pt>
                <c:pt idx="363">
                  <c:v>1302</c:v>
                </c:pt>
                <c:pt idx="364">
                  <c:v>1303</c:v>
                </c:pt>
                <c:pt idx="365">
                  <c:v>1304</c:v>
                </c:pt>
                <c:pt idx="366">
                  <c:v>1305</c:v>
                </c:pt>
                <c:pt idx="367">
                  <c:v>1306</c:v>
                </c:pt>
                <c:pt idx="368">
                  <c:v>1307</c:v>
                </c:pt>
                <c:pt idx="369">
                  <c:v>1308</c:v>
                </c:pt>
                <c:pt idx="370">
                  <c:v>1309</c:v>
                </c:pt>
                <c:pt idx="371">
                  <c:v>1310</c:v>
                </c:pt>
                <c:pt idx="372">
                  <c:v>1311</c:v>
                </c:pt>
                <c:pt idx="373">
                  <c:v>1312</c:v>
                </c:pt>
                <c:pt idx="374">
                  <c:v>1313</c:v>
                </c:pt>
                <c:pt idx="375">
                  <c:v>1314</c:v>
                </c:pt>
                <c:pt idx="376">
                  <c:v>1315</c:v>
                </c:pt>
                <c:pt idx="377">
                  <c:v>1316</c:v>
                </c:pt>
                <c:pt idx="378">
                  <c:v>1317</c:v>
                </c:pt>
                <c:pt idx="379">
                  <c:v>1318</c:v>
                </c:pt>
                <c:pt idx="380">
                  <c:v>1319</c:v>
                </c:pt>
                <c:pt idx="381">
                  <c:v>1320</c:v>
                </c:pt>
                <c:pt idx="382">
                  <c:v>1321</c:v>
                </c:pt>
                <c:pt idx="383">
                  <c:v>1322</c:v>
                </c:pt>
                <c:pt idx="384">
                  <c:v>1323</c:v>
                </c:pt>
                <c:pt idx="385">
                  <c:v>1324</c:v>
                </c:pt>
                <c:pt idx="386">
                  <c:v>1325</c:v>
                </c:pt>
                <c:pt idx="387">
                  <c:v>1326</c:v>
                </c:pt>
                <c:pt idx="388">
                  <c:v>1327</c:v>
                </c:pt>
                <c:pt idx="389">
                  <c:v>1328</c:v>
                </c:pt>
                <c:pt idx="390">
                  <c:v>1329</c:v>
                </c:pt>
                <c:pt idx="391">
                  <c:v>1330</c:v>
                </c:pt>
                <c:pt idx="392">
                  <c:v>1331</c:v>
                </c:pt>
                <c:pt idx="393">
                  <c:v>1332</c:v>
                </c:pt>
                <c:pt idx="394">
                  <c:v>1333</c:v>
                </c:pt>
                <c:pt idx="395">
                  <c:v>1334</c:v>
                </c:pt>
                <c:pt idx="396">
                  <c:v>1335</c:v>
                </c:pt>
                <c:pt idx="397">
                  <c:v>1336</c:v>
                </c:pt>
                <c:pt idx="398">
                  <c:v>1337</c:v>
                </c:pt>
                <c:pt idx="399">
                  <c:v>1338</c:v>
                </c:pt>
                <c:pt idx="400">
                  <c:v>1339</c:v>
                </c:pt>
                <c:pt idx="401">
                  <c:v>1340</c:v>
                </c:pt>
                <c:pt idx="402">
                  <c:v>1341</c:v>
                </c:pt>
                <c:pt idx="403">
                  <c:v>1342</c:v>
                </c:pt>
                <c:pt idx="404">
                  <c:v>1343</c:v>
                </c:pt>
                <c:pt idx="405">
                  <c:v>1344</c:v>
                </c:pt>
                <c:pt idx="406">
                  <c:v>1345</c:v>
                </c:pt>
                <c:pt idx="407">
                  <c:v>1346</c:v>
                </c:pt>
                <c:pt idx="408">
                  <c:v>1347</c:v>
                </c:pt>
                <c:pt idx="409">
                  <c:v>1348</c:v>
                </c:pt>
                <c:pt idx="410">
                  <c:v>1349</c:v>
                </c:pt>
                <c:pt idx="411">
                  <c:v>1350</c:v>
                </c:pt>
                <c:pt idx="412">
                  <c:v>1351</c:v>
                </c:pt>
                <c:pt idx="413">
                  <c:v>1352</c:v>
                </c:pt>
                <c:pt idx="414">
                  <c:v>1353</c:v>
                </c:pt>
                <c:pt idx="415">
                  <c:v>1354</c:v>
                </c:pt>
                <c:pt idx="416">
                  <c:v>1355</c:v>
                </c:pt>
                <c:pt idx="417">
                  <c:v>1356</c:v>
                </c:pt>
                <c:pt idx="418">
                  <c:v>1357</c:v>
                </c:pt>
                <c:pt idx="419">
                  <c:v>1358</c:v>
                </c:pt>
                <c:pt idx="420">
                  <c:v>1359</c:v>
                </c:pt>
                <c:pt idx="421">
                  <c:v>1360</c:v>
                </c:pt>
                <c:pt idx="422">
                  <c:v>1361</c:v>
                </c:pt>
                <c:pt idx="423">
                  <c:v>1362</c:v>
                </c:pt>
                <c:pt idx="424">
                  <c:v>1363</c:v>
                </c:pt>
                <c:pt idx="425">
                  <c:v>1364</c:v>
                </c:pt>
                <c:pt idx="426">
                  <c:v>1365</c:v>
                </c:pt>
                <c:pt idx="427">
                  <c:v>1366</c:v>
                </c:pt>
                <c:pt idx="428">
                  <c:v>1367</c:v>
                </c:pt>
                <c:pt idx="429">
                  <c:v>1368</c:v>
                </c:pt>
                <c:pt idx="430">
                  <c:v>1369</c:v>
                </c:pt>
                <c:pt idx="431">
                  <c:v>1370</c:v>
                </c:pt>
                <c:pt idx="432">
                  <c:v>1371</c:v>
                </c:pt>
                <c:pt idx="433">
                  <c:v>1372</c:v>
                </c:pt>
                <c:pt idx="434">
                  <c:v>1373</c:v>
                </c:pt>
                <c:pt idx="435">
                  <c:v>1374</c:v>
                </c:pt>
                <c:pt idx="436">
                  <c:v>1375</c:v>
                </c:pt>
                <c:pt idx="437">
                  <c:v>1376</c:v>
                </c:pt>
                <c:pt idx="438">
                  <c:v>1377</c:v>
                </c:pt>
                <c:pt idx="439">
                  <c:v>1378</c:v>
                </c:pt>
                <c:pt idx="440">
                  <c:v>1379</c:v>
                </c:pt>
                <c:pt idx="441">
                  <c:v>1380</c:v>
                </c:pt>
                <c:pt idx="442">
                  <c:v>1381</c:v>
                </c:pt>
                <c:pt idx="443">
                  <c:v>1382</c:v>
                </c:pt>
                <c:pt idx="444">
                  <c:v>1383</c:v>
                </c:pt>
                <c:pt idx="445">
                  <c:v>1384</c:v>
                </c:pt>
                <c:pt idx="446">
                  <c:v>1385</c:v>
                </c:pt>
                <c:pt idx="447">
                  <c:v>1386</c:v>
                </c:pt>
                <c:pt idx="448">
                  <c:v>1387</c:v>
                </c:pt>
                <c:pt idx="449">
                  <c:v>1388</c:v>
                </c:pt>
                <c:pt idx="450">
                  <c:v>1389</c:v>
                </c:pt>
                <c:pt idx="451">
                  <c:v>1390</c:v>
                </c:pt>
                <c:pt idx="452">
                  <c:v>1391</c:v>
                </c:pt>
                <c:pt idx="453">
                  <c:v>1392</c:v>
                </c:pt>
                <c:pt idx="454">
                  <c:v>1393</c:v>
                </c:pt>
                <c:pt idx="455">
                  <c:v>1394</c:v>
                </c:pt>
              </c:numCache>
            </c:numRef>
          </c:xVal>
          <c:yVal>
            <c:numRef>
              <c:f>Graph!$B$433:$B$886</c:f>
              <c:numCache>
                <c:formatCode>General</c:formatCode>
                <c:ptCount val="454"/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Graph!$A$432:$A$887</c:f>
              <c:numCache>
                <c:formatCode>General</c:formatCode>
                <c:ptCount val="456"/>
                <c:pt idx="0">
                  <c:v>939</c:v>
                </c:pt>
                <c:pt idx="1">
                  <c:v>940</c:v>
                </c:pt>
                <c:pt idx="2">
                  <c:v>941</c:v>
                </c:pt>
                <c:pt idx="3">
                  <c:v>942</c:v>
                </c:pt>
                <c:pt idx="4">
                  <c:v>943</c:v>
                </c:pt>
                <c:pt idx="5">
                  <c:v>944</c:v>
                </c:pt>
                <c:pt idx="6">
                  <c:v>945</c:v>
                </c:pt>
                <c:pt idx="7">
                  <c:v>946</c:v>
                </c:pt>
                <c:pt idx="8">
                  <c:v>947</c:v>
                </c:pt>
                <c:pt idx="9">
                  <c:v>948</c:v>
                </c:pt>
                <c:pt idx="10">
                  <c:v>949</c:v>
                </c:pt>
                <c:pt idx="11">
                  <c:v>950</c:v>
                </c:pt>
                <c:pt idx="12">
                  <c:v>951</c:v>
                </c:pt>
                <c:pt idx="13">
                  <c:v>952</c:v>
                </c:pt>
                <c:pt idx="14">
                  <c:v>953</c:v>
                </c:pt>
                <c:pt idx="15">
                  <c:v>954</c:v>
                </c:pt>
                <c:pt idx="16">
                  <c:v>955</c:v>
                </c:pt>
                <c:pt idx="17">
                  <c:v>956</c:v>
                </c:pt>
                <c:pt idx="18">
                  <c:v>957</c:v>
                </c:pt>
                <c:pt idx="19">
                  <c:v>958</c:v>
                </c:pt>
                <c:pt idx="20">
                  <c:v>959</c:v>
                </c:pt>
                <c:pt idx="21">
                  <c:v>960</c:v>
                </c:pt>
                <c:pt idx="22">
                  <c:v>961</c:v>
                </c:pt>
                <c:pt idx="23">
                  <c:v>962</c:v>
                </c:pt>
                <c:pt idx="24">
                  <c:v>963</c:v>
                </c:pt>
                <c:pt idx="25">
                  <c:v>964</c:v>
                </c:pt>
                <c:pt idx="26">
                  <c:v>965</c:v>
                </c:pt>
                <c:pt idx="27">
                  <c:v>966</c:v>
                </c:pt>
                <c:pt idx="28">
                  <c:v>967</c:v>
                </c:pt>
                <c:pt idx="29">
                  <c:v>968</c:v>
                </c:pt>
                <c:pt idx="30">
                  <c:v>969</c:v>
                </c:pt>
                <c:pt idx="31">
                  <c:v>970</c:v>
                </c:pt>
                <c:pt idx="32">
                  <c:v>971</c:v>
                </c:pt>
                <c:pt idx="33">
                  <c:v>972</c:v>
                </c:pt>
                <c:pt idx="34">
                  <c:v>973</c:v>
                </c:pt>
                <c:pt idx="35">
                  <c:v>974</c:v>
                </c:pt>
                <c:pt idx="36">
                  <c:v>975</c:v>
                </c:pt>
                <c:pt idx="37">
                  <c:v>976</c:v>
                </c:pt>
                <c:pt idx="38">
                  <c:v>977</c:v>
                </c:pt>
                <c:pt idx="39">
                  <c:v>978</c:v>
                </c:pt>
                <c:pt idx="40">
                  <c:v>979</c:v>
                </c:pt>
                <c:pt idx="41">
                  <c:v>980</c:v>
                </c:pt>
                <c:pt idx="42">
                  <c:v>981</c:v>
                </c:pt>
                <c:pt idx="43">
                  <c:v>982</c:v>
                </c:pt>
                <c:pt idx="44">
                  <c:v>983</c:v>
                </c:pt>
                <c:pt idx="45">
                  <c:v>984</c:v>
                </c:pt>
                <c:pt idx="46">
                  <c:v>985</c:v>
                </c:pt>
                <c:pt idx="47">
                  <c:v>986</c:v>
                </c:pt>
                <c:pt idx="48">
                  <c:v>987</c:v>
                </c:pt>
                <c:pt idx="49">
                  <c:v>988</c:v>
                </c:pt>
                <c:pt idx="50">
                  <c:v>989</c:v>
                </c:pt>
                <c:pt idx="51">
                  <c:v>990</c:v>
                </c:pt>
                <c:pt idx="52">
                  <c:v>991</c:v>
                </c:pt>
                <c:pt idx="53">
                  <c:v>992</c:v>
                </c:pt>
                <c:pt idx="54">
                  <c:v>993</c:v>
                </c:pt>
                <c:pt idx="55">
                  <c:v>994</c:v>
                </c:pt>
                <c:pt idx="56">
                  <c:v>995</c:v>
                </c:pt>
                <c:pt idx="57">
                  <c:v>996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1000</c:v>
                </c:pt>
                <c:pt idx="62">
                  <c:v>1001</c:v>
                </c:pt>
                <c:pt idx="63">
                  <c:v>1002</c:v>
                </c:pt>
                <c:pt idx="64">
                  <c:v>1003</c:v>
                </c:pt>
                <c:pt idx="65">
                  <c:v>1004</c:v>
                </c:pt>
                <c:pt idx="66">
                  <c:v>1005</c:v>
                </c:pt>
                <c:pt idx="67">
                  <c:v>1006</c:v>
                </c:pt>
                <c:pt idx="68">
                  <c:v>1007</c:v>
                </c:pt>
                <c:pt idx="69">
                  <c:v>1008</c:v>
                </c:pt>
                <c:pt idx="70">
                  <c:v>1009</c:v>
                </c:pt>
                <c:pt idx="71">
                  <c:v>1010</c:v>
                </c:pt>
                <c:pt idx="72">
                  <c:v>1011</c:v>
                </c:pt>
                <c:pt idx="73">
                  <c:v>1012</c:v>
                </c:pt>
                <c:pt idx="74">
                  <c:v>1013</c:v>
                </c:pt>
                <c:pt idx="75">
                  <c:v>1014</c:v>
                </c:pt>
                <c:pt idx="76">
                  <c:v>1015</c:v>
                </c:pt>
                <c:pt idx="77">
                  <c:v>1016</c:v>
                </c:pt>
                <c:pt idx="78">
                  <c:v>1017</c:v>
                </c:pt>
                <c:pt idx="79">
                  <c:v>1018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1022</c:v>
                </c:pt>
                <c:pt idx="84">
                  <c:v>1023</c:v>
                </c:pt>
                <c:pt idx="85">
                  <c:v>1024</c:v>
                </c:pt>
                <c:pt idx="86">
                  <c:v>1025</c:v>
                </c:pt>
                <c:pt idx="87">
                  <c:v>1026</c:v>
                </c:pt>
                <c:pt idx="88">
                  <c:v>1027</c:v>
                </c:pt>
                <c:pt idx="89">
                  <c:v>1028</c:v>
                </c:pt>
                <c:pt idx="90">
                  <c:v>1029</c:v>
                </c:pt>
                <c:pt idx="91">
                  <c:v>1030</c:v>
                </c:pt>
                <c:pt idx="92">
                  <c:v>1031</c:v>
                </c:pt>
                <c:pt idx="93">
                  <c:v>1032</c:v>
                </c:pt>
                <c:pt idx="94">
                  <c:v>1033</c:v>
                </c:pt>
                <c:pt idx="95">
                  <c:v>1034</c:v>
                </c:pt>
                <c:pt idx="96">
                  <c:v>1035</c:v>
                </c:pt>
                <c:pt idx="97">
                  <c:v>1036</c:v>
                </c:pt>
                <c:pt idx="98">
                  <c:v>1037</c:v>
                </c:pt>
                <c:pt idx="99">
                  <c:v>1038</c:v>
                </c:pt>
                <c:pt idx="100">
                  <c:v>1039</c:v>
                </c:pt>
                <c:pt idx="101">
                  <c:v>1040</c:v>
                </c:pt>
                <c:pt idx="102">
                  <c:v>1041</c:v>
                </c:pt>
                <c:pt idx="103">
                  <c:v>1042</c:v>
                </c:pt>
                <c:pt idx="104">
                  <c:v>1043</c:v>
                </c:pt>
                <c:pt idx="105">
                  <c:v>1044</c:v>
                </c:pt>
                <c:pt idx="106">
                  <c:v>1045</c:v>
                </c:pt>
                <c:pt idx="107">
                  <c:v>1046</c:v>
                </c:pt>
                <c:pt idx="108">
                  <c:v>1047</c:v>
                </c:pt>
                <c:pt idx="109">
                  <c:v>1048</c:v>
                </c:pt>
                <c:pt idx="110">
                  <c:v>1049</c:v>
                </c:pt>
                <c:pt idx="111">
                  <c:v>1050</c:v>
                </c:pt>
                <c:pt idx="112">
                  <c:v>1051</c:v>
                </c:pt>
                <c:pt idx="113">
                  <c:v>1052</c:v>
                </c:pt>
                <c:pt idx="114">
                  <c:v>1053</c:v>
                </c:pt>
                <c:pt idx="115">
                  <c:v>1054</c:v>
                </c:pt>
                <c:pt idx="116">
                  <c:v>1055</c:v>
                </c:pt>
                <c:pt idx="117">
                  <c:v>1056</c:v>
                </c:pt>
                <c:pt idx="118">
                  <c:v>1057</c:v>
                </c:pt>
                <c:pt idx="119">
                  <c:v>1058</c:v>
                </c:pt>
                <c:pt idx="120">
                  <c:v>1059</c:v>
                </c:pt>
                <c:pt idx="121">
                  <c:v>1060</c:v>
                </c:pt>
                <c:pt idx="122">
                  <c:v>1061</c:v>
                </c:pt>
                <c:pt idx="123">
                  <c:v>1062</c:v>
                </c:pt>
                <c:pt idx="124">
                  <c:v>1063</c:v>
                </c:pt>
                <c:pt idx="125">
                  <c:v>1064</c:v>
                </c:pt>
                <c:pt idx="126">
                  <c:v>1065</c:v>
                </c:pt>
                <c:pt idx="127">
                  <c:v>1066</c:v>
                </c:pt>
                <c:pt idx="128">
                  <c:v>1067</c:v>
                </c:pt>
                <c:pt idx="129">
                  <c:v>1068</c:v>
                </c:pt>
                <c:pt idx="130">
                  <c:v>1069</c:v>
                </c:pt>
                <c:pt idx="131">
                  <c:v>1070</c:v>
                </c:pt>
                <c:pt idx="132">
                  <c:v>1071</c:v>
                </c:pt>
                <c:pt idx="133">
                  <c:v>1072</c:v>
                </c:pt>
                <c:pt idx="134">
                  <c:v>1073</c:v>
                </c:pt>
                <c:pt idx="135">
                  <c:v>1074</c:v>
                </c:pt>
                <c:pt idx="136">
                  <c:v>1075</c:v>
                </c:pt>
                <c:pt idx="137">
                  <c:v>1076</c:v>
                </c:pt>
                <c:pt idx="138">
                  <c:v>1077</c:v>
                </c:pt>
                <c:pt idx="139">
                  <c:v>1078</c:v>
                </c:pt>
                <c:pt idx="140">
                  <c:v>1079</c:v>
                </c:pt>
                <c:pt idx="141">
                  <c:v>1080</c:v>
                </c:pt>
                <c:pt idx="142">
                  <c:v>1081</c:v>
                </c:pt>
                <c:pt idx="143">
                  <c:v>1082</c:v>
                </c:pt>
                <c:pt idx="144">
                  <c:v>1083</c:v>
                </c:pt>
                <c:pt idx="145">
                  <c:v>1084</c:v>
                </c:pt>
                <c:pt idx="146">
                  <c:v>1085</c:v>
                </c:pt>
                <c:pt idx="147">
                  <c:v>1086</c:v>
                </c:pt>
                <c:pt idx="148">
                  <c:v>1087</c:v>
                </c:pt>
                <c:pt idx="149">
                  <c:v>1088</c:v>
                </c:pt>
                <c:pt idx="150">
                  <c:v>1089</c:v>
                </c:pt>
                <c:pt idx="151">
                  <c:v>1090</c:v>
                </c:pt>
                <c:pt idx="152">
                  <c:v>1091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1096</c:v>
                </c:pt>
                <c:pt idx="158">
                  <c:v>1097</c:v>
                </c:pt>
                <c:pt idx="159">
                  <c:v>1098</c:v>
                </c:pt>
                <c:pt idx="160">
                  <c:v>1099</c:v>
                </c:pt>
                <c:pt idx="161">
                  <c:v>1100</c:v>
                </c:pt>
                <c:pt idx="162">
                  <c:v>1101</c:v>
                </c:pt>
                <c:pt idx="163">
                  <c:v>1102</c:v>
                </c:pt>
                <c:pt idx="164">
                  <c:v>1103</c:v>
                </c:pt>
                <c:pt idx="165">
                  <c:v>1104</c:v>
                </c:pt>
                <c:pt idx="166">
                  <c:v>1105</c:v>
                </c:pt>
                <c:pt idx="167">
                  <c:v>1106</c:v>
                </c:pt>
                <c:pt idx="168">
                  <c:v>1107</c:v>
                </c:pt>
                <c:pt idx="169">
                  <c:v>1108</c:v>
                </c:pt>
                <c:pt idx="170">
                  <c:v>1109</c:v>
                </c:pt>
                <c:pt idx="171">
                  <c:v>1110</c:v>
                </c:pt>
                <c:pt idx="172">
                  <c:v>1111</c:v>
                </c:pt>
                <c:pt idx="173">
                  <c:v>1112</c:v>
                </c:pt>
                <c:pt idx="174">
                  <c:v>1113</c:v>
                </c:pt>
                <c:pt idx="175">
                  <c:v>1114</c:v>
                </c:pt>
                <c:pt idx="176">
                  <c:v>1115</c:v>
                </c:pt>
                <c:pt idx="177">
                  <c:v>1116</c:v>
                </c:pt>
                <c:pt idx="178">
                  <c:v>1117</c:v>
                </c:pt>
                <c:pt idx="179">
                  <c:v>1118</c:v>
                </c:pt>
                <c:pt idx="180">
                  <c:v>1119</c:v>
                </c:pt>
                <c:pt idx="181">
                  <c:v>1120</c:v>
                </c:pt>
                <c:pt idx="182">
                  <c:v>1121</c:v>
                </c:pt>
                <c:pt idx="183">
                  <c:v>1122</c:v>
                </c:pt>
                <c:pt idx="184">
                  <c:v>1123</c:v>
                </c:pt>
                <c:pt idx="185">
                  <c:v>1124</c:v>
                </c:pt>
                <c:pt idx="186">
                  <c:v>1125</c:v>
                </c:pt>
                <c:pt idx="187">
                  <c:v>1126</c:v>
                </c:pt>
                <c:pt idx="188">
                  <c:v>1127</c:v>
                </c:pt>
                <c:pt idx="189">
                  <c:v>1128</c:v>
                </c:pt>
                <c:pt idx="190">
                  <c:v>1129</c:v>
                </c:pt>
                <c:pt idx="191">
                  <c:v>1130</c:v>
                </c:pt>
                <c:pt idx="192">
                  <c:v>1131</c:v>
                </c:pt>
                <c:pt idx="193">
                  <c:v>1132</c:v>
                </c:pt>
                <c:pt idx="194">
                  <c:v>1133</c:v>
                </c:pt>
                <c:pt idx="195">
                  <c:v>1134</c:v>
                </c:pt>
                <c:pt idx="196">
                  <c:v>1135</c:v>
                </c:pt>
                <c:pt idx="197">
                  <c:v>1136</c:v>
                </c:pt>
                <c:pt idx="198">
                  <c:v>1137</c:v>
                </c:pt>
                <c:pt idx="199">
                  <c:v>1138</c:v>
                </c:pt>
                <c:pt idx="200">
                  <c:v>1139</c:v>
                </c:pt>
                <c:pt idx="201">
                  <c:v>1140</c:v>
                </c:pt>
                <c:pt idx="202">
                  <c:v>1141</c:v>
                </c:pt>
                <c:pt idx="203">
                  <c:v>1142</c:v>
                </c:pt>
                <c:pt idx="204">
                  <c:v>1143</c:v>
                </c:pt>
                <c:pt idx="205">
                  <c:v>1144</c:v>
                </c:pt>
                <c:pt idx="206">
                  <c:v>1145</c:v>
                </c:pt>
                <c:pt idx="207">
                  <c:v>1146</c:v>
                </c:pt>
                <c:pt idx="208">
                  <c:v>1147</c:v>
                </c:pt>
                <c:pt idx="209">
                  <c:v>1148</c:v>
                </c:pt>
                <c:pt idx="210">
                  <c:v>1149</c:v>
                </c:pt>
                <c:pt idx="211">
                  <c:v>1150</c:v>
                </c:pt>
                <c:pt idx="212">
                  <c:v>1151</c:v>
                </c:pt>
                <c:pt idx="213">
                  <c:v>1152</c:v>
                </c:pt>
                <c:pt idx="214">
                  <c:v>1153</c:v>
                </c:pt>
                <c:pt idx="215">
                  <c:v>1154</c:v>
                </c:pt>
                <c:pt idx="216">
                  <c:v>1155</c:v>
                </c:pt>
                <c:pt idx="217">
                  <c:v>1156</c:v>
                </c:pt>
                <c:pt idx="218">
                  <c:v>1157</c:v>
                </c:pt>
                <c:pt idx="219">
                  <c:v>1158</c:v>
                </c:pt>
                <c:pt idx="220">
                  <c:v>1159</c:v>
                </c:pt>
                <c:pt idx="221">
                  <c:v>1160</c:v>
                </c:pt>
                <c:pt idx="222">
                  <c:v>1161</c:v>
                </c:pt>
                <c:pt idx="223">
                  <c:v>1162</c:v>
                </c:pt>
                <c:pt idx="224">
                  <c:v>1163</c:v>
                </c:pt>
                <c:pt idx="225">
                  <c:v>1164</c:v>
                </c:pt>
                <c:pt idx="226">
                  <c:v>1165</c:v>
                </c:pt>
                <c:pt idx="227">
                  <c:v>1166</c:v>
                </c:pt>
                <c:pt idx="228">
                  <c:v>1167</c:v>
                </c:pt>
                <c:pt idx="229">
                  <c:v>1168</c:v>
                </c:pt>
                <c:pt idx="230">
                  <c:v>1169</c:v>
                </c:pt>
                <c:pt idx="231">
                  <c:v>1170</c:v>
                </c:pt>
                <c:pt idx="232">
                  <c:v>1171</c:v>
                </c:pt>
                <c:pt idx="233">
                  <c:v>1172</c:v>
                </c:pt>
                <c:pt idx="234">
                  <c:v>1173</c:v>
                </c:pt>
                <c:pt idx="235">
                  <c:v>1174</c:v>
                </c:pt>
                <c:pt idx="236">
                  <c:v>1175</c:v>
                </c:pt>
                <c:pt idx="237">
                  <c:v>1176</c:v>
                </c:pt>
                <c:pt idx="238">
                  <c:v>1177</c:v>
                </c:pt>
                <c:pt idx="239">
                  <c:v>1178</c:v>
                </c:pt>
                <c:pt idx="240">
                  <c:v>1179</c:v>
                </c:pt>
                <c:pt idx="241">
                  <c:v>1180</c:v>
                </c:pt>
                <c:pt idx="242">
                  <c:v>1181</c:v>
                </c:pt>
                <c:pt idx="243">
                  <c:v>1182</c:v>
                </c:pt>
                <c:pt idx="244">
                  <c:v>1183</c:v>
                </c:pt>
                <c:pt idx="245">
                  <c:v>1184</c:v>
                </c:pt>
                <c:pt idx="246">
                  <c:v>1185</c:v>
                </c:pt>
                <c:pt idx="247">
                  <c:v>1186</c:v>
                </c:pt>
                <c:pt idx="248">
                  <c:v>1187</c:v>
                </c:pt>
                <c:pt idx="249">
                  <c:v>1188</c:v>
                </c:pt>
                <c:pt idx="250">
                  <c:v>1189</c:v>
                </c:pt>
                <c:pt idx="251">
                  <c:v>1190</c:v>
                </c:pt>
                <c:pt idx="252">
                  <c:v>1191</c:v>
                </c:pt>
                <c:pt idx="253">
                  <c:v>1192</c:v>
                </c:pt>
                <c:pt idx="254">
                  <c:v>1193</c:v>
                </c:pt>
                <c:pt idx="255">
                  <c:v>1194</c:v>
                </c:pt>
                <c:pt idx="256">
                  <c:v>1195</c:v>
                </c:pt>
                <c:pt idx="257">
                  <c:v>1196</c:v>
                </c:pt>
                <c:pt idx="258">
                  <c:v>1197</c:v>
                </c:pt>
                <c:pt idx="259">
                  <c:v>1198</c:v>
                </c:pt>
                <c:pt idx="260">
                  <c:v>1199</c:v>
                </c:pt>
                <c:pt idx="261">
                  <c:v>1200</c:v>
                </c:pt>
                <c:pt idx="262">
                  <c:v>1201</c:v>
                </c:pt>
                <c:pt idx="263">
                  <c:v>1202</c:v>
                </c:pt>
                <c:pt idx="264">
                  <c:v>1203</c:v>
                </c:pt>
                <c:pt idx="265">
                  <c:v>1204</c:v>
                </c:pt>
                <c:pt idx="266">
                  <c:v>1205</c:v>
                </c:pt>
                <c:pt idx="267">
                  <c:v>1206</c:v>
                </c:pt>
                <c:pt idx="268">
                  <c:v>1207</c:v>
                </c:pt>
                <c:pt idx="269">
                  <c:v>1208</c:v>
                </c:pt>
                <c:pt idx="270">
                  <c:v>1209</c:v>
                </c:pt>
                <c:pt idx="271">
                  <c:v>1210</c:v>
                </c:pt>
                <c:pt idx="272">
                  <c:v>1211</c:v>
                </c:pt>
                <c:pt idx="273">
                  <c:v>1212</c:v>
                </c:pt>
                <c:pt idx="274">
                  <c:v>1213</c:v>
                </c:pt>
                <c:pt idx="275">
                  <c:v>1214</c:v>
                </c:pt>
                <c:pt idx="276">
                  <c:v>1215</c:v>
                </c:pt>
                <c:pt idx="277">
                  <c:v>1216</c:v>
                </c:pt>
                <c:pt idx="278">
                  <c:v>1217</c:v>
                </c:pt>
                <c:pt idx="279">
                  <c:v>1218</c:v>
                </c:pt>
                <c:pt idx="280">
                  <c:v>1219</c:v>
                </c:pt>
                <c:pt idx="281">
                  <c:v>1220</c:v>
                </c:pt>
                <c:pt idx="282">
                  <c:v>1221</c:v>
                </c:pt>
                <c:pt idx="283">
                  <c:v>1222</c:v>
                </c:pt>
                <c:pt idx="284">
                  <c:v>1223</c:v>
                </c:pt>
                <c:pt idx="285">
                  <c:v>1224</c:v>
                </c:pt>
                <c:pt idx="286">
                  <c:v>1225</c:v>
                </c:pt>
                <c:pt idx="287">
                  <c:v>1226</c:v>
                </c:pt>
                <c:pt idx="288">
                  <c:v>1227</c:v>
                </c:pt>
                <c:pt idx="289">
                  <c:v>1228</c:v>
                </c:pt>
                <c:pt idx="290">
                  <c:v>1229</c:v>
                </c:pt>
                <c:pt idx="291">
                  <c:v>1230</c:v>
                </c:pt>
                <c:pt idx="292">
                  <c:v>1231</c:v>
                </c:pt>
                <c:pt idx="293">
                  <c:v>1232</c:v>
                </c:pt>
                <c:pt idx="294">
                  <c:v>1233</c:v>
                </c:pt>
                <c:pt idx="295">
                  <c:v>1234</c:v>
                </c:pt>
                <c:pt idx="296">
                  <c:v>1235</c:v>
                </c:pt>
                <c:pt idx="297">
                  <c:v>1236</c:v>
                </c:pt>
                <c:pt idx="298">
                  <c:v>1237</c:v>
                </c:pt>
                <c:pt idx="299">
                  <c:v>1238</c:v>
                </c:pt>
                <c:pt idx="300">
                  <c:v>1239</c:v>
                </c:pt>
                <c:pt idx="301">
                  <c:v>1240</c:v>
                </c:pt>
                <c:pt idx="302">
                  <c:v>1241</c:v>
                </c:pt>
                <c:pt idx="303">
                  <c:v>1242</c:v>
                </c:pt>
                <c:pt idx="304">
                  <c:v>1243</c:v>
                </c:pt>
                <c:pt idx="305">
                  <c:v>1244</c:v>
                </c:pt>
                <c:pt idx="306">
                  <c:v>1245</c:v>
                </c:pt>
                <c:pt idx="307">
                  <c:v>1246</c:v>
                </c:pt>
                <c:pt idx="308">
                  <c:v>1247</c:v>
                </c:pt>
                <c:pt idx="309">
                  <c:v>1248</c:v>
                </c:pt>
                <c:pt idx="310">
                  <c:v>1249</c:v>
                </c:pt>
                <c:pt idx="311">
                  <c:v>1250</c:v>
                </c:pt>
                <c:pt idx="312">
                  <c:v>1251</c:v>
                </c:pt>
                <c:pt idx="313">
                  <c:v>1252</c:v>
                </c:pt>
                <c:pt idx="314">
                  <c:v>1253</c:v>
                </c:pt>
                <c:pt idx="315">
                  <c:v>1254</c:v>
                </c:pt>
                <c:pt idx="316">
                  <c:v>1255</c:v>
                </c:pt>
                <c:pt idx="317">
                  <c:v>1256</c:v>
                </c:pt>
                <c:pt idx="318">
                  <c:v>1257</c:v>
                </c:pt>
                <c:pt idx="319">
                  <c:v>1258</c:v>
                </c:pt>
                <c:pt idx="320">
                  <c:v>1259</c:v>
                </c:pt>
                <c:pt idx="321">
                  <c:v>1260</c:v>
                </c:pt>
                <c:pt idx="322">
                  <c:v>1261</c:v>
                </c:pt>
                <c:pt idx="323">
                  <c:v>1262</c:v>
                </c:pt>
                <c:pt idx="324">
                  <c:v>1263</c:v>
                </c:pt>
                <c:pt idx="325">
                  <c:v>1264</c:v>
                </c:pt>
                <c:pt idx="326">
                  <c:v>1265</c:v>
                </c:pt>
                <c:pt idx="327">
                  <c:v>1266</c:v>
                </c:pt>
                <c:pt idx="328">
                  <c:v>1267</c:v>
                </c:pt>
                <c:pt idx="329">
                  <c:v>1268</c:v>
                </c:pt>
                <c:pt idx="330">
                  <c:v>1269</c:v>
                </c:pt>
                <c:pt idx="331">
                  <c:v>1270</c:v>
                </c:pt>
                <c:pt idx="332">
                  <c:v>1271</c:v>
                </c:pt>
                <c:pt idx="333">
                  <c:v>1272</c:v>
                </c:pt>
                <c:pt idx="334">
                  <c:v>1273</c:v>
                </c:pt>
                <c:pt idx="335">
                  <c:v>1274</c:v>
                </c:pt>
                <c:pt idx="336">
                  <c:v>1275</c:v>
                </c:pt>
                <c:pt idx="337">
                  <c:v>1276</c:v>
                </c:pt>
                <c:pt idx="338">
                  <c:v>1277</c:v>
                </c:pt>
                <c:pt idx="339">
                  <c:v>1278</c:v>
                </c:pt>
                <c:pt idx="340">
                  <c:v>1279</c:v>
                </c:pt>
                <c:pt idx="341">
                  <c:v>1280</c:v>
                </c:pt>
                <c:pt idx="342">
                  <c:v>1281</c:v>
                </c:pt>
                <c:pt idx="343">
                  <c:v>1282</c:v>
                </c:pt>
                <c:pt idx="344">
                  <c:v>1283</c:v>
                </c:pt>
                <c:pt idx="345">
                  <c:v>1284</c:v>
                </c:pt>
                <c:pt idx="346">
                  <c:v>1285</c:v>
                </c:pt>
                <c:pt idx="347">
                  <c:v>1286</c:v>
                </c:pt>
                <c:pt idx="348">
                  <c:v>1287</c:v>
                </c:pt>
                <c:pt idx="349">
                  <c:v>1288</c:v>
                </c:pt>
                <c:pt idx="350">
                  <c:v>1289</c:v>
                </c:pt>
                <c:pt idx="351">
                  <c:v>1290</c:v>
                </c:pt>
                <c:pt idx="352">
                  <c:v>1291</c:v>
                </c:pt>
                <c:pt idx="353">
                  <c:v>1292</c:v>
                </c:pt>
                <c:pt idx="354">
                  <c:v>1293</c:v>
                </c:pt>
                <c:pt idx="355">
                  <c:v>1294</c:v>
                </c:pt>
                <c:pt idx="356">
                  <c:v>1295</c:v>
                </c:pt>
                <c:pt idx="357">
                  <c:v>1296</c:v>
                </c:pt>
                <c:pt idx="358">
                  <c:v>1297</c:v>
                </c:pt>
                <c:pt idx="359">
                  <c:v>1298</c:v>
                </c:pt>
                <c:pt idx="360">
                  <c:v>1299</c:v>
                </c:pt>
                <c:pt idx="361">
                  <c:v>1300</c:v>
                </c:pt>
                <c:pt idx="362">
                  <c:v>1301</c:v>
                </c:pt>
                <c:pt idx="363">
                  <c:v>1302</c:v>
                </c:pt>
                <c:pt idx="364">
                  <c:v>1303</c:v>
                </c:pt>
                <c:pt idx="365">
                  <c:v>1304</c:v>
                </c:pt>
                <c:pt idx="366">
                  <c:v>1305</c:v>
                </c:pt>
                <c:pt idx="367">
                  <c:v>1306</c:v>
                </c:pt>
                <c:pt idx="368">
                  <c:v>1307</c:v>
                </c:pt>
                <c:pt idx="369">
                  <c:v>1308</c:v>
                </c:pt>
                <c:pt idx="370">
                  <c:v>1309</c:v>
                </c:pt>
                <c:pt idx="371">
                  <c:v>1310</c:v>
                </c:pt>
                <c:pt idx="372">
                  <c:v>1311</c:v>
                </c:pt>
                <c:pt idx="373">
                  <c:v>1312</c:v>
                </c:pt>
                <c:pt idx="374">
                  <c:v>1313</c:v>
                </c:pt>
                <c:pt idx="375">
                  <c:v>1314</c:v>
                </c:pt>
                <c:pt idx="376">
                  <c:v>1315</c:v>
                </c:pt>
                <c:pt idx="377">
                  <c:v>1316</c:v>
                </c:pt>
                <c:pt idx="378">
                  <c:v>1317</c:v>
                </c:pt>
                <c:pt idx="379">
                  <c:v>1318</c:v>
                </c:pt>
                <c:pt idx="380">
                  <c:v>1319</c:v>
                </c:pt>
                <c:pt idx="381">
                  <c:v>1320</c:v>
                </c:pt>
                <c:pt idx="382">
                  <c:v>1321</c:v>
                </c:pt>
                <c:pt idx="383">
                  <c:v>1322</c:v>
                </c:pt>
                <c:pt idx="384">
                  <c:v>1323</c:v>
                </c:pt>
                <c:pt idx="385">
                  <c:v>1324</c:v>
                </c:pt>
                <c:pt idx="386">
                  <c:v>1325</c:v>
                </c:pt>
                <c:pt idx="387">
                  <c:v>1326</c:v>
                </c:pt>
                <c:pt idx="388">
                  <c:v>1327</c:v>
                </c:pt>
                <c:pt idx="389">
                  <c:v>1328</c:v>
                </c:pt>
                <c:pt idx="390">
                  <c:v>1329</c:v>
                </c:pt>
                <c:pt idx="391">
                  <c:v>1330</c:v>
                </c:pt>
                <c:pt idx="392">
                  <c:v>1331</c:v>
                </c:pt>
                <c:pt idx="393">
                  <c:v>1332</c:v>
                </c:pt>
                <c:pt idx="394">
                  <c:v>1333</c:v>
                </c:pt>
                <c:pt idx="395">
                  <c:v>1334</c:v>
                </c:pt>
                <c:pt idx="396">
                  <c:v>1335</c:v>
                </c:pt>
                <c:pt idx="397">
                  <c:v>1336</c:v>
                </c:pt>
                <c:pt idx="398">
                  <c:v>1337</c:v>
                </c:pt>
                <c:pt idx="399">
                  <c:v>1338</c:v>
                </c:pt>
                <c:pt idx="400">
                  <c:v>1339</c:v>
                </c:pt>
                <c:pt idx="401">
                  <c:v>1340</c:v>
                </c:pt>
                <c:pt idx="402">
                  <c:v>1341</c:v>
                </c:pt>
                <c:pt idx="403">
                  <c:v>1342</c:v>
                </c:pt>
                <c:pt idx="404">
                  <c:v>1343</c:v>
                </c:pt>
                <c:pt idx="405">
                  <c:v>1344</c:v>
                </c:pt>
                <c:pt idx="406">
                  <c:v>1345</c:v>
                </c:pt>
                <c:pt idx="407">
                  <c:v>1346</c:v>
                </c:pt>
                <c:pt idx="408">
                  <c:v>1347</c:v>
                </c:pt>
                <c:pt idx="409">
                  <c:v>1348</c:v>
                </c:pt>
                <c:pt idx="410">
                  <c:v>1349</c:v>
                </c:pt>
                <c:pt idx="411">
                  <c:v>1350</c:v>
                </c:pt>
                <c:pt idx="412">
                  <c:v>1351</c:v>
                </c:pt>
                <c:pt idx="413">
                  <c:v>1352</c:v>
                </c:pt>
                <c:pt idx="414">
                  <c:v>1353</c:v>
                </c:pt>
                <c:pt idx="415">
                  <c:v>1354</c:v>
                </c:pt>
                <c:pt idx="416">
                  <c:v>1355</c:v>
                </c:pt>
                <c:pt idx="417">
                  <c:v>1356</c:v>
                </c:pt>
                <c:pt idx="418">
                  <c:v>1357</c:v>
                </c:pt>
                <c:pt idx="419">
                  <c:v>1358</c:v>
                </c:pt>
                <c:pt idx="420">
                  <c:v>1359</c:v>
                </c:pt>
                <c:pt idx="421">
                  <c:v>1360</c:v>
                </c:pt>
                <c:pt idx="422">
                  <c:v>1361</c:v>
                </c:pt>
                <c:pt idx="423">
                  <c:v>1362</c:v>
                </c:pt>
                <c:pt idx="424">
                  <c:v>1363</c:v>
                </c:pt>
                <c:pt idx="425">
                  <c:v>1364</c:v>
                </c:pt>
                <c:pt idx="426">
                  <c:v>1365</c:v>
                </c:pt>
                <c:pt idx="427">
                  <c:v>1366</c:v>
                </c:pt>
                <c:pt idx="428">
                  <c:v>1367</c:v>
                </c:pt>
                <c:pt idx="429">
                  <c:v>1368</c:v>
                </c:pt>
                <c:pt idx="430">
                  <c:v>1369</c:v>
                </c:pt>
                <c:pt idx="431">
                  <c:v>1370</c:v>
                </c:pt>
                <c:pt idx="432">
                  <c:v>1371</c:v>
                </c:pt>
                <c:pt idx="433">
                  <c:v>1372</c:v>
                </c:pt>
                <c:pt idx="434">
                  <c:v>1373</c:v>
                </c:pt>
                <c:pt idx="435">
                  <c:v>1374</c:v>
                </c:pt>
                <c:pt idx="436">
                  <c:v>1375</c:v>
                </c:pt>
                <c:pt idx="437">
                  <c:v>1376</c:v>
                </c:pt>
                <c:pt idx="438">
                  <c:v>1377</c:v>
                </c:pt>
                <c:pt idx="439">
                  <c:v>1378</c:v>
                </c:pt>
                <c:pt idx="440">
                  <c:v>1379</c:v>
                </c:pt>
                <c:pt idx="441">
                  <c:v>1380</c:v>
                </c:pt>
                <c:pt idx="442">
                  <c:v>1381</c:v>
                </c:pt>
                <c:pt idx="443">
                  <c:v>1382</c:v>
                </c:pt>
                <c:pt idx="444">
                  <c:v>1383</c:v>
                </c:pt>
                <c:pt idx="445">
                  <c:v>1384</c:v>
                </c:pt>
                <c:pt idx="446">
                  <c:v>1385</c:v>
                </c:pt>
                <c:pt idx="447">
                  <c:v>1386</c:v>
                </c:pt>
                <c:pt idx="448">
                  <c:v>1387</c:v>
                </c:pt>
                <c:pt idx="449">
                  <c:v>1388</c:v>
                </c:pt>
                <c:pt idx="450">
                  <c:v>1389</c:v>
                </c:pt>
                <c:pt idx="451">
                  <c:v>1390</c:v>
                </c:pt>
                <c:pt idx="452">
                  <c:v>1391</c:v>
                </c:pt>
                <c:pt idx="453">
                  <c:v>1392</c:v>
                </c:pt>
                <c:pt idx="454">
                  <c:v>1393</c:v>
                </c:pt>
                <c:pt idx="455">
                  <c:v>1394</c:v>
                </c:pt>
              </c:numCache>
            </c:numRef>
          </c:xVal>
          <c:yVal>
            <c:numRef>
              <c:f>Graph!$C$433:$C$886</c:f>
              <c:numCache>
                <c:formatCode>General</c:formatCode>
                <c:ptCount val="454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Graph!$A$432:$A$887</c:f>
              <c:numCache>
                <c:formatCode>General</c:formatCode>
                <c:ptCount val="456"/>
                <c:pt idx="0">
                  <c:v>939</c:v>
                </c:pt>
                <c:pt idx="1">
                  <c:v>940</c:v>
                </c:pt>
                <c:pt idx="2">
                  <c:v>941</c:v>
                </c:pt>
                <c:pt idx="3">
                  <c:v>942</c:v>
                </c:pt>
                <c:pt idx="4">
                  <c:v>943</c:v>
                </c:pt>
                <c:pt idx="5">
                  <c:v>944</c:v>
                </c:pt>
                <c:pt idx="6">
                  <c:v>945</c:v>
                </c:pt>
                <c:pt idx="7">
                  <c:v>946</c:v>
                </c:pt>
                <c:pt idx="8">
                  <c:v>947</c:v>
                </c:pt>
                <c:pt idx="9">
                  <c:v>948</c:v>
                </c:pt>
                <c:pt idx="10">
                  <c:v>949</c:v>
                </c:pt>
                <c:pt idx="11">
                  <c:v>950</c:v>
                </c:pt>
                <c:pt idx="12">
                  <c:v>951</c:v>
                </c:pt>
                <c:pt idx="13">
                  <c:v>952</c:v>
                </c:pt>
                <c:pt idx="14">
                  <c:v>953</c:v>
                </c:pt>
                <c:pt idx="15">
                  <c:v>954</c:v>
                </c:pt>
                <c:pt idx="16">
                  <c:v>955</c:v>
                </c:pt>
                <c:pt idx="17">
                  <c:v>956</c:v>
                </c:pt>
                <c:pt idx="18">
                  <c:v>957</c:v>
                </c:pt>
                <c:pt idx="19">
                  <c:v>958</c:v>
                </c:pt>
                <c:pt idx="20">
                  <c:v>959</c:v>
                </c:pt>
                <c:pt idx="21">
                  <c:v>960</c:v>
                </c:pt>
                <c:pt idx="22">
                  <c:v>961</c:v>
                </c:pt>
                <c:pt idx="23">
                  <c:v>962</c:v>
                </c:pt>
                <c:pt idx="24">
                  <c:v>963</c:v>
                </c:pt>
                <c:pt idx="25">
                  <c:v>964</c:v>
                </c:pt>
                <c:pt idx="26">
                  <c:v>965</c:v>
                </c:pt>
                <c:pt idx="27">
                  <c:v>966</c:v>
                </c:pt>
                <c:pt idx="28">
                  <c:v>967</c:v>
                </c:pt>
                <c:pt idx="29">
                  <c:v>968</c:v>
                </c:pt>
                <c:pt idx="30">
                  <c:v>969</c:v>
                </c:pt>
                <c:pt idx="31">
                  <c:v>970</c:v>
                </c:pt>
                <c:pt idx="32">
                  <c:v>971</c:v>
                </c:pt>
                <c:pt idx="33">
                  <c:v>972</c:v>
                </c:pt>
                <c:pt idx="34">
                  <c:v>973</c:v>
                </c:pt>
                <c:pt idx="35">
                  <c:v>974</c:v>
                </c:pt>
                <c:pt idx="36">
                  <c:v>975</c:v>
                </c:pt>
                <c:pt idx="37">
                  <c:v>976</c:v>
                </c:pt>
                <c:pt idx="38">
                  <c:v>977</c:v>
                </c:pt>
                <c:pt idx="39">
                  <c:v>978</c:v>
                </c:pt>
                <c:pt idx="40">
                  <c:v>979</c:v>
                </c:pt>
                <c:pt idx="41">
                  <c:v>980</c:v>
                </c:pt>
                <c:pt idx="42">
                  <c:v>981</c:v>
                </c:pt>
                <c:pt idx="43">
                  <c:v>982</c:v>
                </c:pt>
                <c:pt idx="44">
                  <c:v>983</c:v>
                </c:pt>
                <c:pt idx="45">
                  <c:v>984</c:v>
                </c:pt>
                <c:pt idx="46">
                  <c:v>985</c:v>
                </c:pt>
                <c:pt idx="47">
                  <c:v>986</c:v>
                </c:pt>
                <c:pt idx="48">
                  <c:v>987</c:v>
                </c:pt>
                <c:pt idx="49">
                  <c:v>988</c:v>
                </c:pt>
                <c:pt idx="50">
                  <c:v>989</c:v>
                </c:pt>
                <c:pt idx="51">
                  <c:v>990</c:v>
                </c:pt>
                <c:pt idx="52">
                  <c:v>991</c:v>
                </c:pt>
                <c:pt idx="53">
                  <c:v>992</c:v>
                </c:pt>
                <c:pt idx="54">
                  <c:v>993</c:v>
                </c:pt>
                <c:pt idx="55">
                  <c:v>994</c:v>
                </c:pt>
                <c:pt idx="56">
                  <c:v>995</c:v>
                </c:pt>
                <c:pt idx="57">
                  <c:v>996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1000</c:v>
                </c:pt>
                <c:pt idx="62">
                  <c:v>1001</c:v>
                </c:pt>
                <c:pt idx="63">
                  <c:v>1002</c:v>
                </c:pt>
                <c:pt idx="64">
                  <c:v>1003</c:v>
                </c:pt>
                <c:pt idx="65">
                  <c:v>1004</c:v>
                </c:pt>
                <c:pt idx="66">
                  <c:v>1005</c:v>
                </c:pt>
                <c:pt idx="67">
                  <c:v>1006</c:v>
                </c:pt>
                <c:pt idx="68">
                  <c:v>1007</c:v>
                </c:pt>
                <c:pt idx="69">
                  <c:v>1008</c:v>
                </c:pt>
                <c:pt idx="70">
                  <c:v>1009</c:v>
                </c:pt>
                <c:pt idx="71">
                  <c:v>1010</c:v>
                </c:pt>
                <c:pt idx="72">
                  <c:v>1011</c:v>
                </c:pt>
                <c:pt idx="73">
                  <c:v>1012</c:v>
                </c:pt>
                <c:pt idx="74">
                  <c:v>1013</c:v>
                </c:pt>
                <c:pt idx="75">
                  <c:v>1014</c:v>
                </c:pt>
                <c:pt idx="76">
                  <c:v>1015</c:v>
                </c:pt>
                <c:pt idx="77">
                  <c:v>1016</c:v>
                </c:pt>
                <c:pt idx="78">
                  <c:v>1017</c:v>
                </c:pt>
                <c:pt idx="79">
                  <c:v>1018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1022</c:v>
                </c:pt>
                <c:pt idx="84">
                  <c:v>1023</c:v>
                </c:pt>
                <c:pt idx="85">
                  <c:v>1024</c:v>
                </c:pt>
                <c:pt idx="86">
                  <c:v>1025</c:v>
                </c:pt>
                <c:pt idx="87">
                  <c:v>1026</c:v>
                </c:pt>
                <c:pt idx="88">
                  <c:v>1027</c:v>
                </c:pt>
                <c:pt idx="89">
                  <c:v>1028</c:v>
                </c:pt>
                <c:pt idx="90">
                  <c:v>1029</c:v>
                </c:pt>
                <c:pt idx="91">
                  <c:v>1030</c:v>
                </c:pt>
                <c:pt idx="92">
                  <c:v>1031</c:v>
                </c:pt>
                <c:pt idx="93">
                  <c:v>1032</c:v>
                </c:pt>
                <c:pt idx="94">
                  <c:v>1033</c:v>
                </c:pt>
                <c:pt idx="95">
                  <c:v>1034</c:v>
                </c:pt>
                <c:pt idx="96">
                  <c:v>1035</c:v>
                </c:pt>
                <c:pt idx="97">
                  <c:v>1036</c:v>
                </c:pt>
                <c:pt idx="98">
                  <c:v>1037</c:v>
                </c:pt>
                <c:pt idx="99">
                  <c:v>1038</c:v>
                </c:pt>
                <c:pt idx="100">
                  <c:v>1039</c:v>
                </c:pt>
                <c:pt idx="101">
                  <c:v>1040</c:v>
                </c:pt>
                <c:pt idx="102">
                  <c:v>1041</c:v>
                </c:pt>
                <c:pt idx="103">
                  <c:v>1042</c:v>
                </c:pt>
                <c:pt idx="104">
                  <c:v>1043</c:v>
                </c:pt>
                <c:pt idx="105">
                  <c:v>1044</c:v>
                </c:pt>
                <c:pt idx="106">
                  <c:v>1045</c:v>
                </c:pt>
                <c:pt idx="107">
                  <c:v>1046</c:v>
                </c:pt>
                <c:pt idx="108">
                  <c:v>1047</c:v>
                </c:pt>
                <c:pt idx="109">
                  <c:v>1048</c:v>
                </c:pt>
                <c:pt idx="110">
                  <c:v>1049</c:v>
                </c:pt>
                <c:pt idx="111">
                  <c:v>1050</c:v>
                </c:pt>
                <c:pt idx="112">
                  <c:v>1051</c:v>
                </c:pt>
                <c:pt idx="113">
                  <c:v>1052</c:v>
                </c:pt>
                <c:pt idx="114">
                  <c:v>1053</c:v>
                </c:pt>
                <c:pt idx="115">
                  <c:v>1054</c:v>
                </c:pt>
                <c:pt idx="116">
                  <c:v>1055</c:v>
                </c:pt>
                <c:pt idx="117">
                  <c:v>1056</c:v>
                </c:pt>
                <c:pt idx="118">
                  <c:v>1057</c:v>
                </c:pt>
                <c:pt idx="119">
                  <c:v>1058</c:v>
                </c:pt>
                <c:pt idx="120">
                  <c:v>1059</c:v>
                </c:pt>
                <c:pt idx="121">
                  <c:v>1060</c:v>
                </c:pt>
                <c:pt idx="122">
                  <c:v>1061</c:v>
                </c:pt>
                <c:pt idx="123">
                  <c:v>1062</c:v>
                </c:pt>
                <c:pt idx="124">
                  <c:v>1063</c:v>
                </c:pt>
                <c:pt idx="125">
                  <c:v>1064</c:v>
                </c:pt>
                <c:pt idx="126">
                  <c:v>1065</c:v>
                </c:pt>
                <c:pt idx="127">
                  <c:v>1066</c:v>
                </c:pt>
                <c:pt idx="128">
                  <c:v>1067</c:v>
                </c:pt>
                <c:pt idx="129">
                  <c:v>1068</c:v>
                </c:pt>
                <c:pt idx="130">
                  <c:v>1069</c:v>
                </c:pt>
                <c:pt idx="131">
                  <c:v>1070</c:v>
                </c:pt>
                <c:pt idx="132">
                  <c:v>1071</c:v>
                </c:pt>
                <c:pt idx="133">
                  <c:v>1072</c:v>
                </c:pt>
                <c:pt idx="134">
                  <c:v>1073</c:v>
                </c:pt>
                <c:pt idx="135">
                  <c:v>1074</c:v>
                </c:pt>
                <c:pt idx="136">
                  <c:v>1075</c:v>
                </c:pt>
                <c:pt idx="137">
                  <c:v>1076</c:v>
                </c:pt>
                <c:pt idx="138">
                  <c:v>1077</c:v>
                </c:pt>
                <c:pt idx="139">
                  <c:v>1078</c:v>
                </c:pt>
                <c:pt idx="140">
                  <c:v>1079</c:v>
                </c:pt>
                <c:pt idx="141">
                  <c:v>1080</c:v>
                </c:pt>
                <c:pt idx="142">
                  <c:v>1081</c:v>
                </c:pt>
                <c:pt idx="143">
                  <c:v>1082</c:v>
                </c:pt>
                <c:pt idx="144">
                  <c:v>1083</c:v>
                </c:pt>
                <c:pt idx="145">
                  <c:v>1084</c:v>
                </c:pt>
                <c:pt idx="146">
                  <c:v>1085</c:v>
                </c:pt>
                <c:pt idx="147">
                  <c:v>1086</c:v>
                </c:pt>
                <c:pt idx="148">
                  <c:v>1087</c:v>
                </c:pt>
                <c:pt idx="149">
                  <c:v>1088</c:v>
                </c:pt>
                <c:pt idx="150">
                  <c:v>1089</c:v>
                </c:pt>
                <c:pt idx="151">
                  <c:v>1090</c:v>
                </c:pt>
                <c:pt idx="152">
                  <c:v>1091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1096</c:v>
                </c:pt>
                <c:pt idx="158">
                  <c:v>1097</c:v>
                </c:pt>
                <c:pt idx="159">
                  <c:v>1098</c:v>
                </c:pt>
                <c:pt idx="160">
                  <c:v>1099</c:v>
                </c:pt>
                <c:pt idx="161">
                  <c:v>1100</c:v>
                </c:pt>
                <c:pt idx="162">
                  <c:v>1101</c:v>
                </c:pt>
                <c:pt idx="163">
                  <c:v>1102</c:v>
                </c:pt>
                <c:pt idx="164">
                  <c:v>1103</c:v>
                </c:pt>
                <c:pt idx="165">
                  <c:v>1104</c:v>
                </c:pt>
                <c:pt idx="166">
                  <c:v>1105</c:v>
                </c:pt>
                <c:pt idx="167">
                  <c:v>1106</c:v>
                </c:pt>
                <c:pt idx="168">
                  <c:v>1107</c:v>
                </c:pt>
                <c:pt idx="169">
                  <c:v>1108</c:v>
                </c:pt>
                <c:pt idx="170">
                  <c:v>1109</c:v>
                </c:pt>
                <c:pt idx="171">
                  <c:v>1110</c:v>
                </c:pt>
                <c:pt idx="172">
                  <c:v>1111</c:v>
                </c:pt>
                <c:pt idx="173">
                  <c:v>1112</c:v>
                </c:pt>
                <c:pt idx="174">
                  <c:v>1113</c:v>
                </c:pt>
                <c:pt idx="175">
                  <c:v>1114</c:v>
                </c:pt>
                <c:pt idx="176">
                  <c:v>1115</c:v>
                </c:pt>
                <c:pt idx="177">
                  <c:v>1116</c:v>
                </c:pt>
                <c:pt idx="178">
                  <c:v>1117</c:v>
                </c:pt>
                <c:pt idx="179">
                  <c:v>1118</c:v>
                </c:pt>
                <c:pt idx="180">
                  <c:v>1119</c:v>
                </c:pt>
                <c:pt idx="181">
                  <c:v>1120</c:v>
                </c:pt>
                <c:pt idx="182">
                  <c:v>1121</c:v>
                </c:pt>
                <c:pt idx="183">
                  <c:v>1122</c:v>
                </c:pt>
                <c:pt idx="184">
                  <c:v>1123</c:v>
                </c:pt>
                <c:pt idx="185">
                  <c:v>1124</c:v>
                </c:pt>
                <c:pt idx="186">
                  <c:v>1125</c:v>
                </c:pt>
                <c:pt idx="187">
                  <c:v>1126</c:v>
                </c:pt>
                <c:pt idx="188">
                  <c:v>1127</c:v>
                </c:pt>
                <c:pt idx="189">
                  <c:v>1128</c:v>
                </c:pt>
                <c:pt idx="190">
                  <c:v>1129</c:v>
                </c:pt>
                <c:pt idx="191">
                  <c:v>1130</c:v>
                </c:pt>
                <c:pt idx="192">
                  <c:v>1131</c:v>
                </c:pt>
                <c:pt idx="193">
                  <c:v>1132</c:v>
                </c:pt>
                <c:pt idx="194">
                  <c:v>1133</c:v>
                </c:pt>
                <c:pt idx="195">
                  <c:v>1134</c:v>
                </c:pt>
                <c:pt idx="196">
                  <c:v>1135</c:v>
                </c:pt>
                <c:pt idx="197">
                  <c:v>1136</c:v>
                </c:pt>
                <c:pt idx="198">
                  <c:v>1137</c:v>
                </c:pt>
                <c:pt idx="199">
                  <c:v>1138</c:v>
                </c:pt>
                <c:pt idx="200">
                  <c:v>1139</c:v>
                </c:pt>
                <c:pt idx="201">
                  <c:v>1140</c:v>
                </c:pt>
                <c:pt idx="202">
                  <c:v>1141</c:v>
                </c:pt>
                <c:pt idx="203">
                  <c:v>1142</c:v>
                </c:pt>
                <c:pt idx="204">
                  <c:v>1143</c:v>
                </c:pt>
                <c:pt idx="205">
                  <c:v>1144</c:v>
                </c:pt>
                <c:pt idx="206">
                  <c:v>1145</c:v>
                </c:pt>
                <c:pt idx="207">
                  <c:v>1146</c:v>
                </c:pt>
                <c:pt idx="208">
                  <c:v>1147</c:v>
                </c:pt>
                <c:pt idx="209">
                  <c:v>1148</c:v>
                </c:pt>
                <c:pt idx="210">
                  <c:v>1149</c:v>
                </c:pt>
                <c:pt idx="211">
                  <c:v>1150</c:v>
                </c:pt>
                <c:pt idx="212">
                  <c:v>1151</c:v>
                </c:pt>
                <c:pt idx="213">
                  <c:v>1152</c:v>
                </c:pt>
                <c:pt idx="214">
                  <c:v>1153</c:v>
                </c:pt>
                <c:pt idx="215">
                  <c:v>1154</c:v>
                </c:pt>
                <c:pt idx="216">
                  <c:v>1155</c:v>
                </c:pt>
                <c:pt idx="217">
                  <c:v>1156</c:v>
                </c:pt>
                <c:pt idx="218">
                  <c:v>1157</c:v>
                </c:pt>
                <c:pt idx="219">
                  <c:v>1158</c:v>
                </c:pt>
                <c:pt idx="220">
                  <c:v>1159</c:v>
                </c:pt>
                <c:pt idx="221">
                  <c:v>1160</c:v>
                </c:pt>
                <c:pt idx="222">
                  <c:v>1161</c:v>
                </c:pt>
                <c:pt idx="223">
                  <c:v>1162</c:v>
                </c:pt>
                <c:pt idx="224">
                  <c:v>1163</c:v>
                </c:pt>
                <c:pt idx="225">
                  <c:v>1164</c:v>
                </c:pt>
                <c:pt idx="226">
                  <c:v>1165</c:v>
                </c:pt>
                <c:pt idx="227">
                  <c:v>1166</c:v>
                </c:pt>
                <c:pt idx="228">
                  <c:v>1167</c:v>
                </c:pt>
                <c:pt idx="229">
                  <c:v>1168</c:v>
                </c:pt>
                <c:pt idx="230">
                  <c:v>1169</c:v>
                </c:pt>
                <c:pt idx="231">
                  <c:v>1170</c:v>
                </c:pt>
                <c:pt idx="232">
                  <c:v>1171</c:v>
                </c:pt>
                <c:pt idx="233">
                  <c:v>1172</c:v>
                </c:pt>
                <c:pt idx="234">
                  <c:v>1173</c:v>
                </c:pt>
                <c:pt idx="235">
                  <c:v>1174</c:v>
                </c:pt>
                <c:pt idx="236">
                  <c:v>1175</c:v>
                </c:pt>
                <c:pt idx="237">
                  <c:v>1176</c:v>
                </c:pt>
                <c:pt idx="238">
                  <c:v>1177</c:v>
                </c:pt>
                <c:pt idx="239">
                  <c:v>1178</c:v>
                </c:pt>
                <c:pt idx="240">
                  <c:v>1179</c:v>
                </c:pt>
                <c:pt idx="241">
                  <c:v>1180</c:v>
                </c:pt>
                <c:pt idx="242">
                  <c:v>1181</c:v>
                </c:pt>
                <c:pt idx="243">
                  <c:v>1182</c:v>
                </c:pt>
                <c:pt idx="244">
                  <c:v>1183</c:v>
                </c:pt>
                <c:pt idx="245">
                  <c:v>1184</c:v>
                </c:pt>
                <c:pt idx="246">
                  <c:v>1185</c:v>
                </c:pt>
                <c:pt idx="247">
                  <c:v>1186</c:v>
                </c:pt>
                <c:pt idx="248">
                  <c:v>1187</c:v>
                </c:pt>
                <c:pt idx="249">
                  <c:v>1188</c:v>
                </c:pt>
                <c:pt idx="250">
                  <c:v>1189</c:v>
                </c:pt>
                <c:pt idx="251">
                  <c:v>1190</c:v>
                </c:pt>
                <c:pt idx="252">
                  <c:v>1191</c:v>
                </c:pt>
                <c:pt idx="253">
                  <c:v>1192</c:v>
                </c:pt>
                <c:pt idx="254">
                  <c:v>1193</c:v>
                </c:pt>
                <c:pt idx="255">
                  <c:v>1194</c:v>
                </c:pt>
                <c:pt idx="256">
                  <c:v>1195</c:v>
                </c:pt>
                <c:pt idx="257">
                  <c:v>1196</c:v>
                </c:pt>
                <c:pt idx="258">
                  <c:v>1197</c:v>
                </c:pt>
                <c:pt idx="259">
                  <c:v>1198</c:v>
                </c:pt>
                <c:pt idx="260">
                  <c:v>1199</c:v>
                </c:pt>
                <c:pt idx="261">
                  <c:v>1200</c:v>
                </c:pt>
                <c:pt idx="262">
                  <c:v>1201</c:v>
                </c:pt>
                <c:pt idx="263">
                  <c:v>1202</c:v>
                </c:pt>
                <c:pt idx="264">
                  <c:v>1203</c:v>
                </c:pt>
                <c:pt idx="265">
                  <c:v>1204</c:v>
                </c:pt>
                <c:pt idx="266">
                  <c:v>1205</c:v>
                </c:pt>
                <c:pt idx="267">
                  <c:v>1206</c:v>
                </c:pt>
                <c:pt idx="268">
                  <c:v>1207</c:v>
                </c:pt>
                <c:pt idx="269">
                  <c:v>1208</c:v>
                </c:pt>
                <c:pt idx="270">
                  <c:v>1209</c:v>
                </c:pt>
                <c:pt idx="271">
                  <c:v>1210</c:v>
                </c:pt>
                <c:pt idx="272">
                  <c:v>1211</c:v>
                </c:pt>
                <c:pt idx="273">
                  <c:v>1212</c:v>
                </c:pt>
                <c:pt idx="274">
                  <c:v>1213</c:v>
                </c:pt>
                <c:pt idx="275">
                  <c:v>1214</c:v>
                </c:pt>
                <c:pt idx="276">
                  <c:v>1215</c:v>
                </c:pt>
                <c:pt idx="277">
                  <c:v>1216</c:v>
                </c:pt>
                <c:pt idx="278">
                  <c:v>1217</c:v>
                </c:pt>
                <c:pt idx="279">
                  <c:v>1218</c:v>
                </c:pt>
                <c:pt idx="280">
                  <c:v>1219</c:v>
                </c:pt>
                <c:pt idx="281">
                  <c:v>1220</c:v>
                </c:pt>
                <c:pt idx="282">
                  <c:v>1221</c:v>
                </c:pt>
                <c:pt idx="283">
                  <c:v>1222</c:v>
                </c:pt>
                <c:pt idx="284">
                  <c:v>1223</c:v>
                </c:pt>
                <c:pt idx="285">
                  <c:v>1224</c:v>
                </c:pt>
                <c:pt idx="286">
                  <c:v>1225</c:v>
                </c:pt>
                <c:pt idx="287">
                  <c:v>1226</c:v>
                </c:pt>
                <c:pt idx="288">
                  <c:v>1227</c:v>
                </c:pt>
                <c:pt idx="289">
                  <c:v>1228</c:v>
                </c:pt>
                <c:pt idx="290">
                  <c:v>1229</c:v>
                </c:pt>
                <c:pt idx="291">
                  <c:v>1230</c:v>
                </c:pt>
                <c:pt idx="292">
                  <c:v>1231</c:v>
                </c:pt>
                <c:pt idx="293">
                  <c:v>1232</c:v>
                </c:pt>
                <c:pt idx="294">
                  <c:v>1233</c:v>
                </c:pt>
                <c:pt idx="295">
                  <c:v>1234</c:v>
                </c:pt>
                <c:pt idx="296">
                  <c:v>1235</c:v>
                </c:pt>
                <c:pt idx="297">
                  <c:v>1236</c:v>
                </c:pt>
                <c:pt idx="298">
                  <c:v>1237</c:v>
                </c:pt>
                <c:pt idx="299">
                  <c:v>1238</c:v>
                </c:pt>
                <c:pt idx="300">
                  <c:v>1239</c:v>
                </c:pt>
                <c:pt idx="301">
                  <c:v>1240</c:v>
                </c:pt>
                <c:pt idx="302">
                  <c:v>1241</c:v>
                </c:pt>
                <c:pt idx="303">
                  <c:v>1242</c:v>
                </c:pt>
                <c:pt idx="304">
                  <c:v>1243</c:v>
                </c:pt>
                <c:pt idx="305">
                  <c:v>1244</c:v>
                </c:pt>
                <c:pt idx="306">
                  <c:v>1245</c:v>
                </c:pt>
                <c:pt idx="307">
                  <c:v>1246</c:v>
                </c:pt>
                <c:pt idx="308">
                  <c:v>1247</c:v>
                </c:pt>
                <c:pt idx="309">
                  <c:v>1248</c:v>
                </c:pt>
                <c:pt idx="310">
                  <c:v>1249</c:v>
                </c:pt>
                <c:pt idx="311">
                  <c:v>1250</c:v>
                </c:pt>
                <c:pt idx="312">
                  <c:v>1251</c:v>
                </c:pt>
                <c:pt idx="313">
                  <c:v>1252</c:v>
                </c:pt>
                <c:pt idx="314">
                  <c:v>1253</c:v>
                </c:pt>
                <c:pt idx="315">
                  <c:v>1254</c:v>
                </c:pt>
                <c:pt idx="316">
                  <c:v>1255</c:v>
                </c:pt>
                <c:pt idx="317">
                  <c:v>1256</c:v>
                </c:pt>
                <c:pt idx="318">
                  <c:v>1257</c:v>
                </c:pt>
                <c:pt idx="319">
                  <c:v>1258</c:v>
                </c:pt>
                <c:pt idx="320">
                  <c:v>1259</c:v>
                </c:pt>
                <c:pt idx="321">
                  <c:v>1260</c:v>
                </c:pt>
                <c:pt idx="322">
                  <c:v>1261</c:v>
                </c:pt>
                <c:pt idx="323">
                  <c:v>1262</c:v>
                </c:pt>
                <c:pt idx="324">
                  <c:v>1263</c:v>
                </c:pt>
                <c:pt idx="325">
                  <c:v>1264</c:v>
                </c:pt>
                <c:pt idx="326">
                  <c:v>1265</c:v>
                </c:pt>
                <c:pt idx="327">
                  <c:v>1266</c:v>
                </c:pt>
                <c:pt idx="328">
                  <c:v>1267</c:v>
                </c:pt>
                <c:pt idx="329">
                  <c:v>1268</c:v>
                </c:pt>
                <c:pt idx="330">
                  <c:v>1269</c:v>
                </c:pt>
                <c:pt idx="331">
                  <c:v>1270</c:v>
                </c:pt>
                <c:pt idx="332">
                  <c:v>1271</c:v>
                </c:pt>
                <c:pt idx="333">
                  <c:v>1272</c:v>
                </c:pt>
                <c:pt idx="334">
                  <c:v>1273</c:v>
                </c:pt>
                <c:pt idx="335">
                  <c:v>1274</c:v>
                </c:pt>
                <c:pt idx="336">
                  <c:v>1275</c:v>
                </c:pt>
                <c:pt idx="337">
                  <c:v>1276</c:v>
                </c:pt>
                <c:pt idx="338">
                  <c:v>1277</c:v>
                </c:pt>
                <c:pt idx="339">
                  <c:v>1278</c:v>
                </c:pt>
                <c:pt idx="340">
                  <c:v>1279</c:v>
                </c:pt>
                <c:pt idx="341">
                  <c:v>1280</c:v>
                </c:pt>
                <c:pt idx="342">
                  <c:v>1281</c:v>
                </c:pt>
                <c:pt idx="343">
                  <c:v>1282</c:v>
                </c:pt>
                <c:pt idx="344">
                  <c:v>1283</c:v>
                </c:pt>
                <c:pt idx="345">
                  <c:v>1284</c:v>
                </c:pt>
                <c:pt idx="346">
                  <c:v>1285</c:v>
                </c:pt>
                <c:pt idx="347">
                  <c:v>1286</c:v>
                </c:pt>
                <c:pt idx="348">
                  <c:v>1287</c:v>
                </c:pt>
                <c:pt idx="349">
                  <c:v>1288</c:v>
                </c:pt>
                <c:pt idx="350">
                  <c:v>1289</c:v>
                </c:pt>
                <c:pt idx="351">
                  <c:v>1290</c:v>
                </c:pt>
                <c:pt idx="352">
                  <c:v>1291</c:v>
                </c:pt>
                <c:pt idx="353">
                  <c:v>1292</c:v>
                </c:pt>
                <c:pt idx="354">
                  <c:v>1293</c:v>
                </c:pt>
                <c:pt idx="355">
                  <c:v>1294</c:v>
                </c:pt>
                <c:pt idx="356">
                  <c:v>1295</c:v>
                </c:pt>
                <c:pt idx="357">
                  <c:v>1296</c:v>
                </c:pt>
                <c:pt idx="358">
                  <c:v>1297</c:v>
                </c:pt>
                <c:pt idx="359">
                  <c:v>1298</c:v>
                </c:pt>
                <c:pt idx="360">
                  <c:v>1299</c:v>
                </c:pt>
                <c:pt idx="361">
                  <c:v>1300</c:v>
                </c:pt>
                <c:pt idx="362">
                  <c:v>1301</c:v>
                </c:pt>
                <c:pt idx="363">
                  <c:v>1302</c:v>
                </c:pt>
                <c:pt idx="364">
                  <c:v>1303</c:v>
                </c:pt>
                <c:pt idx="365">
                  <c:v>1304</c:v>
                </c:pt>
                <c:pt idx="366">
                  <c:v>1305</c:v>
                </c:pt>
                <c:pt idx="367">
                  <c:v>1306</c:v>
                </c:pt>
                <c:pt idx="368">
                  <c:v>1307</c:v>
                </c:pt>
                <c:pt idx="369">
                  <c:v>1308</c:v>
                </c:pt>
                <c:pt idx="370">
                  <c:v>1309</c:v>
                </c:pt>
                <c:pt idx="371">
                  <c:v>1310</c:v>
                </c:pt>
                <c:pt idx="372">
                  <c:v>1311</c:v>
                </c:pt>
                <c:pt idx="373">
                  <c:v>1312</c:v>
                </c:pt>
                <c:pt idx="374">
                  <c:v>1313</c:v>
                </c:pt>
                <c:pt idx="375">
                  <c:v>1314</c:v>
                </c:pt>
                <c:pt idx="376">
                  <c:v>1315</c:v>
                </c:pt>
                <c:pt idx="377">
                  <c:v>1316</c:v>
                </c:pt>
                <c:pt idx="378">
                  <c:v>1317</c:v>
                </c:pt>
                <c:pt idx="379">
                  <c:v>1318</c:v>
                </c:pt>
                <c:pt idx="380">
                  <c:v>1319</c:v>
                </c:pt>
                <c:pt idx="381">
                  <c:v>1320</c:v>
                </c:pt>
                <c:pt idx="382">
                  <c:v>1321</c:v>
                </c:pt>
                <c:pt idx="383">
                  <c:v>1322</c:v>
                </c:pt>
                <c:pt idx="384">
                  <c:v>1323</c:v>
                </c:pt>
                <c:pt idx="385">
                  <c:v>1324</c:v>
                </c:pt>
                <c:pt idx="386">
                  <c:v>1325</c:v>
                </c:pt>
                <c:pt idx="387">
                  <c:v>1326</c:v>
                </c:pt>
                <c:pt idx="388">
                  <c:v>1327</c:v>
                </c:pt>
                <c:pt idx="389">
                  <c:v>1328</c:v>
                </c:pt>
                <c:pt idx="390">
                  <c:v>1329</c:v>
                </c:pt>
                <c:pt idx="391">
                  <c:v>1330</c:v>
                </c:pt>
                <c:pt idx="392">
                  <c:v>1331</c:v>
                </c:pt>
                <c:pt idx="393">
                  <c:v>1332</c:v>
                </c:pt>
                <c:pt idx="394">
                  <c:v>1333</c:v>
                </c:pt>
                <c:pt idx="395">
                  <c:v>1334</c:v>
                </c:pt>
                <c:pt idx="396">
                  <c:v>1335</c:v>
                </c:pt>
                <c:pt idx="397">
                  <c:v>1336</c:v>
                </c:pt>
                <c:pt idx="398">
                  <c:v>1337</c:v>
                </c:pt>
                <c:pt idx="399">
                  <c:v>1338</c:v>
                </c:pt>
                <c:pt idx="400">
                  <c:v>1339</c:v>
                </c:pt>
                <c:pt idx="401">
                  <c:v>1340</c:v>
                </c:pt>
                <c:pt idx="402">
                  <c:v>1341</c:v>
                </c:pt>
                <c:pt idx="403">
                  <c:v>1342</c:v>
                </c:pt>
                <c:pt idx="404">
                  <c:v>1343</c:v>
                </c:pt>
                <c:pt idx="405">
                  <c:v>1344</c:v>
                </c:pt>
                <c:pt idx="406">
                  <c:v>1345</c:v>
                </c:pt>
                <c:pt idx="407">
                  <c:v>1346</c:v>
                </c:pt>
                <c:pt idx="408">
                  <c:v>1347</c:v>
                </c:pt>
                <c:pt idx="409">
                  <c:v>1348</c:v>
                </c:pt>
                <c:pt idx="410">
                  <c:v>1349</c:v>
                </c:pt>
                <c:pt idx="411">
                  <c:v>1350</c:v>
                </c:pt>
                <c:pt idx="412">
                  <c:v>1351</c:v>
                </c:pt>
                <c:pt idx="413">
                  <c:v>1352</c:v>
                </c:pt>
                <c:pt idx="414">
                  <c:v>1353</c:v>
                </c:pt>
                <c:pt idx="415">
                  <c:v>1354</c:v>
                </c:pt>
                <c:pt idx="416">
                  <c:v>1355</c:v>
                </c:pt>
                <c:pt idx="417">
                  <c:v>1356</c:v>
                </c:pt>
                <c:pt idx="418">
                  <c:v>1357</c:v>
                </c:pt>
                <c:pt idx="419">
                  <c:v>1358</c:v>
                </c:pt>
                <c:pt idx="420">
                  <c:v>1359</c:v>
                </c:pt>
                <c:pt idx="421">
                  <c:v>1360</c:v>
                </c:pt>
                <c:pt idx="422">
                  <c:v>1361</c:v>
                </c:pt>
                <c:pt idx="423">
                  <c:v>1362</c:v>
                </c:pt>
                <c:pt idx="424">
                  <c:v>1363</c:v>
                </c:pt>
                <c:pt idx="425">
                  <c:v>1364</c:v>
                </c:pt>
                <c:pt idx="426">
                  <c:v>1365</c:v>
                </c:pt>
                <c:pt idx="427">
                  <c:v>1366</c:v>
                </c:pt>
                <c:pt idx="428">
                  <c:v>1367</c:v>
                </c:pt>
                <c:pt idx="429">
                  <c:v>1368</c:v>
                </c:pt>
                <c:pt idx="430">
                  <c:v>1369</c:v>
                </c:pt>
                <c:pt idx="431">
                  <c:v>1370</c:v>
                </c:pt>
                <c:pt idx="432">
                  <c:v>1371</c:v>
                </c:pt>
                <c:pt idx="433">
                  <c:v>1372</c:v>
                </c:pt>
                <c:pt idx="434">
                  <c:v>1373</c:v>
                </c:pt>
                <c:pt idx="435">
                  <c:v>1374</c:v>
                </c:pt>
                <c:pt idx="436">
                  <c:v>1375</c:v>
                </c:pt>
                <c:pt idx="437">
                  <c:v>1376</c:v>
                </c:pt>
                <c:pt idx="438">
                  <c:v>1377</c:v>
                </c:pt>
                <c:pt idx="439">
                  <c:v>1378</c:v>
                </c:pt>
                <c:pt idx="440">
                  <c:v>1379</c:v>
                </c:pt>
                <c:pt idx="441">
                  <c:v>1380</c:v>
                </c:pt>
                <c:pt idx="442">
                  <c:v>1381</c:v>
                </c:pt>
                <c:pt idx="443">
                  <c:v>1382</c:v>
                </c:pt>
                <c:pt idx="444">
                  <c:v>1383</c:v>
                </c:pt>
                <c:pt idx="445">
                  <c:v>1384</c:v>
                </c:pt>
                <c:pt idx="446">
                  <c:v>1385</c:v>
                </c:pt>
                <c:pt idx="447">
                  <c:v>1386</c:v>
                </c:pt>
                <c:pt idx="448">
                  <c:v>1387</c:v>
                </c:pt>
                <c:pt idx="449">
                  <c:v>1388</c:v>
                </c:pt>
                <c:pt idx="450">
                  <c:v>1389</c:v>
                </c:pt>
                <c:pt idx="451">
                  <c:v>1390</c:v>
                </c:pt>
                <c:pt idx="452">
                  <c:v>1391</c:v>
                </c:pt>
                <c:pt idx="453">
                  <c:v>1392</c:v>
                </c:pt>
                <c:pt idx="454">
                  <c:v>1393</c:v>
                </c:pt>
                <c:pt idx="455">
                  <c:v>1394</c:v>
                </c:pt>
              </c:numCache>
            </c:numRef>
          </c:xVal>
          <c:yVal>
            <c:numRef>
              <c:f>Graph!$E$433:$E$886</c:f>
              <c:numCache>
                <c:formatCode>General</c:formatCode>
                <c:ptCount val="454"/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36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45488"/>
        <c:axId val="252563968"/>
      </c:scatterChart>
      <c:valAx>
        <c:axId val="247545488"/>
        <c:scaling>
          <c:orientation val="minMax"/>
          <c:max val="1394"/>
          <c:min val="939"/>
        </c:scaling>
        <c:delete val="0"/>
        <c:axPos val="b"/>
        <c:numFmt formatCode="General" sourceLinked="1"/>
        <c:majorTickMark val="out"/>
        <c:minorTickMark val="none"/>
        <c:tickLblPos val="nextTo"/>
        <c:crossAx val="252563968"/>
        <c:crosses val="autoZero"/>
        <c:crossBetween val="midCat"/>
      </c:valAx>
      <c:valAx>
        <c:axId val="252563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754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Graph!$A$890:$A$1335</c:f>
              <c:numCache>
                <c:formatCode>General</c:formatCode>
                <c:ptCount val="446"/>
                <c:pt idx="0">
                  <c:v>1499</c:v>
                </c:pt>
                <c:pt idx="1">
                  <c:v>1500</c:v>
                </c:pt>
                <c:pt idx="2">
                  <c:v>1501</c:v>
                </c:pt>
                <c:pt idx="3">
                  <c:v>1502</c:v>
                </c:pt>
                <c:pt idx="4">
                  <c:v>1503</c:v>
                </c:pt>
                <c:pt idx="5">
                  <c:v>1504</c:v>
                </c:pt>
                <c:pt idx="6">
                  <c:v>1505</c:v>
                </c:pt>
                <c:pt idx="7">
                  <c:v>1506</c:v>
                </c:pt>
                <c:pt idx="8">
                  <c:v>1507</c:v>
                </c:pt>
                <c:pt idx="9">
                  <c:v>1508</c:v>
                </c:pt>
                <c:pt idx="10">
                  <c:v>1509</c:v>
                </c:pt>
                <c:pt idx="11">
                  <c:v>1510</c:v>
                </c:pt>
                <c:pt idx="12">
                  <c:v>1511</c:v>
                </c:pt>
                <c:pt idx="13">
                  <c:v>1512</c:v>
                </c:pt>
                <c:pt idx="14">
                  <c:v>1513</c:v>
                </c:pt>
                <c:pt idx="15">
                  <c:v>1514</c:v>
                </c:pt>
                <c:pt idx="16">
                  <c:v>1515</c:v>
                </c:pt>
                <c:pt idx="17">
                  <c:v>1516</c:v>
                </c:pt>
                <c:pt idx="18">
                  <c:v>1517</c:v>
                </c:pt>
                <c:pt idx="19">
                  <c:v>1518</c:v>
                </c:pt>
                <c:pt idx="20">
                  <c:v>1519</c:v>
                </c:pt>
                <c:pt idx="21">
                  <c:v>1520</c:v>
                </c:pt>
                <c:pt idx="22">
                  <c:v>1521</c:v>
                </c:pt>
                <c:pt idx="23">
                  <c:v>1522</c:v>
                </c:pt>
                <c:pt idx="24">
                  <c:v>1523</c:v>
                </c:pt>
                <c:pt idx="25">
                  <c:v>1524</c:v>
                </c:pt>
                <c:pt idx="26">
                  <c:v>1525</c:v>
                </c:pt>
                <c:pt idx="27">
                  <c:v>1526</c:v>
                </c:pt>
                <c:pt idx="28">
                  <c:v>1527</c:v>
                </c:pt>
                <c:pt idx="29">
                  <c:v>1528</c:v>
                </c:pt>
                <c:pt idx="30">
                  <c:v>1529</c:v>
                </c:pt>
                <c:pt idx="31">
                  <c:v>1530</c:v>
                </c:pt>
                <c:pt idx="32">
                  <c:v>1531</c:v>
                </c:pt>
                <c:pt idx="33">
                  <c:v>1532</c:v>
                </c:pt>
                <c:pt idx="34">
                  <c:v>1533</c:v>
                </c:pt>
                <c:pt idx="35">
                  <c:v>1534</c:v>
                </c:pt>
                <c:pt idx="36">
                  <c:v>1535</c:v>
                </c:pt>
                <c:pt idx="37">
                  <c:v>1536</c:v>
                </c:pt>
                <c:pt idx="38">
                  <c:v>1537</c:v>
                </c:pt>
                <c:pt idx="39">
                  <c:v>1538</c:v>
                </c:pt>
                <c:pt idx="40">
                  <c:v>1539</c:v>
                </c:pt>
                <c:pt idx="41">
                  <c:v>1540</c:v>
                </c:pt>
                <c:pt idx="42">
                  <c:v>1541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  <c:pt idx="100">
                  <c:v>1599</c:v>
                </c:pt>
                <c:pt idx="101">
                  <c:v>1600</c:v>
                </c:pt>
                <c:pt idx="102">
                  <c:v>1601</c:v>
                </c:pt>
                <c:pt idx="103">
                  <c:v>1602</c:v>
                </c:pt>
                <c:pt idx="104">
                  <c:v>1603</c:v>
                </c:pt>
                <c:pt idx="105">
                  <c:v>1604</c:v>
                </c:pt>
                <c:pt idx="106">
                  <c:v>1605</c:v>
                </c:pt>
                <c:pt idx="107">
                  <c:v>1606</c:v>
                </c:pt>
                <c:pt idx="108">
                  <c:v>1607</c:v>
                </c:pt>
                <c:pt idx="109">
                  <c:v>1608</c:v>
                </c:pt>
                <c:pt idx="110">
                  <c:v>1609</c:v>
                </c:pt>
                <c:pt idx="111">
                  <c:v>1610</c:v>
                </c:pt>
                <c:pt idx="112">
                  <c:v>1611</c:v>
                </c:pt>
                <c:pt idx="113">
                  <c:v>1612</c:v>
                </c:pt>
                <c:pt idx="114">
                  <c:v>1613</c:v>
                </c:pt>
                <c:pt idx="115">
                  <c:v>1614</c:v>
                </c:pt>
                <c:pt idx="116">
                  <c:v>1615</c:v>
                </c:pt>
                <c:pt idx="117">
                  <c:v>1616</c:v>
                </c:pt>
                <c:pt idx="118">
                  <c:v>1617</c:v>
                </c:pt>
                <c:pt idx="119">
                  <c:v>1618</c:v>
                </c:pt>
                <c:pt idx="120">
                  <c:v>1619</c:v>
                </c:pt>
                <c:pt idx="121">
                  <c:v>1620</c:v>
                </c:pt>
                <c:pt idx="122">
                  <c:v>1621</c:v>
                </c:pt>
                <c:pt idx="123">
                  <c:v>1622</c:v>
                </c:pt>
                <c:pt idx="124">
                  <c:v>1623</c:v>
                </c:pt>
                <c:pt idx="125">
                  <c:v>1624</c:v>
                </c:pt>
                <c:pt idx="126">
                  <c:v>1625</c:v>
                </c:pt>
                <c:pt idx="127">
                  <c:v>1626</c:v>
                </c:pt>
                <c:pt idx="128">
                  <c:v>1627</c:v>
                </c:pt>
                <c:pt idx="129">
                  <c:v>1628</c:v>
                </c:pt>
                <c:pt idx="130">
                  <c:v>1629</c:v>
                </c:pt>
                <c:pt idx="131">
                  <c:v>1630</c:v>
                </c:pt>
                <c:pt idx="132">
                  <c:v>1631</c:v>
                </c:pt>
                <c:pt idx="133">
                  <c:v>1632</c:v>
                </c:pt>
                <c:pt idx="134">
                  <c:v>1633</c:v>
                </c:pt>
                <c:pt idx="135">
                  <c:v>1634</c:v>
                </c:pt>
                <c:pt idx="136">
                  <c:v>1635</c:v>
                </c:pt>
                <c:pt idx="137">
                  <c:v>1636</c:v>
                </c:pt>
                <c:pt idx="138">
                  <c:v>1637</c:v>
                </c:pt>
                <c:pt idx="139">
                  <c:v>1638</c:v>
                </c:pt>
                <c:pt idx="140">
                  <c:v>1639</c:v>
                </c:pt>
                <c:pt idx="141">
                  <c:v>1640</c:v>
                </c:pt>
                <c:pt idx="142">
                  <c:v>1641</c:v>
                </c:pt>
                <c:pt idx="143">
                  <c:v>1642</c:v>
                </c:pt>
                <c:pt idx="144">
                  <c:v>1643</c:v>
                </c:pt>
                <c:pt idx="145">
                  <c:v>1644</c:v>
                </c:pt>
                <c:pt idx="146">
                  <c:v>1645</c:v>
                </c:pt>
                <c:pt idx="147">
                  <c:v>1646</c:v>
                </c:pt>
                <c:pt idx="148">
                  <c:v>1647</c:v>
                </c:pt>
                <c:pt idx="149">
                  <c:v>1648</c:v>
                </c:pt>
                <c:pt idx="150">
                  <c:v>1649</c:v>
                </c:pt>
                <c:pt idx="151">
                  <c:v>1650</c:v>
                </c:pt>
                <c:pt idx="152">
                  <c:v>1651</c:v>
                </c:pt>
                <c:pt idx="153">
                  <c:v>1652</c:v>
                </c:pt>
                <c:pt idx="154">
                  <c:v>1653</c:v>
                </c:pt>
                <c:pt idx="155">
                  <c:v>1654</c:v>
                </c:pt>
                <c:pt idx="156">
                  <c:v>1655</c:v>
                </c:pt>
                <c:pt idx="157">
                  <c:v>1656</c:v>
                </c:pt>
                <c:pt idx="158">
                  <c:v>1657</c:v>
                </c:pt>
                <c:pt idx="159">
                  <c:v>1658</c:v>
                </c:pt>
                <c:pt idx="160">
                  <c:v>1659</c:v>
                </c:pt>
                <c:pt idx="161">
                  <c:v>1660</c:v>
                </c:pt>
                <c:pt idx="162">
                  <c:v>1661</c:v>
                </c:pt>
                <c:pt idx="163">
                  <c:v>1662</c:v>
                </c:pt>
                <c:pt idx="164">
                  <c:v>1663</c:v>
                </c:pt>
                <c:pt idx="165">
                  <c:v>1664</c:v>
                </c:pt>
                <c:pt idx="166">
                  <c:v>1665</c:v>
                </c:pt>
                <c:pt idx="167">
                  <c:v>1666</c:v>
                </c:pt>
                <c:pt idx="168">
                  <c:v>1667</c:v>
                </c:pt>
                <c:pt idx="169">
                  <c:v>1668</c:v>
                </c:pt>
                <c:pt idx="170">
                  <c:v>1669</c:v>
                </c:pt>
                <c:pt idx="171">
                  <c:v>1670</c:v>
                </c:pt>
                <c:pt idx="172">
                  <c:v>1671</c:v>
                </c:pt>
                <c:pt idx="173">
                  <c:v>1672</c:v>
                </c:pt>
                <c:pt idx="174">
                  <c:v>1673</c:v>
                </c:pt>
                <c:pt idx="175">
                  <c:v>1674</c:v>
                </c:pt>
                <c:pt idx="176">
                  <c:v>1675</c:v>
                </c:pt>
                <c:pt idx="177">
                  <c:v>1676</c:v>
                </c:pt>
                <c:pt idx="178">
                  <c:v>1677</c:v>
                </c:pt>
                <c:pt idx="179">
                  <c:v>1678</c:v>
                </c:pt>
                <c:pt idx="180">
                  <c:v>1679</c:v>
                </c:pt>
                <c:pt idx="181">
                  <c:v>1680</c:v>
                </c:pt>
                <c:pt idx="182">
                  <c:v>1681</c:v>
                </c:pt>
                <c:pt idx="183">
                  <c:v>1682</c:v>
                </c:pt>
                <c:pt idx="184">
                  <c:v>1683</c:v>
                </c:pt>
                <c:pt idx="185">
                  <c:v>1684</c:v>
                </c:pt>
                <c:pt idx="186">
                  <c:v>1685</c:v>
                </c:pt>
                <c:pt idx="187">
                  <c:v>1686</c:v>
                </c:pt>
                <c:pt idx="188">
                  <c:v>1687</c:v>
                </c:pt>
                <c:pt idx="189">
                  <c:v>1688</c:v>
                </c:pt>
                <c:pt idx="190">
                  <c:v>1689</c:v>
                </c:pt>
                <c:pt idx="191">
                  <c:v>1690</c:v>
                </c:pt>
                <c:pt idx="192">
                  <c:v>1691</c:v>
                </c:pt>
                <c:pt idx="193">
                  <c:v>1692</c:v>
                </c:pt>
                <c:pt idx="194">
                  <c:v>1693</c:v>
                </c:pt>
                <c:pt idx="195">
                  <c:v>1694</c:v>
                </c:pt>
                <c:pt idx="196">
                  <c:v>1695</c:v>
                </c:pt>
                <c:pt idx="197">
                  <c:v>1696</c:v>
                </c:pt>
                <c:pt idx="198">
                  <c:v>1697</c:v>
                </c:pt>
                <c:pt idx="199">
                  <c:v>1698</c:v>
                </c:pt>
                <c:pt idx="200">
                  <c:v>1699</c:v>
                </c:pt>
                <c:pt idx="201">
                  <c:v>1700</c:v>
                </c:pt>
                <c:pt idx="202">
                  <c:v>1701</c:v>
                </c:pt>
                <c:pt idx="203">
                  <c:v>1702</c:v>
                </c:pt>
                <c:pt idx="204">
                  <c:v>1703</c:v>
                </c:pt>
                <c:pt idx="205">
                  <c:v>1704</c:v>
                </c:pt>
                <c:pt idx="206">
                  <c:v>1705</c:v>
                </c:pt>
                <c:pt idx="207">
                  <c:v>1706</c:v>
                </c:pt>
                <c:pt idx="208">
                  <c:v>1707</c:v>
                </c:pt>
                <c:pt idx="209">
                  <c:v>1708</c:v>
                </c:pt>
                <c:pt idx="210">
                  <c:v>1709</c:v>
                </c:pt>
                <c:pt idx="211">
                  <c:v>1710</c:v>
                </c:pt>
                <c:pt idx="212">
                  <c:v>1711</c:v>
                </c:pt>
                <c:pt idx="213">
                  <c:v>1712</c:v>
                </c:pt>
                <c:pt idx="214">
                  <c:v>1713</c:v>
                </c:pt>
                <c:pt idx="215">
                  <c:v>1714</c:v>
                </c:pt>
                <c:pt idx="216">
                  <c:v>1715</c:v>
                </c:pt>
                <c:pt idx="217">
                  <c:v>1716</c:v>
                </c:pt>
                <c:pt idx="218">
                  <c:v>1717</c:v>
                </c:pt>
                <c:pt idx="219">
                  <c:v>1718</c:v>
                </c:pt>
                <c:pt idx="220">
                  <c:v>1719</c:v>
                </c:pt>
                <c:pt idx="221">
                  <c:v>1720</c:v>
                </c:pt>
                <c:pt idx="222">
                  <c:v>1721</c:v>
                </c:pt>
                <c:pt idx="223">
                  <c:v>1722</c:v>
                </c:pt>
                <c:pt idx="224">
                  <c:v>1723</c:v>
                </c:pt>
                <c:pt idx="225">
                  <c:v>1724</c:v>
                </c:pt>
                <c:pt idx="226">
                  <c:v>1725</c:v>
                </c:pt>
                <c:pt idx="227">
                  <c:v>1726</c:v>
                </c:pt>
                <c:pt idx="228">
                  <c:v>1727</c:v>
                </c:pt>
                <c:pt idx="229">
                  <c:v>1728</c:v>
                </c:pt>
                <c:pt idx="230">
                  <c:v>1729</c:v>
                </c:pt>
                <c:pt idx="231">
                  <c:v>1730</c:v>
                </c:pt>
                <c:pt idx="232">
                  <c:v>1731</c:v>
                </c:pt>
                <c:pt idx="233">
                  <c:v>1732</c:v>
                </c:pt>
                <c:pt idx="234">
                  <c:v>1733</c:v>
                </c:pt>
                <c:pt idx="235">
                  <c:v>1734</c:v>
                </c:pt>
                <c:pt idx="236">
                  <c:v>1735</c:v>
                </c:pt>
                <c:pt idx="237">
                  <c:v>1736</c:v>
                </c:pt>
                <c:pt idx="238">
                  <c:v>1737</c:v>
                </c:pt>
                <c:pt idx="239">
                  <c:v>1738</c:v>
                </c:pt>
                <c:pt idx="240">
                  <c:v>1739</c:v>
                </c:pt>
                <c:pt idx="241">
                  <c:v>1740</c:v>
                </c:pt>
                <c:pt idx="242">
                  <c:v>1741</c:v>
                </c:pt>
                <c:pt idx="243">
                  <c:v>1742</c:v>
                </c:pt>
                <c:pt idx="244">
                  <c:v>1743</c:v>
                </c:pt>
                <c:pt idx="245">
                  <c:v>1744</c:v>
                </c:pt>
                <c:pt idx="246">
                  <c:v>1745</c:v>
                </c:pt>
                <c:pt idx="247">
                  <c:v>1746</c:v>
                </c:pt>
                <c:pt idx="248">
                  <c:v>1747</c:v>
                </c:pt>
                <c:pt idx="249">
                  <c:v>1748</c:v>
                </c:pt>
                <c:pt idx="250">
                  <c:v>1749</c:v>
                </c:pt>
                <c:pt idx="251">
                  <c:v>1750</c:v>
                </c:pt>
                <c:pt idx="252">
                  <c:v>1751</c:v>
                </c:pt>
                <c:pt idx="253">
                  <c:v>1752</c:v>
                </c:pt>
                <c:pt idx="254">
                  <c:v>1753</c:v>
                </c:pt>
                <c:pt idx="255">
                  <c:v>1754</c:v>
                </c:pt>
                <c:pt idx="256">
                  <c:v>1755</c:v>
                </c:pt>
                <c:pt idx="257">
                  <c:v>1756</c:v>
                </c:pt>
                <c:pt idx="258">
                  <c:v>1757</c:v>
                </c:pt>
                <c:pt idx="259">
                  <c:v>1758</c:v>
                </c:pt>
                <c:pt idx="260">
                  <c:v>1759</c:v>
                </c:pt>
                <c:pt idx="261">
                  <c:v>1760</c:v>
                </c:pt>
                <c:pt idx="262">
                  <c:v>1761</c:v>
                </c:pt>
                <c:pt idx="263">
                  <c:v>1762</c:v>
                </c:pt>
                <c:pt idx="264">
                  <c:v>1763</c:v>
                </c:pt>
                <c:pt idx="265">
                  <c:v>1764</c:v>
                </c:pt>
                <c:pt idx="266">
                  <c:v>1765</c:v>
                </c:pt>
                <c:pt idx="267">
                  <c:v>1766</c:v>
                </c:pt>
                <c:pt idx="268">
                  <c:v>1767</c:v>
                </c:pt>
                <c:pt idx="269">
                  <c:v>1768</c:v>
                </c:pt>
                <c:pt idx="270">
                  <c:v>1769</c:v>
                </c:pt>
                <c:pt idx="271">
                  <c:v>1770</c:v>
                </c:pt>
                <c:pt idx="272">
                  <c:v>1771</c:v>
                </c:pt>
                <c:pt idx="273">
                  <c:v>1772</c:v>
                </c:pt>
                <c:pt idx="274">
                  <c:v>1773</c:v>
                </c:pt>
                <c:pt idx="275">
                  <c:v>1774</c:v>
                </c:pt>
                <c:pt idx="276">
                  <c:v>1775</c:v>
                </c:pt>
                <c:pt idx="277">
                  <c:v>1776</c:v>
                </c:pt>
                <c:pt idx="278">
                  <c:v>1777</c:v>
                </c:pt>
                <c:pt idx="279">
                  <c:v>1778</c:v>
                </c:pt>
                <c:pt idx="280">
                  <c:v>1779</c:v>
                </c:pt>
                <c:pt idx="281">
                  <c:v>1780</c:v>
                </c:pt>
                <c:pt idx="282">
                  <c:v>1781</c:v>
                </c:pt>
                <c:pt idx="283">
                  <c:v>1782</c:v>
                </c:pt>
                <c:pt idx="284">
                  <c:v>1783</c:v>
                </c:pt>
                <c:pt idx="285">
                  <c:v>1784</c:v>
                </c:pt>
                <c:pt idx="286">
                  <c:v>1785</c:v>
                </c:pt>
                <c:pt idx="287">
                  <c:v>1786</c:v>
                </c:pt>
                <c:pt idx="288">
                  <c:v>1787</c:v>
                </c:pt>
                <c:pt idx="289">
                  <c:v>1788</c:v>
                </c:pt>
                <c:pt idx="290">
                  <c:v>1789</c:v>
                </c:pt>
                <c:pt idx="291">
                  <c:v>1790</c:v>
                </c:pt>
                <c:pt idx="292">
                  <c:v>1791</c:v>
                </c:pt>
                <c:pt idx="293">
                  <c:v>1792</c:v>
                </c:pt>
                <c:pt idx="294">
                  <c:v>1793</c:v>
                </c:pt>
                <c:pt idx="295">
                  <c:v>1794</c:v>
                </c:pt>
                <c:pt idx="296">
                  <c:v>1795</c:v>
                </c:pt>
                <c:pt idx="297">
                  <c:v>1796</c:v>
                </c:pt>
                <c:pt idx="298">
                  <c:v>1797</c:v>
                </c:pt>
                <c:pt idx="299">
                  <c:v>1798</c:v>
                </c:pt>
                <c:pt idx="300">
                  <c:v>1799</c:v>
                </c:pt>
                <c:pt idx="301">
                  <c:v>1800</c:v>
                </c:pt>
                <c:pt idx="302">
                  <c:v>1801</c:v>
                </c:pt>
                <c:pt idx="303">
                  <c:v>1802</c:v>
                </c:pt>
                <c:pt idx="304">
                  <c:v>1803</c:v>
                </c:pt>
                <c:pt idx="305">
                  <c:v>1804</c:v>
                </c:pt>
                <c:pt idx="306">
                  <c:v>1805</c:v>
                </c:pt>
                <c:pt idx="307">
                  <c:v>1806</c:v>
                </c:pt>
                <c:pt idx="308">
                  <c:v>1807</c:v>
                </c:pt>
                <c:pt idx="309">
                  <c:v>1808</c:v>
                </c:pt>
                <c:pt idx="310">
                  <c:v>1809</c:v>
                </c:pt>
                <c:pt idx="311">
                  <c:v>1810</c:v>
                </c:pt>
                <c:pt idx="312">
                  <c:v>1811</c:v>
                </c:pt>
                <c:pt idx="313">
                  <c:v>1812</c:v>
                </c:pt>
                <c:pt idx="314">
                  <c:v>1813</c:v>
                </c:pt>
                <c:pt idx="315">
                  <c:v>1814</c:v>
                </c:pt>
                <c:pt idx="316">
                  <c:v>1815</c:v>
                </c:pt>
                <c:pt idx="317">
                  <c:v>1816</c:v>
                </c:pt>
                <c:pt idx="318">
                  <c:v>1817</c:v>
                </c:pt>
                <c:pt idx="319">
                  <c:v>1818</c:v>
                </c:pt>
                <c:pt idx="320">
                  <c:v>1819</c:v>
                </c:pt>
                <c:pt idx="321">
                  <c:v>1820</c:v>
                </c:pt>
                <c:pt idx="322">
                  <c:v>1821</c:v>
                </c:pt>
                <c:pt idx="323">
                  <c:v>1822</c:v>
                </c:pt>
                <c:pt idx="324">
                  <c:v>1823</c:v>
                </c:pt>
                <c:pt idx="325">
                  <c:v>1824</c:v>
                </c:pt>
                <c:pt idx="326">
                  <c:v>1825</c:v>
                </c:pt>
                <c:pt idx="327">
                  <c:v>1826</c:v>
                </c:pt>
                <c:pt idx="328">
                  <c:v>1827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1832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1836</c:v>
                </c:pt>
                <c:pt idx="338">
                  <c:v>1837</c:v>
                </c:pt>
                <c:pt idx="339">
                  <c:v>1838</c:v>
                </c:pt>
                <c:pt idx="340">
                  <c:v>1839</c:v>
                </c:pt>
                <c:pt idx="341">
                  <c:v>1840</c:v>
                </c:pt>
                <c:pt idx="342">
                  <c:v>1841</c:v>
                </c:pt>
                <c:pt idx="343">
                  <c:v>1842</c:v>
                </c:pt>
                <c:pt idx="344">
                  <c:v>1843</c:v>
                </c:pt>
                <c:pt idx="345">
                  <c:v>1844</c:v>
                </c:pt>
                <c:pt idx="346">
                  <c:v>1845</c:v>
                </c:pt>
                <c:pt idx="347">
                  <c:v>1846</c:v>
                </c:pt>
                <c:pt idx="348">
                  <c:v>1847</c:v>
                </c:pt>
                <c:pt idx="349">
                  <c:v>1848</c:v>
                </c:pt>
                <c:pt idx="350">
                  <c:v>1849</c:v>
                </c:pt>
                <c:pt idx="351">
                  <c:v>1850</c:v>
                </c:pt>
                <c:pt idx="352">
                  <c:v>1851</c:v>
                </c:pt>
                <c:pt idx="353">
                  <c:v>1852</c:v>
                </c:pt>
                <c:pt idx="354">
                  <c:v>1853</c:v>
                </c:pt>
                <c:pt idx="355">
                  <c:v>1854</c:v>
                </c:pt>
                <c:pt idx="356">
                  <c:v>1855</c:v>
                </c:pt>
                <c:pt idx="357">
                  <c:v>1856</c:v>
                </c:pt>
                <c:pt idx="358">
                  <c:v>1857</c:v>
                </c:pt>
                <c:pt idx="359">
                  <c:v>1858</c:v>
                </c:pt>
                <c:pt idx="360">
                  <c:v>1859</c:v>
                </c:pt>
                <c:pt idx="361">
                  <c:v>1860</c:v>
                </c:pt>
                <c:pt idx="362">
                  <c:v>1861</c:v>
                </c:pt>
                <c:pt idx="363">
                  <c:v>1862</c:v>
                </c:pt>
                <c:pt idx="364">
                  <c:v>1863</c:v>
                </c:pt>
                <c:pt idx="365">
                  <c:v>1864</c:v>
                </c:pt>
                <c:pt idx="366">
                  <c:v>1865</c:v>
                </c:pt>
                <c:pt idx="367">
                  <c:v>1866</c:v>
                </c:pt>
                <c:pt idx="368">
                  <c:v>1867</c:v>
                </c:pt>
                <c:pt idx="369">
                  <c:v>1868</c:v>
                </c:pt>
                <c:pt idx="370">
                  <c:v>1869</c:v>
                </c:pt>
                <c:pt idx="371">
                  <c:v>1870</c:v>
                </c:pt>
                <c:pt idx="372">
                  <c:v>1871</c:v>
                </c:pt>
                <c:pt idx="373">
                  <c:v>1872</c:v>
                </c:pt>
                <c:pt idx="374">
                  <c:v>1873</c:v>
                </c:pt>
                <c:pt idx="375">
                  <c:v>1874</c:v>
                </c:pt>
                <c:pt idx="376">
                  <c:v>1875</c:v>
                </c:pt>
                <c:pt idx="377">
                  <c:v>1876</c:v>
                </c:pt>
                <c:pt idx="378">
                  <c:v>1877</c:v>
                </c:pt>
                <c:pt idx="379">
                  <c:v>1878</c:v>
                </c:pt>
                <c:pt idx="380">
                  <c:v>1879</c:v>
                </c:pt>
                <c:pt idx="381">
                  <c:v>1880</c:v>
                </c:pt>
                <c:pt idx="382">
                  <c:v>1881</c:v>
                </c:pt>
                <c:pt idx="383">
                  <c:v>1882</c:v>
                </c:pt>
                <c:pt idx="384">
                  <c:v>1883</c:v>
                </c:pt>
                <c:pt idx="385">
                  <c:v>1884</c:v>
                </c:pt>
                <c:pt idx="386">
                  <c:v>1885</c:v>
                </c:pt>
                <c:pt idx="387">
                  <c:v>1886</c:v>
                </c:pt>
                <c:pt idx="388">
                  <c:v>1887</c:v>
                </c:pt>
                <c:pt idx="389">
                  <c:v>1888</c:v>
                </c:pt>
                <c:pt idx="390">
                  <c:v>1889</c:v>
                </c:pt>
                <c:pt idx="391">
                  <c:v>1890</c:v>
                </c:pt>
                <c:pt idx="392">
                  <c:v>1891</c:v>
                </c:pt>
                <c:pt idx="393">
                  <c:v>1892</c:v>
                </c:pt>
                <c:pt idx="394">
                  <c:v>1893</c:v>
                </c:pt>
                <c:pt idx="395">
                  <c:v>1894</c:v>
                </c:pt>
                <c:pt idx="396">
                  <c:v>1895</c:v>
                </c:pt>
                <c:pt idx="397">
                  <c:v>1896</c:v>
                </c:pt>
                <c:pt idx="398">
                  <c:v>1897</c:v>
                </c:pt>
                <c:pt idx="399">
                  <c:v>1898</c:v>
                </c:pt>
                <c:pt idx="400">
                  <c:v>1899</c:v>
                </c:pt>
                <c:pt idx="401">
                  <c:v>1900</c:v>
                </c:pt>
                <c:pt idx="402">
                  <c:v>1901</c:v>
                </c:pt>
                <c:pt idx="403">
                  <c:v>1902</c:v>
                </c:pt>
                <c:pt idx="404">
                  <c:v>1903</c:v>
                </c:pt>
                <c:pt idx="405">
                  <c:v>1904</c:v>
                </c:pt>
                <c:pt idx="406">
                  <c:v>1905</c:v>
                </c:pt>
                <c:pt idx="407">
                  <c:v>1906</c:v>
                </c:pt>
                <c:pt idx="408">
                  <c:v>1907</c:v>
                </c:pt>
                <c:pt idx="409">
                  <c:v>1908</c:v>
                </c:pt>
                <c:pt idx="410">
                  <c:v>1909</c:v>
                </c:pt>
                <c:pt idx="411">
                  <c:v>1910</c:v>
                </c:pt>
                <c:pt idx="412">
                  <c:v>1911</c:v>
                </c:pt>
                <c:pt idx="413">
                  <c:v>1912</c:v>
                </c:pt>
                <c:pt idx="414">
                  <c:v>1913</c:v>
                </c:pt>
                <c:pt idx="415">
                  <c:v>1914</c:v>
                </c:pt>
                <c:pt idx="416">
                  <c:v>1915</c:v>
                </c:pt>
                <c:pt idx="417">
                  <c:v>1916</c:v>
                </c:pt>
                <c:pt idx="418">
                  <c:v>1917</c:v>
                </c:pt>
                <c:pt idx="419">
                  <c:v>1918</c:v>
                </c:pt>
                <c:pt idx="420">
                  <c:v>1919</c:v>
                </c:pt>
                <c:pt idx="421">
                  <c:v>1920</c:v>
                </c:pt>
                <c:pt idx="422">
                  <c:v>1921</c:v>
                </c:pt>
                <c:pt idx="423">
                  <c:v>1922</c:v>
                </c:pt>
                <c:pt idx="424">
                  <c:v>1923</c:v>
                </c:pt>
                <c:pt idx="425">
                  <c:v>1924</c:v>
                </c:pt>
                <c:pt idx="426">
                  <c:v>1925</c:v>
                </c:pt>
                <c:pt idx="427">
                  <c:v>1926</c:v>
                </c:pt>
                <c:pt idx="428">
                  <c:v>1927</c:v>
                </c:pt>
                <c:pt idx="429">
                  <c:v>1928</c:v>
                </c:pt>
                <c:pt idx="430">
                  <c:v>1929</c:v>
                </c:pt>
                <c:pt idx="431">
                  <c:v>1930</c:v>
                </c:pt>
                <c:pt idx="432">
                  <c:v>1931</c:v>
                </c:pt>
                <c:pt idx="433">
                  <c:v>1932</c:v>
                </c:pt>
                <c:pt idx="434">
                  <c:v>1933</c:v>
                </c:pt>
                <c:pt idx="435">
                  <c:v>1934</c:v>
                </c:pt>
                <c:pt idx="436">
                  <c:v>1935</c:v>
                </c:pt>
                <c:pt idx="437">
                  <c:v>1936</c:v>
                </c:pt>
                <c:pt idx="438">
                  <c:v>1937</c:v>
                </c:pt>
                <c:pt idx="439">
                  <c:v>1938</c:v>
                </c:pt>
                <c:pt idx="440">
                  <c:v>1939</c:v>
                </c:pt>
                <c:pt idx="441">
                  <c:v>1940</c:v>
                </c:pt>
                <c:pt idx="442">
                  <c:v>1941</c:v>
                </c:pt>
                <c:pt idx="443">
                  <c:v>1942</c:v>
                </c:pt>
                <c:pt idx="444">
                  <c:v>1943</c:v>
                </c:pt>
                <c:pt idx="445">
                  <c:v>1944</c:v>
                </c:pt>
              </c:numCache>
            </c:numRef>
          </c:xVal>
          <c:yVal>
            <c:numRef>
              <c:f>Graph!$D$891:$D$1334</c:f>
              <c:numCache>
                <c:formatCode>General</c:formatCode>
                <c:ptCount val="444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Graph!$A$890:$A$1335</c:f>
              <c:numCache>
                <c:formatCode>General</c:formatCode>
                <c:ptCount val="446"/>
                <c:pt idx="0">
                  <c:v>1499</c:v>
                </c:pt>
                <c:pt idx="1">
                  <c:v>1500</c:v>
                </c:pt>
                <c:pt idx="2">
                  <c:v>1501</c:v>
                </c:pt>
                <c:pt idx="3">
                  <c:v>1502</c:v>
                </c:pt>
                <c:pt idx="4">
                  <c:v>1503</c:v>
                </c:pt>
                <c:pt idx="5">
                  <c:v>1504</c:v>
                </c:pt>
                <c:pt idx="6">
                  <c:v>1505</c:v>
                </c:pt>
                <c:pt idx="7">
                  <c:v>1506</c:v>
                </c:pt>
                <c:pt idx="8">
                  <c:v>1507</c:v>
                </c:pt>
                <c:pt idx="9">
                  <c:v>1508</c:v>
                </c:pt>
                <c:pt idx="10">
                  <c:v>1509</c:v>
                </c:pt>
                <c:pt idx="11">
                  <c:v>1510</c:v>
                </c:pt>
                <c:pt idx="12">
                  <c:v>1511</c:v>
                </c:pt>
                <c:pt idx="13">
                  <c:v>1512</c:v>
                </c:pt>
                <c:pt idx="14">
                  <c:v>1513</c:v>
                </c:pt>
                <c:pt idx="15">
                  <c:v>1514</c:v>
                </c:pt>
                <c:pt idx="16">
                  <c:v>1515</c:v>
                </c:pt>
                <c:pt idx="17">
                  <c:v>1516</c:v>
                </c:pt>
                <c:pt idx="18">
                  <c:v>1517</c:v>
                </c:pt>
                <c:pt idx="19">
                  <c:v>1518</c:v>
                </c:pt>
                <c:pt idx="20">
                  <c:v>1519</c:v>
                </c:pt>
                <c:pt idx="21">
                  <c:v>1520</c:v>
                </c:pt>
                <c:pt idx="22">
                  <c:v>1521</c:v>
                </c:pt>
                <c:pt idx="23">
                  <c:v>1522</c:v>
                </c:pt>
                <c:pt idx="24">
                  <c:v>1523</c:v>
                </c:pt>
                <c:pt idx="25">
                  <c:v>1524</c:v>
                </c:pt>
                <c:pt idx="26">
                  <c:v>1525</c:v>
                </c:pt>
                <c:pt idx="27">
                  <c:v>1526</c:v>
                </c:pt>
                <c:pt idx="28">
                  <c:v>1527</c:v>
                </c:pt>
                <c:pt idx="29">
                  <c:v>1528</c:v>
                </c:pt>
                <c:pt idx="30">
                  <c:v>1529</c:v>
                </c:pt>
                <c:pt idx="31">
                  <c:v>1530</c:v>
                </c:pt>
                <c:pt idx="32">
                  <c:v>1531</c:v>
                </c:pt>
                <c:pt idx="33">
                  <c:v>1532</c:v>
                </c:pt>
                <c:pt idx="34">
                  <c:v>1533</c:v>
                </c:pt>
                <c:pt idx="35">
                  <c:v>1534</c:v>
                </c:pt>
                <c:pt idx="36">
                  <c:v>1535</c:v>
                </c:pt>
                <c:pt idx="37">
                  <c:v>1536</c:v>
                </c:pt>
                <c:pt idx="38">
                  <c:v>1537</c:v>
                </c:pt>
                <c:pt idx="39">
                  <c:v>1538</c:v>
                </c:pt>
                <c:pt idx="40">
                  <c:v>1539</c:v>
                </c:pt>
                <c:pt idx="41">
                  <c:v>1540</c:v>
                </c:pt>
                <c:pt idx="42">
                  <c:v>1541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  <c:pt idx="100">
                  <c:v>1599</c:v>
                </c:pt>
                <c:pt idx="101">
                  <c:v>1600</c:v>
                </c:pt>
                <c:pt idx="102">
                  <c:v>1601</c:v>
                </c:pt>
                <c:pt idx="103">
                  <c:v>1602</c:v>
                </c:pt>
                <c:pt idx="104">
                  <c:v>1603</c:v>
                </c:pt>
                <c:pt idx="105">
                  <c:v>1604</c:v>
                </c:pt>
                <c:pt idx="106">
                  <c:v>1605</c:v>
                </c:pt>
                <c:pt idx="107">
                  <c:v>1606</c:v>
                </c:pt>
                <c:pt idx="108">
                  <c:v>1607</c:v>
                </c:pt>
                <c:pt idx="109">
                  <c:v>1608</c:v>
                </c:pt>
                <c:pt idx="110">
                  <c:v>1609</c:v>
                </c:pt>
                <c:pt idx="111">
                  <c:v>1610</c:v>
                </c:pt>
                <c:pt idx="112">
                  <c:v>1611</c:v>
                </c:pt>
                <c:pt idx="113">
                  <c:v>1612</c:v>
                </c:pt>
                <c:pt idx="114">
                  <c:v>1613</c:v>
                </c:pt>
                <c:pt idx="115">
                  <c:v>1614</c:v>
                </c:pt>
                <c:pt idx="116">
                  <c:v>1615</c:v>
                </c:pt>
                <c:pt idx="117">
                  <c:v>1616</c:v>
                </c:pt>
                <c:pt idx="118">
                  <c:v>1617</c:v>
                </c:pt>
                <c:pt idx="119">
                  <c:v>1618</c:v>
                </c:pt>
                <c:pt idx="120">
                  <c:v>1619</c:v>
                </c:pt>
                <c:pt idx="121">
                  <c:v>1620</c:v>
                </c:pt>
                <c:pt idx="122">
                  <c:v>1621</c:v>
                </c:pt>
                <c:pt idx="123">
                  <c:v>1622</c:v>
                </c:pt>
                <c:pt idx="124">
                  <c:v>1623</c:v>
                </c:pt>
                <c:pt idx="125">
                  <c:v>1624</c:v>
                </c:pt>
                <c:pt idx="126">
                  <c:v>1625</c:v>
                </c:pt>
                <c:pt idx="127">
                  <c:v>1626</c:v>
                </c:pt>
                <c:pt idx="128">
                  <c:v>1627</c:v>
                </c:pt>
                <c:pt idx="129">
                  <c:v>1628</c:v>
                </c:pt>
                <c:pt idx="130">
                  <c:v>1629</c:v>
                </c:pt>
                <c:pt idx="131">
                  <c:v>1630</c:v>
                </c:pt>
                <c:pt idx="132">
                  <c:v>1631</c:v>
                </c:pt>
                <c:pt idx="133">
                  <c:v>1632</c:v>
                </c:pt>
                <c:pt idx="134">
                  <c:v>1633</c:v>
                </c:pt>
                <c:pt idx="135">
                  <c:v>1634</c:v>
                </c:pt>
                <c:pt idx="136">
                  <c:v>1635</c:v>
                </c:pt>
                <c:pt idx="137">
                  <c:v>1636</c:v>
                </c:pt>
                <c:pt idx="138">
                  <c:v>1637</c:v>
                </c:pt>
                <c:pt idx="139">
                  <c:v>1638</c:v>
                </c:pt>
                <c:pt idx="140">
                  <c:v>1639</c:v>
                </c:pt>
                <c:pt idx="141">
                  <c:v>1640</c:v>
                </c:pt>
                <c:pt idx="142">
                  <c:v>1641</c:v>
                </c:pt>
                <c:pt idx="143">
                  <c:v>1642</c:v>
                </c:pt>
                <c:pt idx="144">
                  <c:v>1643</c:v>
                </c:pt>
                <c:pt idx="145">
                  <c:v>1644</c:v>
                </c:pt>
                <c:pt idx="146">
                  <c:v>1645</c:v>
                </c:pt>
                <c:pt idx="147">
                  <c:v>1646</c:v>
                </c:pt>
                <c:pt idx="148">
                  <c:v>1647</c:v>
                </c:pt>
                <c:pt idx="149">
                  <c:v>1648</c:v>
                </c:pt>
                <c:pt idx="150">
                  <c:v>1649</c:v>
                </c:pt>
                <c:pt idx="151">
                  <c:v>1650</c:v>
                </c:pt>
                <c:pt idx="152">
                  <c:v>1651</c:v>
                </c:pt>
                <c:pt idx="153">
                  <c:v>1652</c:v>
                </c:pt>
                <c:pt idx="154">
                  <c:v>1653</c:v>
                </c:pt>
                <c:pt idx="155">
                  <c:v>1654</c:v>
                </c:pt>
                <c:pt idx="156">
                  <c:v>1655</c:v>
                </c:pt>
                <c:pt idx="157">
                  <c:v>1656</c:v>
                </c:pt>
                <c:pt idx="158">
                  <c:v>1657</c:v>
                </c:pt>
                <c:pt idx="159">
                  <c:v>1658</c:v>
                </c:pt>
                <c:pt idx="160">
                  <c:v>1659</c:v>
                </c:pt>
                <c:pt idx="161">
                  <c:v>1660</c:v>
                </c:pt>
                <c:pt idx="162">
                  <c:v>1661</c:v>
                </c:pt>
                <c:pt idx="163">
                  <c:v>1662</c:v>
                </c:pt>
                <c:pt idx="164">
                  <c:v>1663</c:v>
                </c:pt>
                <c:pt idx="165">
                  <c:v>1664</c:v>
                </c:pt>
                <c:pt idx="166">
                  <c:v>1665</c:v>
                </c:pt>
                <c:pt idx="167">
                  <c:v>1666</c:v>
                </c:pt>
                <c:pt idx="168">
                  <c:v>1667</c:v>
                </c:pt>
                <c:pt idx="169">
                  <c:v>1668</c:v>
                </c:pt>
                <c:pt idx="170">
                  <c:v>1669</c:v>
                </c:pt>
                <c:pt idx="171">
                  <c:v>1670</c:v>
                </c:pt>
                <c:pt idx="172">
                  <c:v>1671</c:v>
                </c:pt>
                <c:pt idx="173">
                  <c:v>1672</c:v>
                </c:pt>
                <c:pt idx="174">
                  <c:v>1673</c:v>
                </c:pt>
                <c:pt idx="175">
                  <c:v>1674</c:v>
                </c:pt>
                <c:pt idx="176">
                  <c:v>1675</c:v>
                </c:pt>
                <c:pt idx="177">
                  <c:v>1676</c:v>
                </c:pt>
                <c:pt idx="178">
                  <c:v>1677</c:v>
                </c:pt>
                <c:pt idx="179">
                  <c:v>1678</c:v>
                </c:pt>
                <c:pt idx="180">
                  <c:v>1679</c:v>
                </c:pt>
                <c:pt idx="181">
                  <c:v>1680</c:v>
                </c:pt>
                <c:pt idx="182">
                  <c:v>1681</c:v>
                </c:pt>
                <c:pt idx="183">
                  <c:v>1682</c:v>
                </c:pt>
                <c:pt idx="184">
                  <c:v>1683</c:v>
                </c:pt>
                <c:pt idx="185">
                  <c:v>1684</c:v>
                </c:pt>
                <c:pt idx="186">
                  <c:v>1685</c:v>
                </c:pt>
                <c:pt idx="187">
                  <c:v>1686</c:v>
                </c:pt>
                <c:pt idx="188">
                  <c:v>1687</c:v>
                </c:pt>
                <c:pt idx="189">
                  <c:v>1688</c:v>
                </c:pt>
                <c:pt idx="190">
                  <c:v>1689</c:v>
                </c:pt>
                <c:pt idx="191">
                  <c:v>1690</c:v>
                </c:pt>
                <c:pt idx="192">
                  <c:v>1691</c:v>
                </c:pt>
                <c:pt idx="193">
                  <c:v>1692</c:v>
                </c:pt>
                <c:pt idx="194">
                  <c:v>1693</c:v>
                </c:pt>
                <c:pt idx="195">
                  <c:v>1694</c:v>
                </c:pt>
                <c:pt idx="196">
                  <c:v>1695</c:v>
                </c:pt>
                <c:pt idx="197">
                  <c:v>1696</c:v>
                </c:pt>
                <c:pt idx="198">
                  <c:v>1697</c:v>
                </c:pt>
                <c:pt idx="199">
                  <c:v>1698</c:v>
                </c:pt>
                <c:pt idx="200">
                  <c:v>1699</c:v>
                </c:pt>
                <c:pt idx="201">
                  <c:v>1700</c:v>
                </c:pt>
                <c:pt idx="202">
                  <c:v>1701</c:v>
                </c:pt>
                <c:pt idx="203">
                  <c:v>1702</c:v>
                </c:pt>
                <c:pt idx="204">
                  <c:v>1703</c:v>
                </c:pt>
                <c:pt idx="205">
                  <c:v>1704</c:v>
                </c:pt>
                <c:pt idx="206">
                  <c:v>1705</c:v>
                </c:pt>
                <c:pt idx="207">
                  <c:v>1706</c:v>
                </c:pt>
                <c:pt idx="208">
                  <c:v>1707</c:v>
                </c:pt>
                <c:pt idx="209">
                  <c:v>1708</c:v>
                </c:pt>
                <c:pt idx="210">
                  <c:v>1709</c:v>
                </c:pt>
                <c:pt idx="211">
                  <c:v>1710</c:v>
                </c:pt>
                <c:pt idx="212">
                  <c:v>1711</c:v>
                </c:pt>
                <c:pt idx="213">
                  <c:v>1712</c:v>
                </c:pt>
                <c:pt idx="214">
                  <c:v>1713</c:v>
                </c:pt>
                <c:pt idx="215">
                  <c:v>1714</c:v>
                </c:pt>
                <c:pt idx="216">
                  <c:v>1715</c:v>
                </c:pt>
                <c:pt idx="217">
                  <c:v>1716</c:v>
                </c:pt>
                <c:pt idx="218">
                  <c:v>1717</c:v>
                </c:pt>
                <c:pt idx="219">
                  <c:v>1718</c:v>
                </c:pt>
                <c:pt idx="220">
                  <c:v>1719</c:v>
                </c:pt>
                <c:pt idx="221">
                  <c:v>1720</c:v>
                </c:pt>
                <c:pt idx="222">
                  <c:v>1721</c:v>
                </c:pt>
                <c:pt idx="223">
                  <c:v>1722</c:v>
                </c:pt>
                <c:pt idx="224">
                  <c:v>1723</c:v>
                </c:pt>
                <c:pt idx="225">
                  <c:v>1724</c:v>
                </c:pt>
                <c:pt idx="226">
                  <c:v>1725</c:v>
                </c:pt>
                <c:pt idx="227">
                  <c:v>1726</c:v>
                </c:pt>
                <c:pt idx="228">
                  <c:v>1727</c:v>
                </c:pt>
                <c:pt idx="229">
                  <c:v>1728</c:v>
                </c:pt>
                <c:pt idx="230">
                  <c:v>1729</c:v>
                </c:pt>
                <c:pt idx="231">
                  <c:v>1730</c:v>
                </c:pt>
                <c:pt idx="232">
                  <c:v>1731</c:v>
                </c:pt>
                <c:pt idx="233">
                  <c:v>1732</c:v>
                </c:pt>
                <c:pt idx="234">
                  <c:v>1733</c:v>
                </c:pt>
                <c:pt idx="235">
                  <c:v>1734</c:v>
                </c:pt>
                <c:pt idx="236">
                  <c:v>1735</c:v>
                </c:pt>
                <c:pt idx="237">
                  <c:v>1736</c:v>
                </c:pt>
                <c:pt idx="238">
                  <c:v>1737</c:v>
                </c:pt>
                <c:pt idx="239">
                  <c:v>1738</c:v>
                </c:pt>
                <c:pt idx="240">
                  <c:v>1739</c:v>
                </c:pt>
                <c:pt idx="241">
                  <c:v>1740</c:v>
                </c:pt>
                <c:pt idx="242">
                  <c:v>1741</c:v>
                </c:pt>
                <c:pt idx="243">
                  <c:v>1742</c:v>
                </c:pt>
                <c:pt idx="244">
                  <c:v>1743</c:v>
                </c:pt>
                <c:pt idx="245">
                  <c:v>1744</c:v>
                </c:pt>
                <c:pt idx="246">
                  <c:v>1745</c:v>
                </c:pt>
                <c:pt idx="247">
                  <c:v>1746</c:v>
                </c:pt>
                <c:pt idx="248">
                  <c:v>1747</c:v>
                </c:pt>
                <c:pt idx="249">
                  <c:v>1748</c:v>
                </c:pt>
                <c:pt idx="250">
                  <c:v>1749</c:v>
                </c:pt>
                <c:pt idx="251">
                  <c:v>1750</c:v>
                </c:pt>
                <c:pt idx="252">
                  <c:v>1751</c:v>
                </c:pt>
                <c:pt idx="253">
                  <c:v>1752</c:v>
                </c:pt>
                <c:pt idx="254">
                  <c:v>1753</c:v>
                </c:pt>
                <c:pt idx="255">
                  <c:v>1754</c:v>
                </c:pt>
                <c:pt idx="256">
                  <c:v>1755</c:v>
                </c:pt>
                <c:pt idx="257">
                  <c:v>1756</c:v>
                </c:pt>
                <c:pt idx="258">
                  <c:v>1757</c:v>
                </c:pt>
                <c:pt idx="259">
                  <c:v>1758</c:v>
                </c:pt>
                <c:pt idx="260">
                  <c:v>1759</c:v>
                </c:pt>
                <c:pt idx="261">
                  <c:v>1760</c:v>
                </c:pt>
                <c:pt idx="262">
                  <c:v>1761</c:v>
                </c:pt>
                <c:pt idx="263">
                  <c:v>1762</c:v>
                </c:pt>
                <c:pt idx="264">
                  <c:v>1763</c:v>
                </c:pt>
                <c:pt idx="265">
                  <c:v>1764</c:v>
                </c:pt>
                <c:pt idx="266">
                  <c:v>1765</c:v>
                </c:pt>
                <c:pt idx="267">
                  <c:v>1766</c:v>
                </c:pt>
                <c:pt idx="268">
                  <c:v>1767</c:v>
                </c:pt>
                <c:pt idx="269">
                  <c:v>1768</c:v>
                </c:pt>
                <c:pt idx="270">
                  <c:v>1769</c:v>
                </c:pt>
                <c:pt idx="271">
                  <c:v>1770</c:v>
                </c:pt>
                <c:pt idx="272">
                  <c:v>1771</c:v>
                </c:pt>
                <c:pt idx="273">
                  <c:v>1772</c:v>
                </c:pt>
                <c:pt idx="274">
                  <c:v>1773</c:v>
                </c:pt>
                <c:pt idx="275">
                  <c:v>1774</c:v>
                </c:pt>
                <c:pt idx="276">
                  <c:v>1775</c:v>
                </c:pt>
                <c:pt idx="277">
                  <c:v>1776</c:v>
                </c:pt>
                <c:pt idx="278">
                  <c:v>1777</c:v>
                </c:pt>
                <c:pt idx="279">
                  <c:v>1778</c:v>
                </c:pt>
                <c:pt idx="280">
                  <c:v>1779</c:v>
                </c:pt>
                <c:pt idx="281">
                  <c:v>1780</c:v>
                </c:pt>
                <c:pt idx="282">
                  <c:v>1781</c:v>
                </c:pt>
                <c:pt idx="283">
                  <c:v>1782</c:v>
                </c:pt>
                <c:pt idx="284">
                  <c:v>1783</c:v>
                </c:pt>
                <c:pt idx="285">
                  <c:v>1784</c:v>
                </c:pt>
                <c:pt idx="286">
                  <c:v>1785</c:v>
                </c:pt>
                <c:pt idx="287">
                  <c:v>1786</c:v>
                </c:pt>
                <c:pt idx="288">
                  <c:v>1787</c:v>
                </c:pt>
                <c:pt idx="289">
                  <c:v>1788</c:v>
                </c:pt>
                <c:pt idx="290">
                  <c:v>1789</c:v>
                </c:pt>
                <c:pt idx="291">
                  <c:v>1790</c:v>
                </c:pt>
                <c:pt idx="292">
                  <c:v>1791</c:v>
                </c:pt>
                <c:pt idx="293">
                  <c:v>1792</c:v>
                </c:pt>
                <c:pt idx="294">
                  <c:v>1793</c:v>
                </c:pt>
                <c:pt idx="295">
                  <c:v>1794</c:v>
                </c:pt>
                <c:pt idx="296">
                  <c:v>1795</c:v>
                </c:pt>
                <c:pt idx="297">
                  <c:v>1796</c:v>
                </c:pt>
                <c:pt idx="298">
                  <c:v>1797</c:v>
                </c:pt>
                <c:pt idx="299">
                  <c:v>1798</c:v>
                </c:pt>
                <c:pt idx="300">
                  <c:v>1799</c:v>
                </c:pt>
                <c:pt idx="301">
                  <c:v>1800</c:v>
                </c:pt>
                <c:pt idx="302">
                  <c:v>1801</c:v>
                </c:pt>
                <c:pt idx="303">
                  <c:v>1802</c:v>
                </c:pt>
                <c:pt idx="304">
                  <c:v>1803</c:v>
                </c:pt>
                <c:pt idx="305">
                  <c:v>1804</c:v>
                </c:pt>
                <c:pt idx="306">
                  <c:v>1805</c:v>
                </c:pt>
                <c:pt idx="307">
                  <c:v>1806</c:v>
                </c:pt>
                <c:pt idx="308">
                  <c:v>1807</c:v>
                </c:pt>
                <c:pt idx="309">
                  <c:v>1808</c:v>
                </c:pt>
                <c:pt idx="310">
                  <c:v>1809</c:v>
                </c:pt>
                <c:pt idx="311">
                  <c:v>1810</c:v>
                </c:pt>
                <c:pt idx="312">
                  <c:v>1811</c:v>
                </c:pt>
                <c:pt idx="313">
                  <c:v>1812</c:v>
                </c:pt>
                <c:pt idx="314">
                  <c:v>1813</c:v>
                </c:pt>
                <c:pt idx="315">
                  <c:v>1814</c:v>
                </c:pt>
                <c:pt idx="316">
                  <c:v>1815</c:v>
                </c:pt>
                <c:pt idx="317">
                  <c:v>1816</c:v>
                </c:pt>
                <c:pt idx="318">
                  <c:v>1817</c:v>
                </c:pt>
                <c:pt idx="319">
                  <c:v>1818</c:v>
                </c:pt>
                <c:pt idx="320">
                  <c:v>1819</c:v>
                </c:pt>
                <c:pt idx="321">
                  <c:v>1820</c:v>
                </c:pt>
                <c:pt idx="322">
                  <c:v>1821</c:v>
                </c:pt>
                <c:pt idx="323">
                  <c:v>1822</c:v>
                </c:pt>
                <c:pt idx="324">
                  <c:v>1823</c:v>
                </c:pt>
                <c:pt idx="325">
                  <c:v>1824</c:v>
                </c:pt>
                <c:pt idx="326">
                  <c:v>1825</c:v>
                </c:pt>
                <c:pt idx="327">
                  <c:v>1826</c:v>
                </c:pt>
                <c:pt idx="328">
                  <c:v>1827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1832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1836</c:v>
                </c:pt>
                <c:pt idx="338">
                  <c:v>1837</c:v>
                </c:pt>
                <c:pt idx="339">
                  <c:v>1838</c:v>
                </c:pt>
                <c:pt idx="340">
                  <c:v>1839</c:v>
                </c:pt>
                <c:pt idx="341">
                  <c:v>1840</c:v>
                </c:pt>
                <c:pt idx="342">
                  <c:v>1841</c:v>
                </c:pt>
                <c:pt idx="343">
                  <c:v>1842</c:v>
                </c:pt>
                <c:pt idx="344">
                  <c:v>1843</c:v>
                </c:pt>
                <c:pt idx="345">
                  <c:v>1844</c:v>
                </c:pt>
                <c:pt idx="346">
                  <c:v>1845</c:v>
                </c:pt>
                <c:pt idx="347">
                  <c:v>1846</c:v>
                </c:pt>
                <c:pt idx="348">
                  <c:v>1847</c:v>
                </c:pt>
                <c:pt idx="349">
                  <c:v>1848</c:v>
                </c:pt>
                <c:pt idx="350">
                  <c:v>1849</c:v>
                </c:pt>
                <c:pt idx="351">
                  <c:v>1850</c:v>
                </c:pt>
                <c:pt idx="352">
                  <c:v>1851</c:v>
                </c:pt>
                <c:pt idx="353">
                  <c:v>1852</c:v>
                </c:pt>
                <c:pt idx="354">
                  <c:v>1853</c:v>
                </c:pt>
                <c:pt idx="355">
                  <c:v>1854</c:v>
                </c:pt>
                <c:pt idx="356">
                  <c:v>1855</c:v>
                </c:pt>
                <c:pt idx="357">
                  <c:v>1856</c:v>
                </c:pt>
                <c:pt idx="358">
                  <c:v>1857</c:v>
                </c:pt>
                <c:pt idx="359">
                  <c:v>1858</c:v>
                </c:pt>
                <c:pt idx="360">
                  <c:v>1859</c:v>
                </c:pt>
                <c:pt idx="361">
                  <c:v>1860</c:v>
                </c:pt>
                <c:pt idx="362">
                  <c:v>1861</c:v>
                </c:pt>
                <c:pt idx="363">
                  <c:v>1862</c:v>
                </c:pt>
                <c:pt idx="364">
                  <c:v>1863</c:v>
                </c:pt>
                <c:pt idx="365">
                  <c:v>1864</c:v>
                </c:pt>
                <c:pt idx="366">
                  <c:v>1865</c:v>
                </c:pt>
                <c:pt idx="367">
                  <c:v>1866</c:v>
                </c:pt>
                <c:pt idx="368">
                  <c:v>1867</c:v>
                </c:pt>
                <c:pt idx="369">
                  <c:v>1868</c:v>
                </c:pt>
                <c:pt idx="370">
                  <c:v>1869</c:v>
                </c:pt>
                <c:pt idx="371">
                  <c:v>1870</c:v>
                </c:pt>
                <c:pt idx="372">
                  <c:v>1871</c:v>
                </c:pt>
                <c:pt idx="373">
                  <c:v>1872</c:v>
                </c:pt>
                <c:pt idx="374">
                  <c:v>1873</c:v>
                </c:pt>
                <c:pt idx="375">
                  <c:v>1874</c:v>
                </c:pt>
                <c:pt idx="376">
                  <c:v>1875</c:v>
                </c:pt>
                <c:pt idx="377">
                  <c:v>1876</c:v>
                </c:pt>
                <c:pt idx="378">
                  <c:v>1877</c:v>
                </c:pt>
                <c:pt idx="379">
                  <c:v>1878</c:v>
                </c:pt>
                <c:pt idx="380">
                  <c:v>1879</c:v>
                </c:pt>
                <c:pt idx="381">
                  <c:v>1880</c:v>
                </c:pt>
                <c:pt idx="382">
                  <c:v>1881</c:v>
                </c:pt>
                <c:pt idx="383">
                  <c:v>1882</c:v>
                </c:pt>
                <c:pt idx="384">
                  <c:v>1883</c:v>
                </c:pt>
                <c:pt idx="385">
                  <c:v>1884</c:v>
                </c:pt>
                <c:pt idx="386">
                  <c:v>1885</c:v>
                </c:pt>
                <c:pt idx="387">
                  <c:v>1886</c:v>
                </c:pt>
                <c:pt idx="388">
                  <c:v>1887</c:v>
                </c:pt>
                <c:pt idx="389">
                  <c:v>1888</c:v>
                </c:pt>
                <c:pt idx="390">
                  <c:v>1889</c:v>
                </c:pt>
                <c:pt idx="391">
                  <c:v>1890</c:v>
                </c:pt>
                <c:pt idx="392">
                  <c:v>1891</c:v>
                </c:pt>
                <c:pt idx="393">
                  <c:v>1892</c:v>
                </c:pt>
                <c:pt idx="394">
                  <c:v>1893</c:v>
                </c:pt>
                <c:pt idx="395">
                  <c:v>1894</c:v>
                </c:pt>
                <c:pt idx="396">
                  <c:v>1895</c:v>
                </c:pt>
                <c:pt idx="397">
                  <c:v>1896</c:v>
                </c:pt>
                <c:pt idx="398">
                  <c:v>1897</c:v>
                </c:pt>
                <c:pt idx="399">
                  <c:v>1898</c:v>
                </c:pt>
                <c:pt idx="400">
                  <c:v>1899</c:v>
                </c:pt>
                <c:pt idx="401">
                  <c:v>1900</c:v>
                </c:pt>
                <c:pt idx="402">
                  <c:v>1901</c:v>
                </c:pt>
                <c:pt idx="403">
                  <c:v>1902</c:v>
                </c:pt>
                <c:pt idx="404">
                  <c:v>1903</c:v>
                </c:pt>
                <c:pt idx="405">
                  <c:v>1904</c:v>
                </c:pt>
                <c:pt idx="406">
                  <c:v>1905</c:v>
                </c:pt>
                <c:pt idx="407">
                  <c:v>1906</c:v>
                </c:pt>
                <c:pt idx="408">
                  <c:v>1907</c:v>
                </c:pt>
                <c:pt idx="409">
                  <c:v>1908</c:v>
                </c:pt>
                <c:pt idx="410">
                  <c:v>1909</c:v>
                </c:pt>
                <c:pt idx="411">
                  <c:v>1910</c:v>
                </c:pt>
                <c:pt idx="412">
                  <c:v>1911</c:v>
                </c:pt>
                <c:pt idx="413">
                  <c:v>1912</c:v>
                </c:pt>
                <c:pt idx="414">
                  <c:v>1913</c:v>
                </c:pt>
                <c:pt idx="415">
                  <c:v>1914</c:v>
                </c:pt>
                <c:pt idx="416">
                  <c:v>1915</c:v>
                </c:pt>
                <c:pt idx="417">
                  <c:v>1916</c:v>
                </c:pt>
                <c:pt idx="418">
                  <c:v>1917</c:v>
                </c:pt>
                <c:pt idx="419">
                  <c:v>1918</c:v>
                </c:pt>
                <c:pt idx="420">
                  <c:v>1919</c:v>
                </c:pt>
                <c:pt idx="421">
                  <c:v>1920</c:v>
                </c:pt>
                <c:pt idx="422">
                  <c:v>1921</c:v>
                </c:pt>
                <c:pt idx="423">
                  <c:v>1922</c:v>
                </c:pt>
                <c:pt idx="424">
                  <c:v>1923</c:v>
                </c:pt>
                <c:pt idx="425">
                  <c:v>1924</c:v>
                </c:pt>
                <c:pt idx="426">
                  <c:v>1925</c:v>
                </c:pt>
                <c:pt idx="427">
                  <c:v>1926</c:v>
                </c:pt>
                <c:pt idx="428">
                  <c:v>1927</c:v>
                </c:pt>
                <c:pt idx="429">
                  <c:v>1928</c:v>
                </c:pt>
                <c:pt idx="430">
                  <c:v>1929</c:v>
                </c:pt>
                <c:pt idx="431">
                  <c:v>1930</c:v>
                </c:pt>
                <c:pt idx="432">
                  <c:v>1931</c:v>
                </c:pt>
                <c:pt idx="433">
                  <c:v>1932</c:v>
                </c:pt>
                <c:pt idx="434">
                  <c:v>1933</c:v>
                </c:pt>
                <c:pt idx="435">
                  <c:v>1934</c:v>
                </c:pt>
                <c:pt idx="436">
                  <c:v>1935</c:v>
                </c:pt>
                <c:pt idx="437">
                  <c:v>1936</c:v>
                </c:pt>
                <c:pt idx="438">
                  <c:v>1937</c:v>
                </c:pt>
                <c:pt idx="439">
                  <c:v>1938</c:v>
                </c:pt>
                <c:pt idx="440">
                  <c:v>1939</c:v>
                </c:pt>
                <c:pt idx="441">
                  <c:v>1940</c:v>
                </c:pt>
                <c:pt idx="442">
                  <c:v>1941</c:v>
                </c:pt>
                <c:pt idx="443">
                  <c:v>1942</c:v>
                </c:pt>
                <c:pt idx="444">
                  <c:v>1943</c:v>
                </c:pt>
                <c:pt idx="445">
                  <c:v>1944</c:v>
                </c:pt>
              </c:numCache>
            </c:numRef>
          </c:xVal>
          <c:yVal>
            <c:numRef>
              <c:f>Graph!$B$891:$B$1334</c:f>
              <c:numCache>
                <c:formatCode>General</c:formatCode>
                <c:ptCount val="444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Graph!$A$890:$A$1335</c:f>
              <c:numCache>
                <c:formatCode>General</c:formatCode>
                <c:ptCount val="446"/>
                <c:pt idx="0">
                  <c:v>1499</c:v>
                </c:pt>
                <c:pt idx="1">
                  <c:v>1500</c:v>
                </c:pt>
                <c:pt idx="2">
                  <c:v>1501</c:v>
                </c:pt>
                <c:pt idx="3">
                  <c:v>1502</c:v>
                </c:pt>
                <c:pt idx="4">
                  <c:v>1503</c:v>
                </c:pt>
                <c:pt idx="5">
                  <c:v>1504</c:v>
                </c:pt>
                <c:pt idx="6">
                  <c:v>1505</c:v>
                </c:pt>
                <c:pt idx="7">
                  <c:v>1506</c:v>
                </c:pt>
                <c:pt idx="8">
                  <c:v>1507</c:v>
                </c:pt>
                <c:pt idx="9">
                  <c:v>1508</c:v>
                </c:pt>
                <c:pt idx="10">
                  <c:v>1509</c:v>
                </c:pt>
                <c:pt idx="11">
                  <c:v>1510</c:v>
                </c:pt>
                <c:pt idx="12">
                  <c:v>1511</c:v>
                </c:pt>
                <c:pt idx="13">
                  <c:v>1512</c:v>
                </c:pt>
                <c:pt idx="14">
                  <c:v>1513</c:v>
                </c:pt>
                <c:pt idx="15">
                  <c:v>1514</c:v>
                </c:pt>
                <c:pt idx="16">
                  <c:v>1515</c:v>
                </c:pt>
                <c:pt idx="17">
                  <c:v>1516</c:v>
                </c:pt>
                <c:pt idx="18">
                  <c:v>1517</c:v>
                </c:pt>
                <c:pt idx="19">
                  <c:v>1518</c:v>
                </c:pt>
                <c:pt idx="20">
                  <c:v>1519</c:v>
                </c:pt>
                <c:pt idx="21">
                  <c:v>1520</c:v>
                </c:pt>
                <c:pt idx="22">
                  <c:v>1521</c:v>
                </c:pt>
                <c:pt idx="23">
                  <c:v>1522</c:v>
                </c:pt>
                <c:pt idx="24">
                  <c:v>1523</c:v>
                </c:pt>
                <c:pt idx="25">
                  <c:v>1524</c:v>
                </c:pt>
                <c:pt idx="26">
                  <c:v>1525</c:v>
                </c:pt>
                <c:pt idx="27">
                  <c:v>1526</c:v>
                </c:pt>
                <c:pt idx="28">
                  <c:v>1527</c:v>
                </c:pt>
                <c:pt idx="29">
                  <c:v>1528</c:v>
                </c:pt>
                <c:pt idx="30">
                  <c:v>1529</c:v>
                </c:pt>
                <c:pt idx="31">
                  <c:v>1530</c:v>
                </c:pt>
                <c:pt idx="32">
                  <c:v>1531</c:v>
                </c:pt>
                <c:pt idx="33">
                  <c:v>1532</c:v>
                </c:pt>
                <c:pt idx="34">
                  <c:v>1533</c:v>
                </c:pt>
                <c:pt idx="35">
                  <c:v>1534</c:v>
                </c:pt>
                <c:pt idx="36">
                  <c:v>1535</c:v>
                </c:pt>
                <c:pt idx="37">
                  <c:v>1536</c:v>
                </c:pt>
                <c:pt idx="38">
                  <c:v>1537</c:v>
                </c:pt>
                <c:pt idx="39">
                  <c:v>1538</c:v>
                </c:pt>
                <c:pt idx="40">
                  <c:v>1539</c:v>
                </c:pt>
                <c:pt idx="41">
                  <c:v>1540</c:v>
                </c:pt>
                <c:pt idx="42">
                  <c:v>1541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  <c:pt idx="100">
                  <c:v>1599</c:v>
                </c:pt>
                <c:pt idx="101">
                  <c:v>1600</c:v>
                </c:pt>
                <c:pt idx="102">
                  <c:v>1601</c:v>
                </c:pt>
                <c:pt idx="103">
                  <c:v>1602</c:v>
                </c:pt>
                <c:pt idx="104">
                  <c:v>1603</c:v>
                </c:pt>
                <c:pt idx="105">
                  <c:v>1604</c:v>
                </c:pt>
                <c:pt idx="106">
                  <c:v>1605</c:v>
                </c:pt>
                <c:pt idx="107">
                  <c:v>1606</c:v>
                </c:pt>
                <c:pt idx="108">
                  <c:v>1607</c:v>
                </c:pt>
                <c:pt idx="109">
                  <c:v>1608</c:v>
                </c:pt>
                <c:pt idx="110">
                  <c:v>1609</c:v>
                </c:pt>
                <c:pt idx="111">
                  <c:v>1610</c:v>
                </c:pt>
                <c:pt idx="112">
                  <c:v>1611</c:v>
                </c:pt>
                <c:pt idx="113">
                  <c:v>1612</c:v>
                </c:pt>
                <c:pt idx="114">
                  <c:v>1613</c:v>
                </c:pt>
                <c:pt idx="115">
                  <c:v>1614</c:v>
                </c:pt>
                <c:pt idx="116">
                  <c:v>1615</c:v>
                </c:pt>
                <c:pt idx="117">
                  <c:v>1616</c:v>
                </c:pt>
                <c:pt idx="118">
                  <c:v>1617</c:v>
                </c:pt>
                <c:pt idx="119">
                  <c:v>1618</c:v>
                </c:pt>
                <c:pt idx="120">
                  <c:v>1619</c:v>
                </c:pt>
                <c:pt idx="121">
                  <c:v>1620</c:v>
                </c:pt>
                <c:pt idx="122">
                  <c:v>1621</c:v>
                </c:pt>
                <c:pt idx="123">
                  <c:v>1622</c:v>
                </c:pt>
                <c:pt idx="124">
                  <c:v>1623</c:v>
                </c:pt>
                <c:pt idx="125">
                  <c:v>1624</c:v>
                </c:pt>
                <c:pt idx="126">
                  <c:v>1625</c:v>
                </c:pt>
                <c:pt idx="127">
                  <c:v>1626</c:v>
                </c:pt>
                <c:pt idx="128">
                  <c:v>1627</c:v>
                </c:pt>
                <c:pt idx="129">
                  <c:v>1628</c:v>
                </c:pt>
                <c:pt idx="130">
                  <c:v>1629</c:v>
                </c:pt>
                <c:pt idx="131">
                  <c:v>1630</c:v>
                </c:pt>
                <c:pt idx="132">
                  <c:v>1631</c:v>
                </c:pt>
                <c:pt idx="133">
                  <c:v>1632</c:v>
                </c:pt>
                <c:pt idx="134">
                  <c:v>1633</c:v>
                </c:pt>
                <c:pt idx="135">
                  <c:v>1634</c:v>
                </c:pt>
                <c:pt idx="136">
                  <c:v>1635</c:v>
                </c:pt>
                <c:pt idx="137">
                  <c:v>1636</c:v>
                </c:pt>
                <c:pt idx="138">
                  <c:v>1637</c:v>
                </c:pt>
                <c:pt idx="139">
                  <c:v>1638</c:v>
                </c:pt>
                <c:pt idx="140">
                  <c:v>1639</c:v>
                </c:pt>
                <c:pt idx="141">
                  <c:v>1640</c:v>
                </c:pt>
                <c:pt idx="142">
                  <c:v>1641</c:v>
                </c:pt>
                <c:pt idx="143">
                  <c:v>1642</c:v>
                </c:pt>
                <c:pt idx="144">
                  <c:v>1643</c:v>
                </c:pt>
                <c:pt idx="145">
                  <c:v>1644</c:v>
                </c:pt>
                <c:pt idx="146">
                  <c:v>1645</c:v>
                </c:pt>
                <c:pt idx="147">
                  <c:v>1646</c:v>
                </c:pt>
                <c:pt idx="148">
                  <c:v>1647</c:v>
                </c:pt>
                <c:pt idx="149">
                  <c:v>1648</c:v>
                </c:pt>
                <c:pt idx="150">
                  <c:v>1649</c:v>
                </c:pt>
                <c:pt idx="151">
                  <c:v>1650</c:v>
                </c:pt>
                <c:pt idx="152">
                  <c:v>1651</c:v>
                </c:pt>
                <c:pt idx="153">
                  <c:v>1652</c:v>
                </c:pt>
                <c:pt idx="154">
                  <c:v>1653</c:v>
                </c:pt>
                <c:pt idx="155">
                  <c:v>1654</c:v>
                </c:pt>
                <c:pt idx="156">
                  <c:v>1655</c:v>
                </c:pt>
                <c:pt idx="157">
                  <c:v>1656</c:v>
                </c:pt>
                <c:pt idx="158">
                  <c:v>1657</c:v>
                </c:pt>
                <c:pt idx="159">
                  <c:v>1658</c:v>
                </c:pt>
                <c:pt idx="160">
                  <c:v>1659</c:v>
                </c:pt>
                <c:pt idx="161">
                  <c:v>1660</c:v>
                </c:pt>
                <c:pt idx="162">
                  <c:v>1661</c:v>
                </c:pt>
                <c:pt idx="163">
                  <c:v>1662</c:v>
                </c:pt>
                <c:pt idx="164">
                  <c:v>1663</c:v>
                </c:pt>
                <c:pt idx="165">
                  <c:v>1664</c:v>
                </c:pt>
                <c:pt idx="166">
                  <c:v>1665</c:v>
                </c:pt>
                <c:pt idx="167">
                  <c:v>1666</c:v>
                </c:pt>
                <c:pt idx="168">
                  <c:v>1667</c:v>
                </c:pt>
                <c:pt idx="169">
                  <c:v>1668</c:v>
                </c:pt>
                <c:pt idx="170">
                  <c:v>1669</c:v>
                </c:pt>
                <c:pt idx="171">
                  <c:v>1670</c:v>
                </c:pt>
                <c:pt idx="172">
                  <c:v>1671</c:v>
                </c:pt>
                <c:pt idx="173">
                  <c:v>1672</c:v>
                </c:pt>
                <c:pt idx="174">
                  <c:v>1673</c:v>
                </c:pt>
                <c:pt idx="175">
                  <c:v>1674</c:v>
                </c:pt>
                <c:pt idx="176">
                  <c:v>1675</c:v>
                </c:pt>
                <c:pt idx="177">
                  <c:v>1676</c:v>
                </c:pt>
                <c:pt idx="178">
                  <c:v>1677</c:v>
                </c:pt>
                <c:pt idx="179">
                  <c:v>1678</c:v>
                </c:pt>
                <c:pt idx="180">
                  <c:v>1679</c:v>
                </c:pt>
                <c:pt idx="181">
                  <c:v>1680</c:v>
                </c:pt>
                <c:pt idx="182">
                  <c:v>1681</c:v>
                </c:pt>
                <c:pt idx="183">
                  <c:v>1682</c:v>
                </c:pt>
                <c:pt idx="184">
                  <c:v>1683</c:v>
                </c:pt>
                <c:pt idx="185">
                  <c:v>1684</c:v>
                </c:pt>
                <c:pt idx="186">
                  <c:v>1685</c:v>
                </c:pt>
                <c:pt idx="187">
                  <c:v>1686</c:v>
                </c:pt>
                <c:pt idx="188">
                  <c:v>1687</c:v>
                </c:pt>
                <c:pt idx="189">
                  <c:v>1688</c:v>
                </c:pt>
                <c:pt idx="190">
                  <c:v>1689</c:v>
                </c:pt>
                <c:pt idx="191">
                  <c:v>1690</c:v>
                </c:pt>
                <c:pt idx="192">
                  <c:v>1691</c:v>
                </c:pt>
                <c:pt idx="193">
                  <c:v>1692</c:v>
                </c:pt>
                <c:pt idx="194">
                  <c:v>1693</c:v>
                </c:pt>
                <c:pt idx="195">
                  <c:v>1694</c:v>
                </c:pt>
                <c:pt idx="196">
                  <c:v>1695</c:v>
                </c:pt>
                <c:pt idx="197">
                  <c:v>1696</c:v>
                </c:pt>
                <c:pt idx="198">
                  <c:v>1697</c:v>
                </c:pt>
                <c:pt idx="199">
                  <c:v>1698</c:v>
                </c:pt>
                <c:pt idx="200">
                  <c:v>1699</c:v>
                </c:pt>
                <c:pt idx="201">
                  <c:v>1700</c:v>
                </c:pt>
                <c:pt idx="202">
                  <c:v>1701</c:v>
                </c:pt>
                <c:pt idx="203">
                  <c:v>1702</c:v>
                </c:pt>
                <c:pt idx="204">
                  <c:v>1703</c:v>
                </c:pt>
                <c:pt idx="205">
                  <c:v>1704</c:v>
                </c:pt>
                <c:pt idx="206">
                  <c:v>1705</c:v>
                </c:pt>
                <c:pt idx="207">
                  <c:v>1706</c:v>
                </c:pt>
                <c:pt idx="208">
                  <c:v>1707</c:v>
                </c:pt>
                <c:pt idx="209">
                  <c:v>1708</c:v>
                </c:pt>
                <c:pt idx="210">
                  <c:v>1709</c:v>
                </c:pt>
                <c:pt idx="211">
                  <c:v>1710</c:v>
                </c:pt>
                <c:pt idx="212">
                  <c:v>1711</c:v>
                </c:pt>
                <c:pt idx="213">
                  <c:v>1712</c:v>
                </c:pt>
                <c:pt idx="214">
                  <c:v>1713</c:v>
                </c:pt>
                <c:pt idx="215">
                  <c:v>1714</c:v>
                </c:pt>
                <c:pt idx="216">
                  <c:v>1715</c:v>
                </c:pt>
                <c:pt idx="217">
                  <c:v>1716</c:v>
                </c:pt>
                <c:pt idx="218">
                  <c:v>1717</c:v>
                </c:pt>
                <c:pt idx="219">
                  <c:v>1718</c:v>
                </c:pt>
                <c:pt idx="220">
                  <c:v>1719</c:v>
                </c:pt>
                <c:pt idx="221">
                  <c:v>1720</c:v>
                </c:pt>
                <c:pt idx="222">
                  <c:v>1721</c:v>
                </c:pt>
                <c:pt idx="223">
                  <c:v>1722</c:v>
                </c:pt>
                <c:pt idx="224">
                  <c:v>1723</c:v>
                </c:pt>
                <c:pt idx="225">
                  <c:v>1724</c:v>
                </c:pt>
                <c:pt idx="226">
                  <c:v>1725</c:v>
                </c:pt>
                <c:pt idx="227">
                  <c:v>1726</c:v>
                </c:pt>
                <c:pt idx="228">
                  <c:v>1727</c:v>
                </c:pt>
                <c:pt idx="229">
                  <c:v>1728</c:v>
                </c:pt>
                <c:pt idx="230">
                  <c:v>1729</c:v>
                </c:pt>
                <c:pt idx="231">
                  <c:v>1730</c:v>
                </c:pt>
                <c:pt idx="232">
                  <c:v>1731</c:v>
                </c:pt>
                <c:pt idx="233">
                  <c:v>1732</c:v>
                </c:pt>
                <c:pt idx="234">
                  <c:v>1733</c:v>
                </c:pt>
                <c:pt idx="235">
                  <c:v>1734</c:v>
                </c:pt>
                <c:pt idx="236">
                  <c:v>1735</c:v>
                </c:pt>
                <c:pt idx="237">
                  <c:v>1736</c:v>
                </c:pt>
                <c:pt idx="238">
                  <c:v>1737</c:v>
                </c:pt>
                <c:pt idx="239">
                  <c:v>1738</c:v>
                </c:pt>
                <c:pt idx="240">
                  <c:v>1739</c:v>
                </c:pt>
                <c:pt idx="241">
                  <c:v>1740</c:v>
                </c:pt>
                <c:pt idx="242">
                  <c:v>1741</c:v>
                </c:pt>
                <c:pt idx="243">
                  <c:v>1742</c:v>
                </c:pt>
                <c:pt idx="244">
                  <c:v>1743</c:v>
                </c:pt>
                <c:pt idx="245">
                  <c:v>1744</c:v>
                </c:pt>
                <c:pt idx="246">
                  <c:v>1745</c:v>
                </c:pt>
                <c:pt idx="247">
                  <c:v>1746</c:v>
                </c:pt>
                <c:pt idx="248">
                  <c:v>1747</c:v>
                </c:pt>
                <c:pt idx="249">
                  <c:v>1748</c:v>
                </c:pt>
                <c:pt idx="250">
                  <c:v>1749</c:v>
                </c:pt>
                <c:pt idx="251">
                  <c:v>1750</c:v>
                </c:pt>
                <c:pt idx="252">
                  <c:v>1751</c:v>
                </c:pt>
                <c:pt idx="253">
                  <c:v>1752</c:v>
                </c:pt>
                <c:pt idx="254">
                  <c:v>1753</c:v>
                </c:pt>
                <c:pt idx="255">
                  <c:v>1754</c:v>
                </c:pt>
                <c:pt idx="256">
                  <c:v>1755</c:v>
                </c:pt>
                <c:pt idx="257">
                  <c:v>1756</c:v>
                </c:pt>
                <c:pt idx="258">
                  <c:v>1757</c:v>
                </c:pt>
                <c:pt idx="259">
                  <c:v>1758</c:v>
                </c:pt>
                <c:pt idx="260">
                  <c:v>1759</c:v>
                </c:pt>
                <c:pt idx="261">
                  <c:v>1760</c:v>
                </c:pt>
                <c:pt idx="262">
                  <c:v>1761</c:v>
                </c:pt>
                <c:pt idx="263">
                  <c:v>1762</c:v>
                </c:pt>
                <c:pt idx="264">
                  <c:v>1763</c:v>
                </c:pt>
                <c:pt idx="265">
                  <c:v>1764</c:v>
                </c:pt>
                <c:pt idx="266">
                  <c:v>1765</c:v>
                </c:pt>
                <c:pt idx="267">
                  <c:v>1766</c:v>
                </c:pt>
                <c:pt idx="268">
                  <c:v>1767</c:v>
                </c:pt>
                <c:pt idx="269">
                  <c:v>1768</c:v>
                </c:pt>
                <c:pt idx="270">
                  <c:v>1769</c:v>
                </c:pt>
                <c:pt idx="271">
                  <c:v>1770</c:v>
                </c:pt>
                <c:pt idx="272">
                  <c:v>1771</c:v>
                </c:pt>
                <c:pt idx="273">
                  <c:v>1772</c:v>
                </c:pt>
                <c:pt idx="274">
                  <c:v>1773</c:v>
                </c:pt>
                <c:pt idx="275">
                  <c:v>1774</c:v>
                </c:pt>
                <c:pt idx="276">
                  <c:v>1775</c:v>
                </c:pt>
                <c:pt idx="277">
                  <c:v>1776</c:v>
                </c:pt>
                <c:pt idx="278">
                  <c:v>1777</c:v>
                </c:pt>
                <c:pt idx="279">
                  <c:v>1778</c:v>
                </c:pt>
                <c:pt idx="280">
                  <c:v>1779</c:v>
                </c:pt>
                <c:pt idx="281">
                  <c:v>1780</c:v>
                </c:pt>
                <c:pt idx="282">
                  <c:v>1781</c:v>
                </c:pt>
                <c:pt idx="283">
                  <c:v>1782</c:v>
                </c:pt>
                <c:pt idx="284">
                  <c:v>1783</c:v>
                </c:pt>
                <c:pt idx="285">
                  <c:v>1784</c:v>
                </c:pt>
                <c:pt idx="286">
                  <c:v>1785</c:v>
                </c:pt>
                <c:pt idx="287">
                  <c:v>1786</c:v>
                </c:pt>
                <c:pt idx="288">
                  <c:v>1787</c:v>
                </c:pt>
                <c:pt idx="289">
                  <c:v>1788</c:v>
                </c:pt>
                <c:pt idx="290">
                  <c:v>1789</c:v>
                </c:pt>
                <c:pt idx="291">
                  <c:v>1790</c:v>
                </c:pt>
                <c:pt idx="292">
                  <c:v>1791</c:v>
                </c:pt>
                <c:pt idx="293">
                  <c:v>1792</c:v>
                </c:pt>
                <c:pt idx="294">
                  <c:v>1793</c:v>
                </c:pt>
                <c:pt idx="295">
                  <c:v>1794</c:v>
                </c:pt>
                <c:pt idx="296">
                  <c:v>1795</c:v>
                </c:pt>
                <c:pt idx="297">
                  <c:v>1796</c:v>
                </c:pt>
                <c:pt idx="298">
                  <c:v>1797</c:v>
                </c:pt>
                <c:pt idx="299">
                  <c:v>1798</c:v>
                </c:pt>
                <c:pt idx="300">
                  <c:v>1799</c:v>
                </c:pt>
                <c:pt idx="301">
                  <c:v>1800</c:v>
                </c:pt>
                <c:pt idx="302">
                  <c:v>1801</c:v>
                </c:pt>
                <c:pt idx="303">
                  <c:v>1802</c:v>
                </c:pt>
                <c:pt idx="304">
                  <c:v>1803</c:v>
                </c:pt>
                <c:pt idx="305">
                  <c:v>1804</c:v>
                </c:pt>
                <c:pt idx="306">
                  <c:v>1805</c:v>
                </c:pt>
                <c:pt idx="307">
                  <c:v>1806</c:v>
                </c:pt>
                <c:pt idx="308">
                  <c:v>1807</c:v>
                </c:pt>
                <c:pt idx="309">
                  <c:v>1808</c:v>
                </c:pt>
                <c:pt idx="310">
                  <c:v>1809</c:v>
                </c:pt>
                <c:pt idx="311">
                  <c:v>1810</c:v>
                </c:pt>
                <c:pt idx="312">
                  <c:v>1811</c:v>
                </c:pt>
                <c:pt idx="313">
                  <c:v>1812</c:v>
                </c:pt>
                <c:pt idx="314">
                  <c:v>1813</c:v>
                </c:pt>
                <c:pt idx="315">
                  <c:v>1814</c:v>
                </c:pt>
                <c:pt idx="316">
                  <c:v>1815</c:v>
                </c:pt>
                <c:pt idx="317">
                  <c:v>1816</c:v>
                </c:pt>
                <c:pt idx="318">
                  <c:v>1817</c:v>
                </c:pt>
                <c:pt idx="319">
                  <c:v>1818</c:v>
                </c:pt>
                <c:pt idx="320">
                  <c:v>1819</c:v>
                </c:pt>
                <c:pt idx="321">
                  <c:v>1820</c:v>
                </c:pt>
                <c:pt idx="322">
                  <c:v>1821</c:v>
                </c:pt>
                <c:pt idx="323">
                  <c:v>1822</c:v>
                </c:pt>
                <c:pt idx="324">
                  <c:v>1823</c:v>
                </c:pt>
                <c:pt idx="325">
                  <c:v>1824</c:v>
                </c:pt>
                <c:pt idx="326">
                  <c:v>1825</c:v>
                </c:pt>
                <c:pt idx="327">
                  <c:v>1826</c:v>
                </c:pt>
                <c:pt idx="328">
                  <c:v>1827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1832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1836</c:v>
                </c:pt>
                <c:pt idx="338">
                  <c:v>1837</c:v>
                </c:pt>
                <c:pt idx="339">
                  <c:v>1838</c:v>
                </c:pt>
                <c:pt idx="340">
                  <c:v>1839</c:v>
                </c:pt>
                <c:pt idx="341">
                  <c:v>1840</c:v>
                </c:pt>
                <c:pt idx="342">
                  <c:v>1841</c:v>
                </c:pt>
                <c:pt idx="343">
                  <c:v>1842</c:v>
                </c:pt>
                <c:pt idx="344">
                  <c:v>1843</c:v>
                </c:pt>
                <c:pt idx="345">
                  <c:v>1844</c:v>
                </c:pt>
                <c:pt idx="346">
                  <c:v>1845</c:v>
                </c:pt>
                <c:pt idx="347">
                  <c:v>1846</c:v>
                </c:pt>
                <c:pt idx="348">
                  <c:v>1847</c:v>
                </c:pt>
                <c:pt idx="349">
                  <c:v>1848</c:v>
                </c:pt>
                <c:pt idx="350">
                  <c:v>1849</c:v>
                </c:pt>
                <c:pt idx="351">
                  <c:v>1850</c:v>
                </c:pt>
                <c:pt idx="352">
                  <c:v>1851</c:v>
                </c:pt>
                <c:pt idx="353">
                  <c:v>1852</c:v>
                </c:pt>
                <c:pt idx="354">
                  <c:v>1853</c:v>
                </c:pt>
                <c:pt idx="355">
                  <c:v>1854</c:v>
                </c:pt>
                <c:pt idx="356">
                  <c:v>1855</c:v>
                </c:pt>
                <c:pt idx="357">
                  <c:v>1856</c:v>
                </c:pt>
                <c:pt idx="358">
                  <c:v>1857</c:v>
                </c:pt>
                <c:pt idx="359">
                  <c:v>1858</c:v>
                </c:pt>
                <c:pt idx="360">
                  <c:v>1859</c:v>
                </c:pt>
                <c:pt idx="361">
                  <c:v>1860</c:v>
                </c:pt>
                <c:pt idx="362">
                  <c:v>1861</c:v>
                </c:pt>
                <c:pt idx="363">
                  <c:v>1862</c:v>
                </c:pt>
                <c:pt idx="364">
                  <c:v>1863</c:v>
                </c:pt>
                <c:pt idx="365">
                  <c:v>1864</c:v>
                </c:pt>
                <c:pt idx="366">
                  <c:v>1865</c:v>
                </c:pt>
                <c:pt idx="367">
                  <c:v>1866</c:v>
                </c:pt>
                <c:pt idx="368">
                  <c:v>1867</c:v>
                </c:pt>
                <c:pt idx="369">
                  <c:v>1868</c:v>
                </c:pt>
                <c:pt idx="370">
                  <c:v>1869</c:v>
                </c:pt>
                <c:pt idx="371">
                  <c:v>1870</c:v>
                </c:pt>
                <c:pt idx="372">
                  <c:v>1871</c:v>
                </c:pt>
                <c:pt idx="373">
                  <c:v>1872</c:v>
                </c:pt>
                <c:pt idx="374">
                  <c:v>1873</c:v>
                </c:pt>
                <c:pt idx="375">
                  <c:v>1874</c:v>
                </c:pt>
                <c:pt idx="376">
                  <c:v>1875</c:v>
                </c:pt>
                <c:pt idx="377">
                  <c:v>1876</c:v>
                </c:pt>
                <c:pt idx="378">
                  <c:v>1877</c:v>
                </c:pt>
                <c:pt idx="379">
                  <c:v>1878</c:v>
                </c:pt>
                <c:pt idx="380">
                  <c:v>1879</c:v>
                </c:pt>
                <c:pt idx="381">
                  <c:v>1880</c:v>
                </c:pt>
                <c:pt idx="382">
                  <c:v>1881</c:v>
                </c:pt>
                <c:pt idx="383">
                  <c:v>1882</c:v>
                </c:pt>
                <c:pt idx="384">
                  <c:v>1883</c:v>
                </c:pt>
                <c:pt idx="385">
                  <c:v>1884</c:v>
                </c:pt>
                <c:pt idx="386">
                  <c:v>1885</c:v>
                </c:pt>
                <c:pt idx="387">
                  <c:v>1886</c:v>
                </c:pt>
                <c:pt idx="388">
                  <c:v>1887</c:v>
                </c:pt>
                <c:pt idx="389">
                  <c:v>1888</c:v>
                </c:pt>
                <c:pt idx="390">
                  <c:v>1889</c:v>
                </c:pt>
                <c:pt idx="391">
                  <c:v>1890</c:v>
                </c:pt>
                <c:pt idx="392">
                  <c:v>1891</c:v>
                </c:pt>
                <c:pt idx="393">
                  <c:v>1892</c:v>
                </c:pt>
                <c:pt idx="394">
                  <c:v>1893</c:v>
                </c:pt>
                <c:pt idx="395">
                  <c:v>1894</c:v>
                </c:pt>
                <c:pt idx="396">
                  <c:v>1895</c:v>
                </c:pt>
                <c:pt idx="397">
                  <c:v>1896</c:v>
                </c:pt>
                <c:pt idx="398">
                  <c:v>1897</c:v>
                </c:pt>
                <c:pt idx="399">
                  <c:v>1898</c:v>
                </c:pt>
                <c:pt idx="400">
                  <c:v>1899</c:v>
                </c:pt>
                <c:pt idx="401">
                  <c:v>1900</c:v>
                </c:pt>
                <c:pt idx="402">
                  <c:v>1901</c:v>
                </c:pt>
                <c:pt idx="403">
                  <c:v>1902</c:v>
                </c:pt>
                <c:pt idx="404">
                  <c:v>1903</c:v>
                </c:pt>
                <c:pt idx="405">
                  <c:v>1904</c:v>
                </c:pt>
                <c:pt idx="406">
                  <c:v>1905</c:v>
                </c:pt>
                <c:pt idx="407">
                  <c:v>1906</c:v>
                </c:pt>
                <c:pt idx="408">
                  <c:v>1907</c:v>
                </c:pt>
                <c:pt idx="409">
                  <c:v>1908</c:v>
                </c:pt>
                <c:pt idx="410">
                  <c:v>1909</c:v>
                </c:pt>
                <c:pt idx="411">
                  <c:v>1910</c:v>
                </c:pt>
                <c:pt idx="412">
                  <c:v>1911</c:v>
                </c:pt>
                <c:pt idx="413">
                  <c:v>1912</c:v>
                </c:pt>
                <c:pt idx="414">
                  <c:v>1913</c:v>
                </c:pt>
                <c:pt idx="415">
                  <c:v>1914</c:v>
                </c:pt>
                <c:pt idx="416">
                  <c:v>1915</c:v>
                </c:pt>
                <c:pt idx="417">
                  <c:v>1916</c:v>
                </c:pt>
                <c:pt idx="418">
                  <c:v>1917</c:v>
                </c:pt>
                <c:pt idx="419">
                  <c:v>1918</c:v>
                </c:pt>
                <c:pt idx="420">
                  <c:v>1919</c:v>
                </c:pt>
                <c:pt idx="421">
                  <c:v>1920</c:v>
                </c:pt>
                <c:pt idx="422">
                  <c:v>1921</c:v>
                </c:pt>
                <c:pt idx="423">
                  <c:v>1922</c:v>
                </c:pt>
                <c:pt idx="424">
                  <c:v>1923</c:v>
                </c:pt>
                <c:pt idx="425">
                  <c:v>1924</c:v>
                </c:pt>
                <c:pt idx="426">
                  <c:v>1925</c:v>
                </c:pt>
                <c:pt idx="427">
                  <c:v>1926</c:v>
                </c:pt>
                <c:pt idx="428">
                  <c:v>1927</c:v>
                </c:pt>
                <c:pt idx="429">
                  <c:v>1928</c:v>
                </c:pt>
                <c:pt idx="430">
                  <c:v>1929</c:v>
                </c:pt>
                <c:pt idx="431">
                  <c:v>1930</c:v>
                </c:pt>
                <c:pt idx="432">
                  <c:v>1931</c:v>
                </c:pt>
                <c:pt idx="433">
                  <c:v>1932</c:v>
                </c:pt>
                <c:pt idx="434">
                  <c:v>1933</c:v>
                </c:pt>
                <c:pt idx="435">
                  <c:v>1934</c:v>
                </c:pt>
                <c:pt idx="436">
                  <c:v>1935</c:v>
                </c:pt>
                <c:pt idx="437">
                  <c:v>1936</c:v>
                </c:pt>
                <c:pt idx="438">
                  <c:v>1937</c:v>
                </c:pt>
                <c:pt idx="439">
                  <c:v>1938</c:v>
                </c:pt>
                <c:pt idx="440">
                  <c:v>1939</c:v>
                </c:pt>
                <c:pt idx="441">
                  <c:v>1940</c:v>
                </c:pt>
                <c:pt idx="442">
                  <c:v>1941</c:v>
                </c:pt>
                <c:pt idx="443">
                  <c:v>1942</c:v>
                </c:pt>
                <c:pt idx="444">
                  <c:v>1943</c:v>
                </c:pt>
                <c:pt idx="445">
                  <c:v>1944</c:v>
                </c:pt>
              </c:numCache>
            </c:numRef>
          </c:xVal>
          <c:yVal>
            <c:numRef>
              <c:f>Graph!$C$891:$C$1334</c:f>
              <c:numCache>
                <c:formatCode>General</c:formatCode>
                <c:ptCount val="444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Graph!$A$890:$A$1335</c:f>
              <c:numCache>
                <c:formatCode>General</c:formatCode>
                <c:ptCount val="446"/>
                <c:pt idx="0">
                  <c:v>1499</c:v>
                </c:pt>
                <c:pt idx="1">
                  <c:v>1500</c:v>
                </c:pt>
                <c:pt idx="2">
                  <c:v>1501</c:v>
                </c:pt>
                <c:pt idx="3">
                  <c:v>1502</c:v>
                </c:pt>
                <c:pt idx="4">
                  <c:v>1503</c:v>
                </c:pt>
                <c:pt idx="5">
                  <c:v>1504</c:v>
                </c:pt>
                <c:pt idx="6">
                  <c:v>1505</c:v>
                </c:pt>
                <c:pt idx="7">
                  <c:v>1506</c:v>
                </c:pt>
                <c:pt idx="8">
                  <c:v>1507</c:v>
                </c:pt>
                <c:pt idx="9">
                  <c:v>1508</c:v>
                </c:pt>
                <c:pt idx="10">
                  <c:v>1509</c:v>
                </c:pt>
                <c:pt idx="11">
                  <c:v>1510</c:v>
                </c:pt>
                <c:pt idx="12">
                  <c:v>1511</c:v>
                </c:pt>
                <c:pt idx="13">
                  <c:v>1512</c:v>
                </c:pt>
                <c:pt idx="14">
                  <c:v>1513</c:v>
                </c:pt>
                <c:pt idx="15">
                  <c:v>1514</c:v>
                </c:pt>
                <c:pt idx="16">
                  <c:v>1515</c:v>
                </c:pt>
                <c:pt idx="17">
                  <c:v>1516</c:v>
                </c:pt>
                <c:pt idx="18">
                  <c:v>1517</c:v>
                </c:pt>
                <c:pt idx="19">
                  <c:v>1518</c:v>
                </c:pt>
                <c:pt idx="20">
                  <c:v>1519</c:v>
                </c:pt>
                <c:pt idx="21">
                  <c:v>1520</c:v>
                </c:pt>
                <c:pt idx="22">
                  <c:v>1521</c:v>
                </c:pt>
                <c:pt idx="23">
                  <c:v>1522</c:v>
                </c:pt>
                <c:pt idx="24">
                  <c:v>1523</c:v>
                </c:pt>
                <c:pt idx="25">
                  <c:v>1524</c:v>
                </c:pt>
                <c:pt idx="26">
                  <c:v>1525</c:v>
                </c:pt>
                <c:pt idx="27">
                  <c:v>1526</c:v>
                </c:pt>
                <c:pt idx="28">
                  <c:v>1527</c:v>
                </c:pt>
                <c:pt idx="29">
                  <c:v>1528</c:v>
                </c:pt>
                <c:pt idx="30">
                  <c:v>1529</c:v>
                </c:pt>
                <c:pt idx="31">
                  <c:v>1530</c:v>
                </c:pt>
                <c:pt idx="32">
                  <c:v>1531</c:v>
                </c:pt>
                <c:pt idx="33">
                  <c:v>1532</c:v>
                </c:pt>
                <c:pt idx="34">
                  <c:v>1533</c:v>
                </c:pt>
                <c:pt idx="35">
                  <c:v>1534</c:v>
                </c:pt>
                <c:pt idx="36">
                  <c:v>1535</c:v>
                </c:pt>
                <c:pt idx="37">
                  <c:v>1536</c:v>
                </c:pt>
                <c:pt idx="38">
                  <c:v>1537</c:v>
                </c:pt>
                <c:pt idx="39">
                  <c:v>1538</c:v>
                </c:pt>
                <c:pt idx="40">
                  <c:v>1539</c:v>
                </c:pt>
                <c:pt idx="41">
                  <c:v>1540</c:v>
                </c:pt>
                <c:pt idx="42">
                  <c:v>1541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  <c:pt idx="100">
                  <c:v>1599</c:v>
                </c:pt>
                <c:pt idx="101">
                  <c:v>1600</c:v>
                </c:pt>
                <c:pt idx="102">
                  <c:v>1601</c:v>
                </c:pt>
                <c:pt idx="103">
                  <c:v>1602</c:v>
                </c:pt>
                <c:pt idx="104">
                  <c:v>1603</c:v>
                </c:pt>
                <c:pt idx="105">
                  <c:v>1604</c:v>
                </c:pt>
                <c:pt idx="106">
                  <c:v>1605</c:v>
                </c:pt>
                <c:pt idx="107">
                  <c:v>1606</c:v>
                </c:pt>
                <c:pt idx="108">
                  <c:v>1607</c:v>
                </c:pt>
                <c:pt idx="109">
                  <c:v>1608</c:v>
                </c:pt>
                <c:pt idx="110">
                  <c:v>1609</c:v>
                </c:pt>
                <c:pt idx="111">
                  <c:v>1610</c:v>
                </c:pt>
                <c:pt idx="112">
                  <c:v>1611</c:v>
                </c:pt>
                <c:pt idx="113">
                  <c:v>1612</c:v>
                </c:pt>
                <c:pt idx="114">
                  <c:v>1613</c:v>
                </c:pt>
                <c:pt idx="115">
                  <c:v>1614</c:v>
                </c:pt>
                <c:pt idx="116">
                  <c:v>1615</c:v>
                </c:pt>
                <c:pt idx="117">
                  <c:v>1616</c:v>
                </c:pt>
                <c:pt idx="118">
                  <c:v>1617</c:v>
                </c:pt>
                <c:pt idx="119">
                  <c:v>1618</c:v>
                </c:pt>
                <c:pt idx="120">
                  <c:v>1619</c:v>
                </c:pt>
                <c:pt idx="121">
                  <c:v>1620</c:v>
                </c:pt>
                <c:pt idx="122">
                  <c:v>1621</c:v>
                </c:pt>
                <c:pt idx="123">
                  <c:v>1622</c:v>
                </c:pt>
                <c:pt idx="124">
                  <c:v>1623</c:v>
                </c:pt>
                <c:pt idx="125">
                  <c:v>1624</c:v>
                </c:pt>
                <c:pt idx="126">
                  <c:v>1625</c:v>
                </c:pt>
                <c:pt idx="127">
                  <c:v>1626</c:v>
                </c:pt>
                <c:pt idx="128">
                  <c:v>1627</c:v>
                </c:pt>
                <c:pt idx="129">
                  <c:v>1628</c:v>
                </c:pt>
                <c:pt idx="130">
                  <c:v>1629</c:v>
                </c:pt>
                <c:pt idx="131">
                  <c:v>1630</c:v>
                </c:pt>
                <c:pt idx="132">
                  <c:v>1631</c:v>
                </c:pt>
                <c:pt idx="133">
                  <c:v>1632</c:v>
                </c:pt>
                <c:pt idx="134">
                  <c:v>1633</c:v>
                </c:pt>
                <c:pt idx="135">
                  <c:v>1634</c:v>
                </c:pt>
                <c:pt idx="136">
                  <c:v>1635</c:v>
                </c:pt>
                <c:pt idx="137">
                  <c:v>1636</c:v>
                </c:pt>
                <c:pt idx="138">
                  <c:v>1637</c:v>
                </c:pt>
                <c:pt idx="139">
                  <c:v>1638</c:v>
                </c:pt>
                <c:pt idx="140">
                  <c:v>1639</c:v>
                </c:pt>
                <c:pt idx="141">
                  <c:v>1640</c:v>
                </c:pt>
                <c:pt idx="142">
                  <c:v>1641</c:v>
                </c:pt>
                <c:pt idx="143">
                  <c:v>1642</c:v>
                </c:pt>
                <c:pt idx="144">
                  <c:v>1643</c:v>
                </c:pt>
                <c:pt idx="145">
                  <c:v>1644</c:v>
                </c:pt>
                <c:pt idx="146">
                  <c:v>1645</c:v>
                </c:pt>
                <c:pt idx="147">
                  <c:v>1646</c:v>
                </c:pt>
                <c:pt idx="148">
                  <c:v>1647</c:v>
                </c:pt>
                <c:pt idx="149">
                  <c:v>1648</c:v>
                </c:pt>
                <c:pt idx="150">
                  <c:v>1649</c:v>
                </c:pt>
                <c:pt idx="151">
                  <c:v>1650</c:v>
                </c:pt>
                <c:pt idx="152">
                  <c:v>1651</c:v>
                </c:pt>
                <c:pt idx="153">
                  <c:v>1652</c:v>
                </c:pt>
                <c:pt idx="154">
                  <c:v>1653</c:v>
                </c:pt>
                <c:pt idx="155">
                  <c:v>1654</c:v>
                </c:pt>
                <c:pt idx="156">
                  <c:v>1655</c:v>
                </c:pt>
                <c:pt idx="157">
                  <c:v>1656</c:v>
                </c:pt>
                <c:pt idx="158">
                  <c:v>1657</c:v>
                </c:pt>
                <c:pt idx="159">
                  <c:v>1658</c:v>
                </c:pt>
                <c:pt idx="160">
                  <c:v>1659</c:v>
                </c:pt>
                <c:pt idx="161">
                  <c:v>1660</c:v>
                </c:pt>
                <c:pt idx="162">
                  <c:v>1661</c:v>
                </c:pt>
                <c:pt idx="163">
                  <c:v>1662</c:v>
                </c:pt>
                <c:pt idx="164">
                  <c:v>1663</c:v>
                </c:pt>
                <c:pt idx="165">
                  <c:v>1664</c:v>
                </c:pt>
                <c:pt idx="166">
                  <c:v>1665</c:v>
                </c:pt>
                <c:pt idx="167">
                  <c:v>1666</c:v>
                </c:pt>
                <c:pt idx="168">
                  <c:v>1667</c:v>
                </c:pt>
                <c:pt idx="169">
                  <c:v>1668</c:v>
                </c:pt>
                <c:pt idx="170">
                  <c:v>1669</c:v>
                </c:pt>
                <c:pt idx="171">
                  <c:v>1670</c:v>
                </c:pt>
                <c:pt idx="172">
                  <c:v>1671</c:v>
                </c:pt>
                <c:pt idx="173">
                  <c:v>1672</c:v>
                </c:pt>
                <c:pt idx="174">
                  <c:v>1673</c:v>
                </c:pt>
                <c:pt idx="175">
                  <c:v>1674</c:v>
                </c:pt>
                <c:pt idx="176">
                  <c:v>1675</c:v>
                </c:pt>
                <c:pt idx="177">
                  <c:v>1676</c:v>
                </c:pt>
                <c:pt idx="178">
                  <c:v>1677</c:v>
                </c:pt>
                <c:pt idx="179">
                  <c:v>1678</c:v>
                </c:pt>
                <c:pt idx="180">
                  <c:v>1679</c:v>
                </c:pt>
                <c:pt idx="181">
                  <c:v>1680</c:v>
                </c:pt>
                <c:pt idx="182">
                  <c:v>1681</c:v>
                </c:pt>
                <c:pt idx="183">
                  <c:v>1682</c:v>
                </c:pt>
                <c:pt idx="184">
                  <c:v>1683</c:v>
                </c:pt>
                <c:pt idx="185">
                  <c:v>1684</c:v>
                </c:pt>
                <c:pt idx="186">
                  <c:v>1685</c:v>
                </c:pt>
                <c:pt idx="187">
                  <c:v>1686</c:v>
                </c:pt>
                <c:pt idx="188">
                  <c:v>1687</c:v>
                </c:pt>
                <c:pt idx="189">
                  <c:v>1688</c:v>
                </c:pt>
                <c:pt idx="190">
                  <c:v>1689</c:v>
                </c:pt>
                <c:pt idx="191">
                  <c:v>1690</c:v>
                </c:pt>
                <c:pt idx="192">
                  <c:v>1691</c:v>
                </c:pt>
                <c:pt idx="193">
                  <c:v>1692</c:v>
                </c:pt>
                <c:pt idx="194">
                  <c:v>1693</c:v>
                </c:pt>
                <c:pt idx="195">
                  <c:v>1694</c:v>
                </c:pt>
                <c:pt idx="196">
                  <c:v>1695</c:v>
                </c:pt>
                <c:pt idx="197">
                  <c:v>1696</c:v>
                </c:pt>
                <c:pt idx="198">
                  <c:v>1697</c:v>
                </c:pt>
                <c:pt idx="199">
                  <c:v>1698</c:v>
                </c:pt>
                <c:pt idx="200">
                  <c:v>1699</c:v>
                </c:pt>
                <c:pt idx="201">
                  <c:v>1700</c:v>
                </c:pt>
                <c:pt idx="202">
                  <c:v>1701</c:v>
                </c:pt>
                <c:pt idx="203">
                  <c:v>1702</c:v>
                </c:pt>
                <c:pt idx="204">
                  <c:v>1703</c:v>
                </c:pt>
                <c:pt idx="205">
                  <c:v>1704</c:v>
                </c:pt>
                <c:pt idx="206">
                  <c:v>1705</c:v>
                </c:pt>
                <c:pt idx="207">
                  <c:v>1706</c:v>
                </c:pt>
                <c:pt idx="208">
                  <c:v>1707</c:v>
                </c:pt>
                <c:pt idx="209">
                  <c:v>1708</c:v>
                </c:pt>
                <c:pt idx="210">
                  <c:v>1709</c:v>
                </c:pt>
                <c:pt idx="211">
                  <c:v>1710</c:v>
                </c:pt>
                <c:pt idx="212">
                  <c:v>1711</c:v>
                </c:pt>
                <c:pt idx="213">
                  <c:v>1712</c:v>
                </c:pt>
                <c:pt idx="214">
                  <c:v>1713</c:v>
                </c:pt>
                <c:pt idx="215">
                  <c:v>1714</c:v>
                </c:pt>
                <c:pt idx="216">
                  <c:v>1715</c:v>
                </c:pt>
                <c:pt idx="217">
                  <c:v>1716</c:v>
                </c:pt>
                <c:pt idx="218">
                  <c:v>1717</c:v>
                </c:pt>
                <c:pt idx="219">
                  <c:v>1718</c:v>
                </c:pt>
                <c:pt idx="220">
                  <c:v>1719</c:v>
                </c:pt>
                <c:pt idx="221">
                  <c:v>1720</c:v>
                </c:pt>
                <c:pt idx="222">
                  <c:v>1721</c:v>
                </c:pt>
                <c:pt idx="223">
                  <c:v>1722</c:v>
                </c:pt>
                <c:pt idx="224">
                  <c:v>1723</c:v>
                </c:pt>
                <c:pt idx="225">
                  <c:v>1724</c:v>
                </c:pt>
                <c:pt idx="226">
                  <c:v>1725</c:v>
                </c:pt>
                <c:pt idx="227">
                  <c:v>1726</c:v>
                </c:pt>
                <c:pt idx="228">
                  <c:v>1727</c:v>
                </c:pt>
                <c:pt idx="229">
                  <c:v>1728</c:v>
                </c:pt>
                <c:pt idx="230">
                  <c:v>1729</c:v>
                </c:pt>
                <c:pt idx="231">
                  <c:v>1730</c:v>
                </c:pt>
                <c:pt idx="232">
                  <c:v>1731</c:v>
                </c:pt>
                <c:pt idx="233">
                  <c:v>1732</c:v>
                </c:pt>
                <c:pt idx="234">
                  <c:v>1733</c:v>
                </c:pt>
                <c:pt idx="235">
                  <c:v>1734</c:v>
                </c:pt>
                <c:pt idx="236">
                  <c:v>1735</c:v>
                </c:pt>
                <c:pt idx="237">
                  <c:v>1736</c:v>
                </c:pt>
                <c:pt idx="238">
                  <c:v>1737</c:v>
                </c:pt>
                <c:pt idx="239">
                  <c:v>1738</c:v>
                </c:pt>
                <c:pt idx="240">
                  <c:v>1739</c:v>
                </c:pt>
                <c:pt idx="241">
                  <c:v>1740</c:v>
                </c:pt>
                <c:pt idx="242">
                  <c:v>1741</c:v>
                </c:pt>
                <c:pt idx="243">
                  <c:v>1742</c:v>
                </c:pt>
                <c:pt idx="244">
                  <c:v>1743</c:v>
                </c:pt>
                <c:pt idx="245">
                  <c:v>1744</c:v>
                </c:pt>
                <c:pt idx="246">
                  <c:v>1745</c:v>
                </c:pt>
                <c:pt idx="247">
                  <c:v>1746</c:v>
                </c:pt>
                <c:pt idx="248">
                  <c:v>1747</c:v>
                </c:pt>
                <c:pt idx="249">
                  <c:v>1748</c:v>
                </c:pt>
                <c:pt idx="250">
                  <c:v>1749</c:v>
                </c:pt>
                <c:pt idx="251">
                  <c:v>1750</c:v>
                </c:pt>
                <c:pt idx="252">
                  <c:v>1751</c:v>
                </c:pt>
                <c:pt idx="253">
                  <c:v>1752</c:v>
                </c:pt>
                <c:pt idx="254">
                  <c:v>1753</c:v>
                </c:pt>
                <c:pt idx="255">
                  <c:v>1754</c:v>
                </c:pt>
                <c:pt idx="256">
                  <c:v>1755</c:v>
                </c:pt>
                <c:pt idx="257">
                  <c:v>1756</c:v>
                </c:pt>
                <c:pt idx="258">
                  <c:v>1757</c:v>
                </c:pt>
                <c:pt idx="259">
                  <c:v>1758</c:v>
                </c:pt>
                <c:pt idx="260">
                  <c:v>1759</c:v>
                </c:pt>
                <c:pt idx="261">
                  <c:v>1760</c:v>
                </c:pt>
                <c:pt idx="262">
                  <c:v>1761</c:v>
                </c:pt>
                <c:pt idx="263">
                  <c:v>1762</c:v>
                </c:pt>
                <c:pt idx="264">
                  <c:v>1763</c:v>
                </c:pt>
                <c:pt idx="265">
                  <c:v>1764</c:v>
                </c:pt>
                <c:pt idx="266">
                  <c:v>1765</c:v>
                </c:pt>
                <c:pt idx="267">
                  <c:v>1766</c:v>
                </c:pt>
                <c:pt idx="268">
                  <c:v>1767</c:v>
                </c:pt>
                <c:pt idx="269">
                  <c:v>1768</c:v>
                </c:pt>
                <c:pt idx="270">
                  <c:v>1769</c:v>
                </c:pt>
                <c:pt idx="271">
                  <c:v>1770</c:v>
                </c:pt>
                <c:pt idx="272">
                  <c:v>1771</c:v>
                </c:pt>
                <c:pt idx="273">
                  <c:v>1772</c:v>
                </c:pt>
                <c:pt idx="274">
                  <c:v>1773</c:v>
                </c:pt>
                <c:pt idx="275">
                  <c:v>1774</c:v>
                </c:pt>
                <c:pt idx="276">
                  <c:v>1775</c:v>
                </c:pt>
                <c:pt idx="277">
                  <c:v>1776</c:v>
                </c:pt>
                <c:pt idx="278">
                  <c:v>1777</c:v>
                </c:pt>
                <c:pt idx="279">
                  <c:v>1778</c:v>
                </c:pt>
                <c:pt idx="280">
                  <c:v>1779</c:v>
                </c:pt>
                <c:pt idx="281">
                  <c:v>1780</c:v>
                </c:pt>
                <c:pt idx="282">
                  <c:v>1781</c:v>
                </c:pt>
                <c:pt idx="283">
                  <c:v>1782</c:v>
                </c:pt>
                <c:pt idx="284">
                  <c:v>1783</c:v>
                </c:pt>
                <c:pt idx="285">
                  <c:v>1784</c:v>
                </c:pt>
                <c:pt idx="286">
                  <c:v>1785</c:v>
                </c:pt>
                <c:pt idx="287">
                  <c:v>1786</c:v>
                </c:pt>
                <c:pt idx="288">
                  <c:v>1787</c:v>
                </c:pt>
                <c:pt idx="289">
                  <c:v>1788</c:v>
                </c:pt>
                <c:pt idx="290">
                  <c:v>1789</c:v>
                </c:pt>
                <c:pt idx="291">
                  <c:v>1790</c:v>
                </c:pt>
                <c:pt idx="292">
                  <c:v>1791</c:v>
                </c:pt>
                <c:pt idx="293">
                  <c:v>1792</c:v>
                </c:pt>
                <c:pt idx="294">
                  <c:v>1793</c:v>
                </c:pt>
                <c:pt idx="295">
                  <c:v>1794</c:v>
                </c:pt>
                <c:pt idx="296">
                  <c:v>1795</c:v>
                </c:pt>
                <c:pt idx="297">
                  <c:v>1796</c:v>
                </c:pt>
                <c:pt idx="298">
                  <c:v>1797</c:v>
                </c:pt>
                <c:pt idx="299">
                  <c:v>1798</c:v>
                </c:pt>
                <c:pt idx="300">
                  <c:v>1799</c:v>
                </c:pt>
                <c:pt idx="301">
                  <c:v>1800</c:v>
                </c:pt>
                <c:pt idx="302">
                  <c:v>1801</c:v>
                </c:pt>
                <c:pt idx="303">
                  <c:v>1802</c:v>
                </c:pt>
                <c:pt idx="304">
                  <c:v>1803</c:v>
                </c:pt>
                <c:pt idx="305">
                  <c:v>1804</c:v>
                </c:pt>
                <c:pt idx="306">
                  <c:v>1805</c:v>
                </c:pt>
                <c:pt idx="307">
                  <c:v>1806</c:v>
                </c:pt>
                <c:pt idx="308">
                  <c:v>1807</c:v>
                </c:pt>
                <c:pt idx="309">
                  <c:v>1808</c:v>
                </c:pt>
                <c:pt idx="310">
                  <c:v>1809</c:v>
                </c:pt>
                <c:pt idx="311">
                  <c:v>1810</c:v>
                </c:pt>
                <c:pt idx="312">
                  <c:v>1811</c:v>
                </c:pt>
                <c:pt idx="313">
                  <c:v>1812</c:v>
                </c:pt>
                <c:pt idx="314">
                  <c:v>1813</c:v>
                </c:pt>
                <c:pt idx="315">
                  <c:v>1814</c:v>
                </c:pt>
                <c:pt idx="316">
                  <c:v>1815</c:v>
                </c:pt>
                <c:pt idx="317">
                  <c:v>1816</c:v>
                </c:pt>
                <c:pt idx="318">
                  <c:v>1817</c:v>
                </c:pt>
                <c:pt idx="319">
                  <c:v>1818</c:v>
                </c:pt>
                <c:pt idx="320">
                  <c:v>1819</c:v>
                </c:pt>
                <c:pt idx="321">
                  <c:v>1820</c:v>
                </c:pt>
                <c:pt idx="322">
                  <c:v>1821</c:v>
                </c:pt>
                <c:pt idx="323">
                  <c:v>1822</c:v>
                </c:pt>
                <c:pt idx="324">
                  <c:v>1823</c:v>
                </c:pt>
                <c:pt idx="325">
                  <c:v>1824</c:v>
                </c:pt>
                <c:pt idx="326">
                  <c:v>1825</c:v>
                </c:pt>
                <c:pt idx="327">
                  <c:v>1826</c:v>
                </c:pt>
                <c:pt idx="328">
                  <c:v>1827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1832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1836</c:v>
                </c:pt>
                <c:pt idx="338">
                  <c:v>1837</c:v>
                </c:pt>
                <c:pt idx="339">
                  <c:v>1838</c:v>
                </c:pt>
                <c:pt idx="340">
                  <c:v>1839</c:v>
                </c:pt>
                <c:pt idx="341">
                  <c:v>1840</c:v>
                </c:pt>
                <c:pt idx="342">
                  <c:v>1841</c:v>
                </c:pt>
                <c:pt idx="343">
                  <c:v>1842</c:v>
                </c:pt>
                <c:pt idx="344">
                  <c:v>1843</c:v>
                </c:pt>
                <c:pt idx="345">
                  <c:v>1844</c:v>
                </c:pt>
                <c:pt idx="346">
                  <c:v>1845</c:v>
                </c:pt>
                <c:pt idx="347">
                  <c:v>1846</c:v>
                </c:pt>
                <c:pt idx="348">
                  <c:v>1847</c:v>
                </c:pt>
                <c:pt idx="349">
                  <c:v>1848</c:v>
                </c:pt>
                <c:pt idx="350">
                  <c:v>1849</c:v>
                </c:pt>
                <c:pt idx="351">
                  <c:v>1850</c:v>
                </c:pt>
                <c:pt idx="352">
                  <c:v>1851</c:v>
                </c:pt>
                <c:pt idx="353">
                  <c:v>1852</c:v>
                </c:pt>
                <c:pt idx="354">
                  <c:v>1853</c:v>
                </c:pt>
                <c:pt idx="355">
                  <c:v>1854</c:v>
                </c:pt>
                <c:pt idx="356">
                  <c:v>1855</c:v>
                </c:pt>
                <c:pt idx="357">
                  <c:v>1856</c:v>
                </c:pt>
                <c:pt idx="358">
                  <c:v>1857</c:v>
                </c:pt>
                <c:pt idx="359">
                  <c:v>1858</c:v>
                </c:pt>
                <c:pt idx="360">
                  <c:v>1859</c:v>
                </c:pt>
                <c:pt idx="361">
                  <c:v>1860</c:v>
                </c:pt>
                <c:pt idx="362">
                  <c:v>1861</c:v>
                </c:pt>
                <c:pt idx="363">
                  <c:v>1862</c:v>
                </c:pt>
                <c:pt idx="364">
                  <c:v>1863</c:v>
                </c:pt>
                <c:pt idx="365">
                  <c:v>1864</c:v>
                </c:pt>
                <c:pt idx="366">
                  <c:v>1865</c:v>
                </c:pt>
                <c:pt idx="367">
                  <c:v>1866</c:v>
                </c:pt>
                <c:pt idx="368">
                  <c:v>1867</c:v>
                </c:pt>
                <c:pt idx="369">
                  <c:v>1868</c:v>
                </c:pt>
                <c:pt idx="370">
                  <c:v>1869</c:v>
                </c:pt>
                <c:pt idx="371">
                  <c:v>1870</c:v>
                </c:pt>
                <c:pt idx="372">
                  <c:v>1871</c:v>
                </c:pt>
                <c:pt idx="373">
                  <c:v>1872</c:v>
                </c:pt>
                <c:pt idx="374">
                  <c:v>1873</c:v>
                </c:pt>
                <c:pt idx="375">
                  <c:v>1874</c:v>
                </c:pt>
                <c:pt idx="376">
                  <c:v>1875</c:v>
                </c:pt>
                <c:pt idx="377">
                  <c:v>1876</c:v>
                </c:pt>
                <c:pt idx="378">
                  <c:v>1877</c:v>
                </c:pt>
                <c:pt idx="379">
                  <c:v>1878</c:v>
                </c:pt>
                <c:pt idx="380">
                  <c:v>1879</c:v>
                </c:pt>
                <c:pt idx="381">
                  <c:v>1880</c:v>
                </c:pt>
                <c:pt idx="382">
                  <c:v>1881</c:v>
                </c:pt>
                <c:pt idx="383">
                  <c:v>1882</c:v>
                </c:pt>
                <c:pt idx="384">
                  <c:v>1883</c:v>
                </c:pt>
                <c:pt idx="385">
                  <c:v>1884</c:v>
                </c:pt>
                <c:pt idx="386">
                  <c:v>1885</c:v>
                </c:pt>
                <c:pt idx="387">
                  <c:v>1886</c:v>
                </c:pt>
                <c:pt idx="388">
                  <c:v>1887</c:v>
                </c:pt>
                <c:pt idx="389">
                  <c:v>1888</c:v>
                </c:pt>
                <c:pt idx="390">
                  <c:v>1889</c:v>
                </c:pt>
                <c:pt idx="391">
                  <c:v>1890</c:v>
                </c:pt>
                <c:pt idx="392">
                  <c:v>1891</c:v>
                </c:pt>
                <c:pt idx="393">
                  <c:v>1892</c:v>
                </c:pt>
                <c:pt idx="394">
                  <c:v>1893</c:v>
                </c:pt>
                <c:pt idx="395">
                  <c:v>1894</c:v>
                </c:pt>
                <c:pt idx="396">
                  <c:v>1895</c:v>
                </c:pt>
                <c:pt idx="397">
                  <c:v>1896</c:v>
                </c:pt>
                <c:pt idx="398">
                  <c:v>1897</c:v>
                </c:pt>
                <c:pt idx="399">
                  <c:v>1898</c:v>
                </c:pt>
                <c:pt idx="400">
                  <c:v>1899</c:v>
                </c:pt>
                <c:pt idx="401">
                  <c:v>1900</c:v>
                </c:pt>
                <c:pt idx="402">
                  <c:v>1901</c:v>
                </c:pt>
                <c:pt idx="403">
                  <c:v>1902</c:v>
                </c:pt>
                <c:pt idx="404">
                  <c:v>1903</c:v>
                </c:pt>
                <c:pt idx="405">
                  <c:v>1904</c:v>
                </c:pt>
                <c:pt idx="406">
                  <c:v>1905</c:v>
                </c:pt>
                <c:pt idx="407">
                  <c:v>1906</c:v>
                </c:pt>
                <c:pt idx="408">
                  <c:v>1907</c:v>
                </c:pt>
                <c:pt idx="409">
                  <c:v>1908</c:v>
                </c:pt>
                <c:pt idx="410">
                  <c:v>1909</c:v>
                </c:pt>
                <c:pt idx="411">
                  <c:v>1910</c:v>
                </c:pt>
                <c:pt idx="412">
                  <c:v>1911</c:v>
                </c:pt>
                <c:pt idx="413">
                  <c:v>1912</c:v>
                </c:pt>
                <c:pt idx="414">
                  <c:v>1913</c:v>
                </c:pt>
                <c:pt idx="415">
                  <c:v>1914</c:v>
                </c:pt>
                <c:pt idx="416">
                  <c:v>1915</c:v>
                </c:pt>
                <c:pt idx="417">
                  <c:v>1916</c:v>
                </c:pt>
                <c:pt idx="418">
                  <c:v>1917</c:v>
                </c:pt>
                <c:pt idx="419">
                  <c:v>1918</c:v>
                </c:pt>
                <c:pt idx="420">
                  <c:v>1919</c:v>
                </c:pt>
                <c:pt idx="421">
                  <c:v>1920</c:v>
                </c:pt>
                <c:pt idx="422">
                  <c:v>1921</c:v>
                </c:pt>
                <c:pt idx="423">
                  <c:v>1922</c:v>
                </c:pt>
                <c:pt idx="424">
                  <c:v>1923</c:v>
                </c:pt>
                <c:pt idx="425">
                  <c:v>1924</c:v>
                </c:pt>
                <c:pt idx="426">
                  <c:v>1925</c:v>
                </c:pt>
                <c:pt idx="427">
                  <c:v>1926</c:v>
                </c:pt>
                <c:pt idx="428">
                  <c:v>1927</c:v>
                </c:pt>
                <c:pt idx="429">
                  <c:v>1928</c:v>
                </c:pt>
                <c:pt idx="430">
                  <c:v>1929</c:v>
                </c:pt>
                <c:pt idx="431">
                  <c:v>1930</c:v>
                </c:pt>
                <c:pt idx="432">
                  <c:v>1931</c:v>
                </c:pt>
                <c:pt idx="433">
                  <c:v>1932</c:v>
                </c:pt>
                <c:pt idx="434">
                  <c:v>1933</c:v>
                </c:pt>
                <c:pt idx="435">
                  <c:v>1934</c:v>
                </c:pt>
                <c:pt idx="436">
                  <c:v>1935</c:v>
                </c:pt>
                <c:pt idx="437">
                  <c:v>1936</c:v>
                </c:pt>
                <c:pt idx="438">
                  <c:v>1937</c:v>
                </c:pt>
                <c:pt idx="439">
                  <c:v>1938</c:v>
                </c:pt>
                <c:pt idx="440">
                  <c:v>1939</c:v>
                </c:pt>
                <c:pt idx="441">
                  <c:v>1940</c:v>
                </c:pt>
                <c:pt idx="442">
                  <c:v>1941</c:v>
                </c:pt>
                <c:pt idx="443">
                  <c:v>1942</c:v>
                </c:pt>
                <c:pt idx="444">
                  <c:v>1943</c:v>
                </c:pt>
                <c:pt idx="445">
                  <c:v>1944</c:v>
                </c:pt>
              </c:numCache>
            </c:numRef>
          </c:xVal>
          <c:yVal>
            <c:numRef>
              <c:f>Graph!$E$891:$E$1334</c:f>
              <c:numCache>
                <c:formatCode>General</c:formatCode>
                <c:ptCount val="444"/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71536"/>
        <c:axId val="253753632"/>
      </c:scatterChart>
      <c:valAx>
        <c:axId val="239371536"/>
        <c:scaling>
          <c:orientation val="minMax"/>
          <c:max val="1944"/>
          <c:min val="1499"/>
        </c:scaling>
        <c:delete val="0"/>
        <c:axPos val="b"/>
        <c:numFmt formatCode="General" sourceLinked="1"/>
        <c:majorTickMark val="out"/>
        <c:minorTickMark val="none"/>
        <c:tickLblPos val="nextTo"/>
        <c:crossAx val="253753632"/>
        <c:crosses val="autoZero"/>
        <c:crossBetween val="midCat"/>
      </c:valAx>
      <c:valAx>
        <c:axId val="253753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937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Graph!$A$1338:$A$3118</c:f>
              <c:numCache>
                <c:formatCode>General</c:formatCode>
                <c:ptCount val="1781"/>
                <c:pt idx="0">
                  <c:v>2542</c:v>
                </c:pt>
                <c:pt idx="1">
                  <c:v>2543</c:v>
                </c:pt>
                <c:pt idx="2">
                  <c:v>2544</c:v>
                </c:pt>
                <c:pt idx="3">
                  <c:v>2545</c:v>
                </c:pt>
                <c:pt idx="4">
                  <c:v>2546</c:v>
                </c:pt>
                <c:pt idx="5">
                  <c:v>2547</c:v>
                </c:pt>
                <c:pt idx="6">
                  <c:v>2548</c:v>
                </c:pt>
                <c:pt idx="7">
                  <c:v>2549</c:v>
                </c:pt>
                <c:pt idx="8">
                  <c:v>2550</c:v>
                </c:pt>
                <c:pt idx="9">
                  <c:v>2551</c:v>
                </c:pt>
                <c:pt idx="10">
                  <c:v>2552</c:v>
                </c:pt>
                <c:pt idx="11">
                  <c:v>2553</c:v>
                </c:pt>
                <c:pt idx="12">
                  <c:v>2554</c:v>
                </c:pt>
                <c:pt idx="13">
                  <c:v>2555</c:v>
                </c:pt>
                <c:pt idx="14">
                  <c:v>2556</c:v>
                </c:pt>
                <c:pt idx="15">
                  <c:v>2557</c:v>
                </c:pt>
                <c:pt idx="16">
                  <c:v>2558</c:v>
                </c:pt>
                <c:pt idx="17">
                  <c:v>2559</c:v>
                </c:pt>
                <c:pt idx="18">
                  <c:v>2560</c:v>
                </c:pt>
                <c:pt idx="19">
                  <c:v>2561</c:v>
                </c:pt>
                <c:pt idx="20">
                  <c:v>2562</c:v>
                </c:pt>
                <c:pt idx="21">
                  <c:v>2563</c:v>
                </c:pt>
                <c:pt idx="22">
                  <c:v>2564</c:v>
                </c:pt>
                <c:pt idx="23">
                  <c:v>2565</c:v>
                </c:pt>
                <c:pt idx="24">
                  <c:v>2566</c:v>
                </c:pt>
                <c:pt idx="25">
                  <c:v>2567</c:v>
                </c:pt>
                <c:pt idx="26">
                  <c:v>2568</c:v>
                </c:pt>
                <c:pt idx="27">
                  <c:v>2569</c:v>
                </c:pt>
                <c:pt idx="28">
                  <c:v>2570</c:v>
                </c:pt>
                <c:pt idx="29">
                  <c:v>2571</c:v>
                </c:pt>
                <c:pt idx="30">
                  <c:v>2572</c:v>
                </c:pt>
                <c:pt idx="31">
                  <c:v>2573</c:v>
                </c:pt>
                <c:pt idx="32">
                  <c:v>2574</c:v>
                </c:pt>
                <c:pt idx="33">
                  <c:v>2575</c:v>
                </c:pt>
                <c:pt idx="34">
                  <c:v>2576</c:v>
                </c:pt>
                <c:pt idx="35">
                  <c:v>2577</c:v>
                </c:pt>
                <c:pt idx="36">
                  <c:v>2578</c:v>
                </c:pt>
                <c:pt idx="37">
                  <c:v>2579</c:v>
                </c:pt>
                <c:pt idx="38">
                  <c:v>2580</c:v>
                </c:pt>
                <c:pt idx="39">
                  <c:v>2581</c:v>
                </c:pt>
                <c:pt idx="40">
                  <c:v>2582</c:v>
                </c:pt>
                <c:pt idx="41">
                  <c:v>2583</c:v>
                </c:pt>
                <c:pt idx="42">
                  <c:v>2584</c:v>
                </c:pt>
                <c:pt idx="43">
                  <c:v>2585</c:v>
                </c:pt>
                <c:pt idx="44">
                  <c:v>2586</c:v>
                </c:pt>
                <c:pt idx="45">
                  <c:v>2587</c:v>
                </c:pt>
                <c:pt idx="46">
                  <c:v>2588</c:v>
                </c:pt>
                <c:pt idx="47">
                  <c:v>2589</c:v>
                </c:pt>
                <c:pt idx="48">
                  <c:v>2590</c:v>
                </c:pt>
                <c:pt idx="49">
                  <c:v>2591</c:v>
                </c:pt>
                <c:pt idx="50">
                  <c:v>2592</c:v>
                </c:pt>
                <c:pt idx="51">
                  <c:v>2593</c:v>
                </c:pt>
                <c:pt idx="52">
                  <c:v>2594</c:v>
                </c:pt>
                <c:pt idx="53">
                  <c:v>2595</c:v>
                </c:pt>
                <c:pt idx="54">
                  <c:v>2596</c:v>
                </c:pt>
                <c:pt idx="55">
                  <c:v>2597</c:v>
                </c:pt>
                <c:pt idx="56">
                  <c:v>2598</c:v>
                </c:pt>
                <c:pt idx="57">
                  <c:v>2599</c:v>
                </c:pt>
                <c:pt idx="58">
                  <c:v>2600</c:v>
                </c:pt>
                <c:pt idx="59">
                  <c:v>2601</c:v>
                </c:pt>
                <c:pt idx="60">
                  <c:v>2602</c:v>
                </c:pt>
                <c:pt idx="61">
                  <c:v>2603</c:v>
                </c:pt>
                <c:pt idx="62">
                  <c:v>2604</c:v>
                </c:pt>
                <c:pt idx="63">
                  <c:v>2605</c:v>
                </c:pt>
                <c:pt idx="64">
                  <c:v>2606</c:v>
                </c:pt>
                <c:pt idx="65">
                  <c:v>2607</c:v>
                </c:pt>
                <c:pt idx="66">
                  <c:v>2608</c:v>
                </c:pt>
                <c:pt idx="67">
                  <c:v>2609</c:v>
                </c:pt>
                <c:pt idx="68">
                  <c:v>2610</c:v>
                </c:pt>
                <c:pt idx="69">
                  <c:v>2611</c:v>
                </c:pt>
                <c:pt idx="70">
                  <c:v>2612</c:v>
                </c:pt>
                <c:pt idx="71">
                  <c:v>2613</c:v>
                </c:pt>
                <c:pt idx="72">
                  <c:v>2614</c:v>
                </c:pt>
                <c:pt idx="73">
                  <c:v>2615</c:v>
                </c:pt>
                <c:pt idx="74">
                  <c:v>2616</c:v>
                </c:pt>
                <c:pt idx="75">
                  <c:v>2617</c:v>
                </c:pt>
                <c:pt idx="76">
                  <c:v>2618</c:v>
                </c:pt>
                <c:pt idx="77">
                  <c:v>2619</c:v>
                </c:pt>
                <c:pt idx="78">
                  <c:v>2620</c:v>
                </c:pt>
                <c:pt idx="79">
                  <c:v>2621</c:v>
                </c:pt>
                <c:pt idx="80">
                  <c:v>2622</c:v>
                </c:pt>
                <c:pt idx="81">
                  <c:v>2623</c:v>
                </c:pt>
                <c:pt idx="82">
                  <c:v>2624</c:v>
                </c:pt>
                <c:pt idx="83">
                  <c:v>2625</c:v>
                </c:pt>
                <c:pt idx="84">
                  <c:v>2626</c:v>
                </c:pt>
                <c:pt idx="85">
                  <c:v>2627</c:v>
                </c:pt>
                <c:pt idx="86">
                  <c:v>2628</c:v>
                </c:pt>
                <c:pt idx="87">
                  <c:v>2629</c:v>
                </c:pt>
                <c:pt idx="88">
                  <c:v>2630</c:v>
                </c:pt>
                <c:pt idx="89">
                  <c:v>2631</c:v>
                </c:pt>
                <c:pt idx="90">
                  <c:v>2632</c:v>
                </c:pt>
                <c:pt idx="91">
                  <c:v>2633</c:v>
                </c:pt>
                <c:pt idx="92">
                  <c:v>2634</c:v>
                </c:pt>
                <c:pt idx="93">
                  <c:v>2635</c:v>
                </c:pt>
                <c:pt idx="94">
                  <c:v>2636</c:v>
                </c:pt>
                <c:pt idx="95">
                  <c:v>2637</c:v>
                </c:pt>
                <c:pt idx="96">
                  <c:v>2638</c:v>
                </c:pt>
                <c:pt idx="97">
                  <c:v>2639</c:v>
                </c:pt>
                <c:pt idx="98">
                  <c:v>2640</c:v>
                </c:pt>
                <c:pt idx="99">
                  <c:v>2641</c:v>
                </c:pt>
                <c:pt idx="100">
                  <c:v>2642</c:v>
                </c:pt>
                <c:pt idx="101">
                  <c:v>2643</c:v>
                </c:pt>
                <c:pt idx="102">
                  <c:v>2644</c:v>
                </c:pt>
                <c:pt idx="103">
                  <c:v>2645</c:v>
                </c:pt>
                <c:pt idx="104">
                  <c:v>2646</c:v>
                </c:pt>
                <c:pt idx="105">
                  <c:v>2647</c:v>
                </c:pt>
                <c:pt idx="106">
                  <c:v>2648</c:v>
                </c:pt>
                <c:pt idx="107">
                  <c:v>2649</c:v>
                </c:pt>
                <c:pt idx="108">
                  <c:v>2650</c:v>
                </c:pt>
                <c:pt idx="109">
                  <c:v>2651</c:v>
                </c:pt>
                <c:pt idx="110">
                  <c:v>2652</c:v>
                </c:pt>
                <c:pt idx="111">
                  <c:v>2653</c:v>
                </c:pt>
                <c:pt idx="112">
                  <c:v>2654</c:v>
                </c:pt>
                <c:pt idx="113">
                  <c:v>2655</c:v>
                </c:pt>
                <c:pt idx="114">
                  <c:v>2656</c:v>
                </c:pt>
                <c:pt idx="115">
                  <c:v>2657</c:v>
                </c:pt>
                <c:pt idx="116">
                  <c:v>2658</c:v>
                </c:pt>
                <c:pt idx="117">
                  <c:v>2659</c:v>
                </c:pt>
                <c:pt idx="118">
                  <c:v>2660</c:v>
                </c:pt>
                <c:pt idx="119">
                  <c:v>2661</c:v>
                </c:pt>
                <c:pt idx="120">
                  <c:v>2662</c:v>
                </c:pt>
                <c:pt idx="121">
                  <c:v>2663</c:v>
                </c:pt>
                <c:pt idx="122">
                  <c:v>2664</c:v>
                </c:pt>
                <c:pt idx="123">
                  <c:v>2665</c:v>
                </c:pt>
                <c:pt idx="124">
                  <c:v>2666</c:v>
                </c:pt>
                <c:pt idx="125">
                  <c:v>2667</c:v>
                </c:pt>
                <c:pt idx="126">
                  <c:v>2668</c:v>
                </c:pt>
                <c:pt idx="127">
                  <c:v>2669</c:v>
                </c:pt>
                <c:pt idx="128">
                  <c:v>2670</c:v>
                </c:pt>
                <c:pt idx="129">
                  <c:v>2671</c:v>
                </c:pt>
                <c:pt idx="130">
                  <c:v>2672</c:v>
                </c:pt>
                <c:pt idx="131">
                  <c:v>2673</c:v>
                </c:pt>
                <c:pt idx="132">
                  <c:v>2674</c:v>
                </c:pt>
                <c:pt idx="133">
                  <c:v>2675</c:v>
                </c:pt>
                <c:pt idx="134">
                  <c:v>2676</c:v>
                </c:pt>
                <c:pt idx="135">
                  <c:v>2677</c:v>
                </c:pt>
                <c:pt idx="136">
                  <c:v>2678</c:v>
                </c:pt>
                <c:pt idx="137">
                  <c:v>2679</c:v>
                </c:pt>
                <c:pt idx="138">
                  <c:v>2680</c:v>
                </c:pt>
                <c:pt idx="139">
                  <c:v>2681</c:v>
                </c:pt>
                <c:pt idx="140">
                  <c:v>2682</c:v>
                </c:pt>
                <c:pt idx="141">
                  <c:v>2683</c:v>
                </c:pt>
                <c:pt idx="142">
                  <c:v>2684</c:v>
                </c:pt>
                <c:pt idx="143">
                  <c:v>2685</c:v>
                </c:pt>
                <c:pt idx="144">
                  <c:v>2686</c:v>
                </c:pt>
                <c:pt idx="145">
                  <c:v>2687</c:v>
                </c:pt>
                <c:pt idx="146">
                  <c:v>2688</c:v>
                </c:pt>
                <c:pt idx="147">
                  <c:v>2689</c:v>
                </c:pt>
                <c:pt idx="148">
                  <c:v>2690</c:v>
                </c:pt>
                <c:pt idx="149">
                  <c:v>2691</c:v>
                </c:pt>
                <c:pt idx="150">
                  <c:v>2692</c:v>
                </c:pt>
                <c:pt idx="151">
                  <c:v>2693</c:v>
                </c:pt>
                <c:pt idx="152">
                  <c:v>2694</c:v>
                </c:pt>
                <c:pt idx="153">
                  <c:v>2695</c:v>
                </c:pt>
                <c:pt idx="154">
                  <c:v>2696</c:v>
                </c:pt>
                <c:pt idx="155">
                  <c:v>2697</c:v>
                </c:pt>
                <c:pt idx="156">
                  <c:v>2698</c:v>
                </c:pt>
                <c:pt idx="157">
                  <c:v>2699</c:v>
                </c:pt>
                <c:pt idx="158">
                  <c:v>2700</c:v>
                </c:pt>
                <c:pt idx="159">
                  <c:v>2701</c:v>
                </c:pt>
                <c:pt idx="160">
                  <c:v>2702</c:v>
                </c:pt>
                <c:pt idx="161">
                  <c:v>2703</c:v>
                </c:pt>
                <c:pt idx="162">
                  <c:v>2704</c:v>
                </c:pt>
                <c:pt idx="163">
                  <c:v>2705</c:v>
                </c:pt>
                <c:pt idx="164">
                  <c:v>2706</c:v>
                </c:pt>
                <c:pt idx="165">
                  <c:v>2707</c:v>
                </c:pt>
                <c:pt idx="166">
                  <c:v>2708</c:v>
                </c:pt>
                <c:pt idx="167">
                  <c:v>2709</c:v>
                </c:pt>
                <c:pt idx="168">
                  <c:v>2710</c:v>
                </c:pt>
                <c:pt idx="169">
                  <c:v>2711</c:v>
                </c:pt>
                <c:pt idx="170">
                  <c:v>2712</c:v>
                </c:pt>
                <c:pt idx="171">
                  <c:v>2713</c:v>
                </c:pt>
                <c:pt idx="172">
                  <c:v>2714</c:v>
                </c:pt>
                <c:pt idx="173">
                  <c:v>2715</c:v>
                </c:pt>
                <c:pt idx="174">
                  <c:v>2716</c:v>
                </c:pt>
                <c:pt idx="175">
                  <c:v>2717</c:v>
                </c:pt>
                <c:pt idx="176">
                  <c:v>2718</c:v>
                </c:pt>
                <c:pt idx="177">
                  <c:v>2719</c:v>
                </c:pt>
                <c:pt idx="178">
                  <c:v>2720</c:v>
                </c:pt>
                <c:pt idx="179">
                  <c:v>2721</c:v>
                </c:pt>
                <c:pt idx="180">
                  <c:v>2722</c:v>
                </c:pt>
                <c:pt idx="181">
                  <c:v>2723</c:v>
                </c:pt>
                <c:pt idx="182">
                  <c:v>2724</c:v>
                </c:pt>
                <c:pt idx="183">
                  <c:v>2725</c:v>
                </c:pt>
                <c:pt idx="184">
                  <c:v>2726</c:v>
                </c:pt>
                <c:pt idx="185">
                  <c:v>2727</c:v>
                </c:pt>
                <c:pt idx="186">
                  <c:v>2728</c:v>
                </c:pt>
                <c:pt idx="187">
                  <c:v>2729</c:v>
                </c:pt>
                <c:pt idx="188">
                  <c:v>2730</c:v>
                </c:pt>
                <c:pt idx="189">
                  <c:v>2731</c:v>
                </c:pt>
                <c:pt idx="190">
                  <c:v>2732</c:v>
                </c:pt>
                <c:pt idx="191">
                  <c:v>2733</c:v>
                </c:pt>
                <c:pt idx="192">
                  <c:v>2734</c:v>
                </c:pt>
                <c:pt idx="193">
                  <c:v>2735</c:v>
                </c:pt>
                <c:pt idx="194">
                  <c:v>2736</c:v>
                </c:pt>
                <c:pt idx="195">
                  <c:v>2737</c:v>
                </c:pt>
                <c:pt idx="196">
                  <c:v>2738</c:v>
                </c:pt>
                <c:pt idx="197">
                  <c:v>2739</c:v>
                </c:pt>
                <c:pt idx="198">
                  <c:v>2740</c:v>
                </c:pt>
                <c:pt idx="199">
                  <c:v>2741</c:v>
                </c:pt>
                <c:pt idx="200">
                  <c:v>2742</c:v>
                </c:pt>
                <c:pt idx="201">
                  <c:v>2743</c:v>
                </c:pt>
                <c:pt idx="202">
                  <c:v>2744</c:v>
                </c:pt>
                <c:pt idx="203">
                  <c:v>2745</c:v>
                </c:pt>
                <c:pt idx="204">
                  <c:v>2746</c:v>
                </c:pt>
                <c:pt idx="205">
                  <c:v>2747</c:v>
                </c:pt>
                <c:pt idx="206">
                  <c:v>2748</c:v>
                </c:pt>
                <c:pt idx="207">
                  <c:v>2749</c:v>
                </c:pt>
                <c:pt idx="208">
                  <c:v>2750</c:v>
                </c:pt>
                <c:pt idx="209">
                  <c:v>2751</c:v>
                </c:pt>
                <c:pt idx="210">
                  <c:v>2752</c:v>
                </c:pt>
                <c:pt idx="211">
                  <c:v>2753</c:v>
                </c:pt>
                <c:pt idx="212">
                  <c:v>2754</c:v>
                </c:pt>
                <c:pt idx="213">
                  <c:v>2755</c:v>
                </c:pt>
                <c:pt idx="214">
                  <c:v>2756</c:v>
                </c:pt>
                <c:pt idx="215">
                  <c:v>2757</c:v>
                </c:pt>
                <c:pt idx="216">
                  <c:v>2758</c:v>
                </c:pt>
                <c:pt idx="217">
                  <c:v>2759</c:v>
                </c:pt>
                <c:pt idx="218">
                  <c:v>2760</c:v>
                </c:pt>
                <c:pt idx="219">
                  <c:v>2761</c:v>
                </c:pt>
                <c:pt idx="220">
                  <c:v>2762</c:v>
                </c:pt>
                <c:pt idx="221">
                  <c:v>2763</c:v>
                </c:pt>
                <c:pt idx="222">
                  <c:v>2764</c:v>
                </c:pt>
                <c:pt idx="223">
                  <c:v>2765</c:v>
                </c:pt>
                <c:pt idx="224">
                  <c:v>2766</c:v>
                </c:pt>
                <c:pt idx="225">
                  <c:v>2767</c:v>
                </c:pt>
                <c:pt idx="226">
                  <c:v>2768</c:v>
                </c:pt>
                <c:pt idx="227">
                  <c:v>2769</c:v>
                </c:pt>
                <c:pt idx="228">
                  <c:v>2770</c:v>
                </c:pt>
                <c:pt idx="229">
                  <c:v>2771</c:v>
                </c:pt>
                <c:pt idx="230">
                  <c:v>2772</c:v>
                </c:pt>
                <c:pt idx="231">
                  <c:v>2773</c:v>
                </c:pt>
                <c:pt idx="232">
                  <c:v>2774</c:v>
                </c:pt>
                <c:pt idx="233">
                  <c:v>2775</c:v>
                </c:pt>
                <c:pt idx="234">
                  <c:v>2776</c:v>
                </c:pt>
                <c:pt idx="235">
                  <c:v>2777</c:v>
                </c:pt>
                <c:pt idx="236">
                  <c:v>2778</c:v>
                </c:pt>
                <c:pt idx="237">
                  <c:v>2779</c:v>
                </c:pt>
                <c:pt idx="238">
                  <c:v>2780</c:v>
                </c:pt>
                <c:pt idx="239">
                  <c:v>2781</c:v>
                </c:pt>
                <c:pt idx="240">
                  <c:v>2782</c:v>
                </c:pt>
                <c:pt idx="241">
                  <c:v>2783</c:v>
                </c:pt>
                <c:pt idx="242">
                  <c:v>2784</c:v>
                </c:pt>
                <c:pt idx="243">
                  <c:v>2785</c:v>
                </c:pt>
                <c:pt idx="244">
                  <c:v>2786</c:v>
                </c:pt>
                <c:pt idx="245">
                  <c:v>2787</c:v>
                </c:pt>
                <c:pt idx="246">
                  <c:v>2788</c:v>
                </c:pt>
                <c:pt idx="247">
                  <c:v>2789</c:v>
                </c:pt>
                <c:pt idx="248">
                  <c:v>2790</c:v>
                </c:pt>
                <c:pt idx="249">
                  <c:v>2791</c:v>
                </c:pt>
                <c:pt idx="250">
                  <c:v>2792</c:v>
                </c:pt>
                <c:pt idx="251">
                  <c:v>2793</c:v>
                </c:pt>
                <c:pt idx="252">
                  <c:v>2794</c:v>
                </c:pt>
                <c:pt idx="253">
                  <c:v>2795</c:v>
                </c:pt>
                <c:pt idx="254">
                  <c:v>2796</c:v>
                </c:pt>
                <c:pt idx="255">
                  <c:v>2797</c:v>
                </c:pt>
                <c:pt idx="256">
                  <c:v>2798</c:v>
                </c:pt>
                <c:pt idx="257">
                  <c:v>2799</c:v>
                </c:pt>
                <c:pt idx="258">
                  <c:v>2800</c:v>
                </c:pt>
                <c:pt idx="259">
                  <c:v>2801</c:v>
                </c:pt>
                <c:pt idx="260">
                  <c:v>2802</c:v>
                </c:pt>
                <c:pt idx="261">
                  <c:v>2803</c:v>
                </c:pt>
                <c:pt idx="262">
                  <c:v>2804</c:v>
                </c:pt>
                <c:pt idx="263">
                  <c:v>2805</c:v>
                </c:pt>
                <c:pt idx="264">
                  <c:v>2806</c:v>
                </c:pt>
                <c:pt idx="265">
                  <c:v>2807</c:v>
                </c:pt>
                <c:pt idx="266">
                  <c:v>2808</c:v>
                </c:pt>
                <c:pt idx="267">
                  <c:v>2809</c:v>
                </c:pt>
                <c:pt idx="268">
                  <c:v>2810</c:v>
                </c:pt>
                <c:pt idx="269">
                  <c:v>2811</c:v>
                </c:pt>
                <c:pt idx="270">
                  <c:v>2812</c:v>
                </c:pt>
                <c:pt idx="271">
                  <c:v>2813</c:v>
                </c:pt>
                <c:pt idx="272">
                  <c:v>2814</c:v>
                </c:pt>
                <c:pt idx="273">
                  <c:v>2815</c:v>
                </c:pt>
                <c:pt idx="274">
                  <c:v>2816</c:v>
                </c:pt>
                <c:pt idx="275">
                  <c:v>2817</c:v>
                </c:pt>
                <c:pt idx="276">
                  <c:v>2818</c:v>
                </c:pt>
                <c:pt idx="277">
                  <c:v>2819</c:v>
                </c:pt>
                <c:pt idx="278">
                  <c:v>2820</c:v>
                </c:pt>
                <c:pt idx="279">
                  <c:v>2821</c:v>
                </c:pt>
                <c:pt idx="280">
                  <c:v>2822</c:v>
                </c:pt>
                <c:pt idx="281">
                  <c:v>2823</c:v>
                </c:pt>
                <c:pt idx="282">
                  <c:v>2824</c:v>
                </c:pt>
                <c:pt idx="283">
                  <c:v>2825</c:v>
                </c:pt>
                <c:pt idx="284">
                  <c:v>2826</c:v>
                </c:pt>
                <c:pt idx="285">
                  <c:v>2827</c:v>
                </c:pt>
                <c:pt idx="286">
                  <c:v>2828</c:v>
                </c:pt>
                <c:pt idx="287">
                  <c:v>2829</c:v>
                </c:pt>
                <c:pt idx="288">
                  <c:v>2830</c:v>
                </c:pt>
                <c:pt idx="289">
                  <c:v>2831</c:v>
                </c:pt>
                <c:pt idx="290">
                  <c:v>2832</c:v>
                </c:pt>
                <c:pt idx="291">
                  <c:v>2833</c:v>
                </c:pt>
                <c:pt idx="292">
                  <c:v>2834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2839</c:v>
                </c:pt>
                <c:pt idx="298">
                  <c:v>2840</c:v>
                </c:pt>
                <c:pt idx="299">
                  <c:v>2841</c:v>
                </c:pt>
                <c:pt idx="300">
                  <c:v>2842</c:v>
                </c:pt>
                <c:pt idx="301">
                  <c:v>2843</c:v>
                </c:pt>
                <c:pt idx="302">
                  <c:v>2844</c:v>
                </c:pt>
                <c:pt idx="303">
                  <c:v>2845</c:v>
                </c:pt>
                <c:pt idx="304">
                  <c:v>2846</c:v>
                </c:pt>
                <c:pt idx="305">
                  <c:v>2847</c:v>
                </c:pt>
                <c:pt idx="306">
                  <c:v>2848</c:v>
                </c:pt>
                <c:pt idx="307">
                  <c:v>2849</c:v>
                </c:pt>
                <c:pt idx="308">
                  <c:v>2850</c:v>
                </c:pt>
                <c:pt idx="309">
                  <c:v>2851</c:v>
                </c:pt>
                <c:pt idx="310">
                  <c:v>2852</c:v>
                </c:pt>
                <c:pt idx="311">
                  <c:v>2853</c:v>
                </c:pt>
                <c:pt idx="312">
                  <c:v>2854</c:v>
                </c:pt>
                <c:pt idx="313">
                  <c:v>2855</c:v>
                </c:pt>
                <c:pt idx="314">
                  <c:v>2856</c:v>
                </c:pt>
                <c:pt idx="315">
                  <c:v>2857</c:v>
                </c:pt>
                <c:pt idx="316">
                  <c:v>2858</c:v>
                </c:pt>
                <c:pt idx="317">
                  <c:v>2859</c:v>
                </c:pt>
                <c:pt idx="318">
                  <c:v>2860</c:v>
                </c:pt>
                <c:pt idx="319">
                  <c:v>2861</c:v>
                </c:pt>
                <c:pt idx="320">
                  <c:v>2862</c:v>
                </c:pt>
                <c:pt idx="321">
                  <c:v>2863</c:v>
                </c:pt>
                <c:pt idx="322">
                  <c:v>2864</c:v>
                </c:pt>
                <c:pt idx="323">
                  <c:v>2865</c:v>
                </c:pt>
                <c:pt idx="324">
                  <c:v>2866</c:v>
                </c:pt>
                <c:pt idx="325">
                  <c:v>2867</c:v>
                </c:pt>
                <c:pt idx="326">
                  <c:v>2868</c:v>
                </c:pt>
                <c:pt idx="327">
                  <c:v>2869</c:v>
                </c:pt>
                <c:pt idx="328">
                  <c:v>2870</c:v>
                </c:pt>
                <c:pt idx="329">
                  <c:v>2871</c:v>
                </c:pt>
                <c:pt idx="330">
                  <c:v>2872</c:v>
                </c:pt>
                <c:pt idx="331">
                  <c:v>2873</c:v>
                </c:pt>
                <c:pt idx="332">
                  <c:v>2874</c:v>
                </c:pt>
                <c:pt idx="333">
                  <c:v>2875</c:v>
                </c:pt>
                <c:pt idx="334">
                  <c:v>2876</c:v>
                </c:pt>
                <c:pt idx="335">
                  <c:v>2877</c:v>
                </c:pt>
                <c:pt idx="336">
                  <c:v>2878</c:v>
                </c:pt>
                <c:pt idx="337">
                  <c:v>2879</c:v>
                </c:pt>
                <c:pt idx="338">
                  <c:v>2880</c:v>
                </c:pt>
                <c:pt idx="339">
                  <c:v>2881</c:v>
                </c:pt>
                <c:pt idx="340">
                  <c:v>2882</c:v>
                </c:pt>
                <c:pt idx="341">
                  <c:v>2883</c:v>
                </c:pt>
                <c:pt idx="342">
                  <c:v>2884</c:v>
                </c:pt>
                <c:pt idx="343">
                  <c:v>2885</c:v>
                </c:pt>
                <c:pt idx="344">
                  <c:v>2886</c:v>
                </c:pt>
                <c:pt idx="345">
                  <c:v>2887</c:v>
                </c:pt>
                <c:pt idx="346">
                  <c:v>2888</c:v>
                </c:pt>
                <c:pt idx="347">
                  <c:v>2889</c:v>
                </c:pt>
                <c:pt idx="348">
                  <c:v>2890</c:v>
                </c:pt>
                <c:pt idx="349">
                  <c:v>2891</c:v>
                </c:pt>
                <c:pt idx="350">
                  <c:v>2892</c:v>
                </c:pt>
                <c:pt idx="351">
                  <c:v>2893</c:v>
                </c:pt>
                <c:pt idx="352">
                  <c:v>2894</c:v>
                </c:pt>
                <c:pt idx="353">
                  <c:v>2895</c:v>
                </c:pt>
                <c:pt idx="354">
                  <c:v>2896</c:v>
                </c:pt>
                <c:pt idx="355">
                  <c:v>2897</c:v>
                </c:pt>
                <c:pt idx="356">
                  <c:v>2898</c:v>
                </c:pt>
                <c:pt idx="357">
                  <c:v>2899</c:v>
                </c:pt>
                <c:pt idx="358">
                  <c:v>2900</c:v>
                </c:pt>
                <c:pt idx="359">
                  <c:v>2901</c:v>
                </c:pt>
                <c:pt idx="360">
                  <c:v>2902</c:v>
                </c:pt>
                <c:pt idx="361">
                  <c:v>2903</c:v>
                </c:pt>
                <c:pt idx="362">
                  <c:v>2904</c:v>
                </c:pt>
                <c:pt idx="363">
                  <c:v>2905</c:v>
                </c:pt>
                <c:pt idx="364">
                  <c:v>2906</c:v>
                </c:pt>
                <c:pt idx="365">
                  <c:v>2907</c:v>
                </c:pt>
                <c:pt idx="366">
                  <c:v>2908</c:v>
                </c:pt>
                <c:pt idx="367">
                  <c:v>2909</c:v>
                </c:pt>
                <c:pt idx="368">
                  <c:v>2910</c:v>
                </c:pt>
                <c:pt idx="369">
                  <c:v>2911</c:v>
                </c:pt>
                <c:pt idx="370">
                  <c:v>2912</c:v>
                </c:pt>
                <c:pt idx="371">
                  <c:v>2913</c:v>
                </c:pt>
                <c:pt idx="372">
                  <c:v>2914</c:v>
                </c:pt>
                <c:pt idx="373">
                  <c:v>2915</c:v>
                </c:pt>
                <c:pt idx="374">
                  <c:v>2916</c:v>
                </c:pt>
                <c:pt idx="375">
                  <c:v>2917</c:v>
                </c:pt>
                <c:pt idx="376">
                  <c:v>2918</c:v>
                </c:pt>
                <c:pt idx="377">
                  <c:v>2919</c:v>
                </c:pt>
                <c:pt idx="378">
                  <c:v>2920</c:v>
                </c:pt>
                <c:pt idx="379">
                  <c:v>2921</c:v>
                </c:pt>
                <c:pt idx="380">
                  <c:v>2922</c:v>
                </c:pt>
                <c:pt idx="381">
                  <c:v>2923</c:v>
                </c:pt>
                <c:pt idx="382">
                  <c:v>2924</c:v>
                </c:pt>
                <c:pt idx="383">
                  <c:v>2925</c:v>
                </c:pt>
                <c:pt idx="384">
                  <c:v>2926</c:v>
                </c:pt>
                <c:pt idx="385">
                  <c:v>2927</c:v>
                </c:pt>
                <c:pt idx="386">
                  <c:v>2928</c:v>
                </c:pt>
                <c:pt idx="387">
                  <c:v>2929</c:v>
                </c:pt>
                <c:pt idx="388">
                  <c:v>2930</c:v>
                </c:pt>
                <c:pt idx="389">
                  <c:v>2931</c:v>
                </c:pt>
                <c:pt idx="390">
                  <c:v>2932</c:v>
                </c:pt>
                <c:pt idx="391">
                  <c:v>2933</c:v>
                </c:pt>
                <c:pt idx="392">
                  <c:v>2934</c:v>
                </c:pt>
                <c:pt idx="393">
                  <c:v>2935</c:v>
                </c:pt>
                <c:pt idx="394">
                  <c:v>2936</c:v>
                </c:pt>
                <c:pt idx="395">
                  <c:v>2937</c:v>
                </c:pt>
                <c:pt idx="396">
                  <c:v>2938</c:v>
                </c:pt>
                <c:pt idx="397">
                  <c:v>2939</c:v>
                </c:pt>
                <c:pt idx="398">
                  <c:v>2940</c:v>
                </c:pt>
                <c:pt idx="399">
                  <c:v>2941</c:v>
                </c:pt>
                <c:pt idx="400">
                  <c:v>2942</c:v>
                </c:pt>
                <c:pt idx="401">
                  <c:v>2943</c:v>
                </c:pt>
                <c:pt idx="402">
                  <c:v>2944</c:v>
                </c:pt>
                <c:pt idx="403">
                  <c:v>2945</c:v>
                </c:pt>
                <c:pt idx="404">
                  <c:v>2946</c:v>
                </c:pt>
                <c:pt idx="405">
                  <c:v>2947</c:v>
                </c:pt>
                <c:pt idx="406">
                  <c:v>2948</c:v>
                </c:pt>
                <c:pt idx="407">
                  <c:v>2949</c:v>
                </c:pt>
                <c:pt idx="408">
                  <c:v>2950</c:v>
                </c:pt>
                <c:pt idx="409">
                  <c:v>2951</c:v>
                </c:pt>
                <c:pt idx="410">
                  <c:v>2952</c:v>
                </c:pt>
                <c:pt idx="411">
                  <c:v>2953</c:v>
                </c:pt>
                <c:pt idx="412">
                  <c:v>2954</c:v>
                </c:pt>
                <c:pt idx="413">
                  <c:v>2955</c:v>
                </c:pt>
                <c:pt idx="414">
                  <c:v>2956</c:v>
                </c:pt>
                <c:pt idx="415">
                  <c:v>2957</c:v>
                </c:pt>
                <c:pt idx="416">
                  <c:v>2958</c:v>
                </c:pt>
                <c:pt idx="417">
                  <c:v>2959</c:v>
                </c:pt>
                <c:pt idx="418">
                  <c:v>2960</c:v>
                </c:pt>
                <c:pt idx="419">
                  <c:v>2961</c:v>
                </c:pt>
                <c:pt idx="420">
                  <c:v>2962</c:v>
                </c:pt>
                <c:pt idx="421">
                  <c:v>2963</c:v>
                </c:pt>
                <c:pt idx="422">
                  <c:v>2964</c:v>
                </c:pt>
                <c:pt idx="423">
                  <c:v>2965</c:v>
                </c:pt>
                <c:pt idx="424">
                  <c:v>2966</c:v>
                </c:pt>
                <c:pt idx="425">
                  <c:v>2967</c:v>
                </c:pt>
                <c:pt idx="426">
                  <c:v>2968</c:v>
                </c:pt>
                <c:pt idx="427">
                  <c:v>2969</c:v>
                </c:pt>
                <c:pt idx="428">
                  <c:v>2970</c:v>
                </c:pt>
                <c:pt idx="429">
                  <c:v>2971</c:v>
                </c:pt>
                <c:pt idx="430">
                  <c:v>2972</c:v>
                </c:pt>
                <c:pt idx="431">
                  <c:v>2973</c:v>
                </c:pt>
                <c:pt idx="432">
                  <c:v>2974</c:v>
                </c:pt>
                <c:pt idx="433">
                  <c:v>2975</c:v>
                </c:pt>
                <c:pt idx="434">
                  <c:v>2976</c:v>
                </c:pt>
                <c:pt idx="435">
                  <c:v>2977</c:v>
                </c:pt>
                <c:pt idx="436">
                  <c:v>2978</c:v>
                </c:pt>
                <c:pt idx="437">
                  <c:v>2979</c:v>
                </c:pt>
                <c:pt idx="438">
                  <c:v>2980</c:v>
                </c:pt>
                <c:pt idx="439">
                  <c:v>2981</c:v>
                </c:pt>
                <c:pt idx="440">
                  <c:v>2982</c:v>
                </c:pt>
                <c:pt idx="441">
                  <c:v>2983</c:v>
                </c:pt>
                <c:pt idx="442">
                  <c:v>2984</c:v>
                </c:pt>
                <c:pt idx="443">
                  <c:v>2985</c:v>
                </c:pt>
                <c:pt idx="444">
                  <c:v>2986</c:v>
                </c:pt>
                <c:pt idx="445">
                  <c:v>2987</c:v>
                </c:pt>
                <c:pt idx="446">
                  <c:v>2988</c:v>
                </c:pt>
                <c:pt idx="447">
                  <c:v>2989</c:v>
                </c:pt>
                <c:pt idx="448">
                  <c:v>2990</c:v>
                </c:pt>
                <c:pt idx="449">
                  <c:v>2991</c:v>
                </c:pt>
                <c:pt idx="450">
                  <c:v>2992</c:v>
                </c:pt>
                <c:pt idx="451">
                  <c:v>2993</c:v>
                </c:pt>
                <c:pt idx="452">
                  <c:v>2994</c:v>
                </c:pt>
                <c:pt idx="453">
                  <c:v>2995</c:v>
                </c:pt>
                <c:pt idx="454">
                  <c:v>2996</c:v>
                </c:pt>
                <c:pt idx="455">
                  <c:v>2997</c:v>
                </c:pt>
                <c:pt idx="456">
                  <c:v>2998</c:v>
                </c:pt>
                <c:pt idx="457">
                  <c:v>2999</c:v>
                </c:pt>
                <c:pt idx="458">
                  <c:v>3000</c:v>
                </c:pt>
                <c:pt idx="459">
                  <c:v>3001</c:v>
                </c:pt>
                <c:pt idx="460">
                  <c:v>3002</c:v>
                </c:pt>
                <c:pt idx="461">
                  <c:v>3003</c:v>
                </c:pt>
                <c:pt idx="462">
                  <c:v>3004</c:v>
                </c:pt>
                <c:pt idx="463">
                  <c:v>3005</c:v>
                </c:pt>
                <c:pt idx="464">
                  <c:v>3006</c:v>
                </c:pt>
                <c:pt idx="465">
                  <c:v>3007</c:v>
                </c:pt>
                <c:pt idx="466">
                  <c:v>3008</c:v>
                </c:pt>
                <c:pt idx="467">
                  <c:v>3009</c:v>
                </c:pt>
                <c:pt idx="468">
                  <c:v>3010</c:v>
                </c:pt>
                <c:pt idx="469">
                  <c:v>3011</c:v>
                </c:pt>
                <c:pt idx="470">
                  <c:v>3012</c:v>
                </c:pt>
                <c:pt idx="471">
                  <c:v>3013</c:v>
                </c:pt>
                <c:pt idx="472">
                  <c:v>3014</c:v>
                </c:pt>
                <c:pt idx="473">
                  <c:v>3015</c:v>
                </c:pt>
                <c:pt idx="474">
                  <c:v>3016</c:v>
                </c:pt>
                <c:pt idx="475">
                  <c:v>3017</c:v>
                </c:pt>
                <c:pt idx="476">
                  <c:v>3018</c:v>
                </c:pt>
                <c:pt idx="477">
                  <c:v>3019</c:v>
                </c:pt>
                <c:pt idx="478">
                  <c:v>3020</c:v>
                </c:pt>
                <c:pt idx="479">
                  <c:v>3021</c:v>
                </c:pt>
                <c:pt idx="480">
                  <c:v>3022</c:v>
                </c:pt>
                <c:pt idx="481">
                  <c:v>3023</c:v>
                </c:pt>
                <c:pt idx="482">
                  <c:v>3024</c:v>
                </c:pt>
                <c:pt idx="483">
                  <c:v>3025</c:v>
                </c:pt>
                <c:pt idx="484">
                  <c:v>3026</c:v>
                </c:pt>
                <c:pt idx="485">
                  <c:v>3027</c:v>
                </c:pt>
                <c:pt idx="486">
                  <c:v>3028</c:v>
                </c:pt>
                <c:pt idx="487">
                  <c:v>3029</c:v>
                </c:pt>
                <c:pt idx="488">
                  <c:v>3030</c:v>
                </c:pt>
                <c:pt idx="489">
                  <c:v>3031</c:v>
                </c:pt>
                <c:pt idx="490">
                  <c:v>3032</c:v>
                </c:pt>
                <c:pt idx="491">
                  <c:v>3033</c:v>
                </c:pt>
                <c:pt idx="492">
                  <c:v>3034</c:v>
                </c:pt>
                <c:pt idx="493">
                  <c:v>3035</c:v>
                </c:pt>
                <c:pt idx="494">
                  <c:v>3036</c:v>
                </c:pt>
                <c:pt idx="495">
                  <c:v>3037</c:v>
                </c:pt>
                <c:pt idx="496">
                  <c:v>3038</c:v>
                </c:pt>
                <c:pt idx="497">
                  <c:v>3039</c:v>
                </c:pt>
                <c:pt idx="498">
                  <c:v>3040</c:v>
                </c:pt>
                <c:pt idx="499">
                  <c:v>3041</c:v>
                </c:pt>
                <c:pt idx="500">
                  <c:v>3042</c:v>
                </c:pt>
                <c:pt idx="501">
                  <c:v>3043</c:v>
                </c:pt>
                <c:pt idx="502">
                  <c:v>3044</c:v>
                </c:pt>
                <c:pt idx="503">
                  <c:v>3045</c:v>
                </c:pt>
                <c:pt idx="504">
                  <c:v>3046</c:v>
                </c:pt>
                <c:pt idx="505">
                  <c:v>3047</c:v>
                </c:pt>
                <c:pt idx="506">
                  <c:v>3048</c:v>
                </c:pt>
                <c:pt idx="507">
                  <c:v>3049</c:v>
                </c:pt>
                <c:pt idx="508">
                  <c:v>3050</c:v>
                </c:pt>
                <c:pt idx="509">
                  <c:v>3051</c:v>
                </c:pt>
                <c:pt idx="510">
                  <c:v>3052</c:v>
                </c:pt>
                <c:pt idx="511">
                  <c:v>3053</c:v>
                </c:pt>
                <c:pt idx="512">
                  <c:v>3054</c:v>
                </c:pt>
                <c:pt idx="513">
                  <c:v>3055</c:v>
                </c:pt>
                <c:pt idx="514">
                  <c:v>3056</c:v>
                </c:pt>
                <c:pt idx="515">
                  <c:v>3057</c:v>
                </c:pt>
                <c:pt idx="516">
                  <c:v>3058</c:v>
                </c:pt>
                <c:pt idx="517">
                  <c:v>3059</c:v>
                </c:pt>
                <c:pt idx="518">
                  <c:v>3060</c:v>
                </c:pt>
                <c:pt idx="519">
                  <c:v>3061</c:v>
                </c:pt>
                <c:pt idx="520">
                  <c:v>3062</c:v>
                </c:pt>
                <c:pt idx="521">
                  <c:v>3063</c:v>
                </c:pt>
                <c:pt idx="522">
                  <c:v>3064</c:v>
                </c:pt>
                <c:pt idx="523">
                  <c:v>3065</c:v>
                </c:pt>
                <c:pt idx="524">
                  <c:v>3066</c:v>
                </c:pt>
                <c:pt idx="525">
                  <c:v>3067</c:v>
                </c:pt>
                <c:pt idx="526">
                  <c:v>3068</c:v>
                </c:pt>
                <c:pt idx="527">
                  <c:v>3069</c:v>
                </c:pt>
                <c:pt idx="528">
                  <c:v>3070</c:v>
                </c:pt>
                <c:pt idx="529">
                  <c:v>3071</c:v>
                </c:pt>
                <c:pt idx="530">
                  <c:v>3072</c:v>
                </c:pt>
                <c:pt idx="531">
                  <c:v>3073</c:v>
                </c:pt>
                <c:pt idx="532">
                  <c:v>3074</c:v>
                </c:pt>
                <c:pt idx="533">
                  <c:v>3075</c:v>
                </c:pt>
                <c:pt idx="534">
                  <c:v>3076</c:v>
                </c:pt>
                <c:pt idx="535">
                  <c:v>3077</c:v>
                </c:pt>
                <c:pt idx="536">
                  <c:v>3078</c:v>
                </c:pt>
                <c:pt idx="537">
                  <c:v>3079</c:v>
                </c:pt>
                <c:pt idx="538">
                  <c:v>3080</c:v>
                </c:pt>
                <c:pt idx="539">
                  <c:v>3081</c:v>
                </c:pt>
                <c:pt idx="540">
                  <c:v>3082</c:v>
                </c:pt>
                <c:pt idx="541">
                  <c:v>3083</c:v>
                </c:pt>
                <c:pt idx="542">
                  <c:v>3084</c:v>
                </c:pt>
                <c:pt idx="543">
                  <c:v>3085</c:v>
                </c:pt>
                <c:pt idx="544">
                  <c:v>3086</c:v>
                </c:pt>
                <c:pt idx="545">
                  <c:v>3087</c:v>
                </c:pt>
                <c:pt idx="546">
                  <c:v>3088</c:v>
                </c:pt>
                <c:pt idx="547">
                  <c:v>3089</c:v>
                </c:pt>
                <c:pt idx="548">
                  <c:v>3090</c:v>
                </c:pt>
                <c:pt idx="549">
                  <c:v>3091</c:v>
                </c:pt>
                <c:pt idx="550">
                  <c:v>3092</c:v>
                </c:pt>
                <c:pt idx="551">
                  <c:v>3093</c:v>
                </c:pt>
                <c:pt idx="552">
                  <c:v>3094</c:v>
                </c:pt>
                <c:pt idx="553">
                  <c:v>3095</c:v>
                </c:pt>
                <c:pt idx="554">
                  <c:v>3096</c:v>
                </c:pt>
                <c:pt idx="555">
                  <c:v>3097</c:v>
                </c:pt>
                <c:pt idx="556">
                  <c:v>3098</c:v>
                </c:pt>
                <c:pt idx="557">
                  <c:v>3099</c:v>
                </c:pt>
                <c:pt idx="558">
                  <c:v>3100</c:v>
                </c:pt>
                <c:pt idx="559">
                  <c:v>3101</c:v>
                </c:pt>
                <c:pt idx="560">
                  <c:v>3102</c:v>
                </c:pt>
                <c:pt idx="561">
                  <c:v>3103</c:v>
                </c:pt>
                <c:pt idx="562">
                  <c:v>3104</c:v>
                </c:pt>
                <c:pt idx="563">
                  <c:v>3105</c:v>
                </c:pt>
                <c:pt idx="564">
                  <c:v>3106</c:v>
                </c:pt>
                <c:pt idx="565">
                  <c:v>3107</c:v>
                </c:pt>
                <c:pt idx="566">
                  <c:v>3108</c:v>
                </c:pt>
                <c:pt idx="567">
                  <c:v>3109</c:v>
                </c:pt>
                <c:pt idx="568">
                  <c:v>3110</c:v>
                </c:pt>
                <c:pt idx="569">
                  <c:v>3111</c:v>
                </c:pt>
                <c:pt idx="570">
                  <c:v>3112</c:v>
                </c:pt>
                <c:pt idx="571">
                  <c:v>3113</c:v>
                </c:pt>
                <c:pt idx="572">
                  <c:v>3114</c:v>
                </c:pt>
                <c:pt idx="573">
                  <c:v>3115</c:v>
                </c:pt>
                <c:pt idx="574">
                  <c:v>3116</c:v>
                </c:pt>
                <c:pt idx="575">
                  <c:v>3117</c:v>
                </c:pt>
                <c:pt idx="576">
                  <c:v>3118</c:v>
                </c:pt>
                <c:pt idx="577">
                  <c:v>3119</c:v>
                </c:pt>
                <c:pt idx="578">
                  <c:v>3120</c:v>
                </c:pt>
                <c:pt idx="579">
                  <c:v>3121</c:v>
                </c:pt>
                <c:pt idx="580">
                  <c:v>3122</c:v>
                </c:pt>
                <c:pt idx="581">
                  <c:v>3123</c:v>
                </c:pt>
                <c:pt idx="582">
                  <c:v>3124</c:v>
                </c:pt>
                <c:pt idx="583">
                  <c:v>3125</c:v>
                </c:pt>
                <c:pt idx="584">
                  <c:v>3126</c:v>
                </c:pt>
                <c:pt idx="585">
                  <c:v>3127</c:v>
                </c:pt>
                <c:pt idx="586">
                  <c:v>3128</c:v>
                </c:pt>
                <c:pt idx="587">
                  <c:v>3129</c:v>
                </c:pt>
                <c:pt idx="588">
                  <c:v>3130</c:v>
                </c:pt>
                <c:pt idx="589">
                  <c:v>3131</c:v>
                </c:pt>
                <c:pt idx="590">
                  <c:v>3132</c:v>
                </c:pt>
                <c:pt idx="591">
                  <c:v>3133</c:v>
                </c:pt>
                <c:pt idx="592">
                  <c:v>3134</c:v>
                </c:pt>
                <c:pt idx="593">
                  <c:v>3135</c:v>
                </c:pt>
                <c:pt idx="594">
                  <c:v>3136</c:v>
                </c:pt>
                <c:pt idx="595">
                  <c:v>3137</c:v>
                </c:pt>
                <c:pt idx="596">
                  <c:v>3138</c:v>
                </c:pt>
                <c:pt idx="597">
                  <c:v>3139</c:v>
                </c:pt>
                <c:pt idx="598">
                  <c:v>3140</c:v>
                </c:pt>
                <c:pt idx="599">
                  <c:v>3141</c:v>
                </c:pt>
                <c:pt idx="600">
                  <c:v>3142</c:v>
                </c:pt>
                <c:pt idx="601">
                  <c:v>3143</c:v>
                </c:pt>
                <c:pt idx="602">
                  <c:v>3144</c:v>
                </c:pt>
                <c:pt idx="603">
                  <c:v>3145</c:v>
                </c:pt>
                <c:pt idx="604">
                  <c:v>3146</c:v>
                </c:pt>
                <c:pt idx="605">
                  <c:v>3147</c:v>
                </c:pt>
                <c:pt idx="606">
                  <c:v>3148</c:v>
                </c:pt>
                <c:pt idx="607">
                  <c:v>3149</c:v>
                </c:pt>
                <c:pt idx="608">
                  <c:v>3150</c:v>
                </c:pt>
                <c:pt idx="609">
                  <c:v>3151</c:v>
                </c:pt>
                <c:pt idx="610">
                  <c:v>3152</c:v>
                </c:pt>
                <c:pt idx="611">
                  <c:v>3153</c:v>
                </c:pt>
                <c:pt idx="612">
                  <c:v>3154</c:v>
                </c:pt>
                <c:pt idx="613">
                  <c:v>3155</c:v>
                </c:pt>
                <c:pt idx="614">
                  <c:v>3156</c:v>
                </c:pt>
                <c:pt idx="615">
                  <c:v>3157</c:v>
                </c:pt>
                <c:pt idx="616">
                  <c:v>3158</c:v>
                </c:pt>
                <c:pt idx="617">
                  <c:v>3159</c:v>
                </c:pt>
                <c:pt idx="618">
                  <c:v>3160</c:v>
                </c:pt>
                <c:pt idx="619">
                  <c:v>3161</c:v>
                </c:pt>
                <c:pt idx="620">
                  <c:v>3162</c:v>
                </c:pt>
                <c:pt idx="621">
                  <c:v>3163</c:v>
                </c:pt>
                <c:pt idx="622">
                  <c:v>3164</c:v>
                </c:pt>
                <c:pt idx="623">
                  <c:v>3165</c:v>
                </c:pt>
                <c:pt idx="624">
                  <c:v>3166</c:v>
                </c:pt>
                <c:pt idx="625">
                  <c:v>3167</c:v>
                </c:pt>
                <c:pt idx="626">
                  <c:v>3168</c:v>
                </c:pt>
                <c:pt idx="627">
                  <c:v>3169</c:v>
                </c:pt>
                <c:pt idx="628">
                  <c:v>3170</c:v>
                </c:pt>
                <c:pt idx="629">
                  <c:v>3171</c:v>
                </c:pt>
                <c:pt idx="630">
                  <c:v>3172</c:v>
                </c:pt>
                <c:pt idx="631">
                  <c:v>3173</c:v>
                </c:pt>
                <c:pt idx="632">
                  <c:v>3174</c:v>
                </c:pt>
                <c:pt idx="633">
                  <c:v>3175</c:v>
                </c:pt>
                <c:pt idx="634">
                  <c:v>3176</c:v>
                </c:pt>
                <c:pt idx="635">
                  <c:v>3177</c:v>
                </c:pt>
                <c:pt idx="636">
                  <c:v>3178</c:v>
                </c:pt>
                <c:pt idx="637">
                  <c:v>3179</c:v>
                </c:pt>
                <c:pt idx="638">
                  <c:v>3180</c:v>
                </c:pt>
                <c:pt idx="639">
                  <c:v>3181</c:v>
                </c:pt>
                <c:pt idx="640">
                  <c:v>3182</c:v>
                </c:pt>
                <c:pt idx="641">
                  <c:v>3183</c:v>
                </c:pt>
                <c:pt idx="642">
                  <c:v>3184</c:v>
                </c:pt>
                <c:pt idx="643">
                  <c:v>3185</c:v>
                </c:pt>
                <c:pt idx="644">
                  <c:v>3186</c:v>
                </c:pt>
                <c:pt idx="645">
                  <c:v>3187</c:v>
                </c:pt>
                <c:pt idx="646">
                  <c:v>3188</c:v>
                </c:pt>
                <c:pt idx="647">
                  <c:v>3189</c:v>
                </c:pt>
                <c:pt idx="648">
                  <c:v>3190</c:v>
                </c:pt>
                <c:pt idx="649">
                  <c:v>3191</c:v>
                </c:pt>
                <c:pt idx="650">
                  <c:v>3192</c:v>
                </c:pt>
                <c:pt idx="651">
                  <c:v>3193</c:v>
                </c:pt>
                <c:pt idx="652">
                  <c:v>3194</c:v>
                </c:pt>
                <c:pt idx="653">
                  <c:v>3195</c:v>
                </c:pt>
                <c:pt idx="654">
                  <c:v>3196</c:v>
                </c:pt>
                <c:pt idx="655">
                  <c:v>3197</c:v>
                </c:pt>
                <c:pt idx="656">
                  <c:v>3198</c:v>
                </c:pt>
                <c:pt idx="657">
                  <c:v>3199</c:v>
                </c:pt>
                <c:pt idx="658">
                  <c:v>3200</c:v>
                </c:pt>
                <c:pt idx="659">
                  <c:v>3201</c:v>
                </c:pt>
                <c:pt idx="660">
                  <c:v>3202</c:v>
                </c:pt>
                <c:pt idx="661">
                  <c:v>3203</c:v>
                </c:pt>
                <c:pt idx="662">
                  <c:v>3204</c:v>
                </c:pt>
                <c:pt idx="663">
                  <c:v>3205</c:v>
                </c:pt>
                <c:pt idx="664">
                  <c:v>3206</c:v>
                </c:pt>
                <c:pt idx="665">
                  <c:v>3207</c:v>
                </c:pt>
                <c:pt idx="666">
                  <c:v>3208</c:v>
                </c:pt>
                <c:pt idx="667">
                  <c:v>3209</c:v>
                </c:pt>
                <c:pt idx="668">
                  <c:v>3210</c:v>
                </c:pt>
                <c:pt idx="669">
                  <c:v>3211</c:v>
                </c:pt>
                <c:pt idx="670">
                  <c:v>3212</c:v>
                </c:pt>
                <c:pt idx="671">
                  <c:v>3213</c:v>
                </c:pt>
                <c:pt idx="672">
                  <c:v>3214</c:v>
                </c:pt>
                <c:pt idx="673">
                  <c:v>3215</c:v>
                </c:pt>
                <c:pt idx="674">
                  <c:v>3216</c:v>
                </c:pt>
                <c:pt idx="675">
                  <c:v>3217</c:v>
                </c:pt>
                <c:pt idx="676">
                  <c:v>3218</c:v>
                </c:pt>
                <c:pt idx="677">
                  <c:v>3219</c:v>
                </c:pt>
                <c:pt idx="678">
                  <c:v>3220</c:v>
                </c:pt>
                <c:pt idx="679">
                  <c:v>3221</c:v>
                </c:pt>
                <c:pt idx="680">
                  <c:v>3222</c:v>
                </c:pt>
                <c:pt idx="681">
                  <c:v>3223</c:v>
                </c:pt>
                <c:pt idx="682">
                  <c:v>3224</c:v>
                </c:pt>
                <c:pt idx="683">
                  <c:v>3225</c:v>
                </c:pt>
                <c:pt idx="684">
                  <c:v>3226</c:v>
                </c:pt>
                <c:pt idx="685">
                  <c:v>3227</c:v>
                </c:pt>
                <c:pt idx="686">
                  <c:v>3228</c:v>
                </c:pt>
                <c:pt idx="687">
                  <c:v>3229</c:v>
                </c:pt>
                <c:pt idx="688">
                  <c:v>3230</c:v>
                </c:pt>
                <c:pt idx="689">
                  <c:v>3231</c:v>
                </c:pt>
                <c:pt idx="690">
                  <c:v>3232</c:v>
                </c:pt>
                <c:pt idx="691">
                  <c:v>3233</c:v>
                </c:pt>
                <c:pt idx="692">
                  <c:v>3234</c:v>
                </c:pt>
                <c:pt idx="693">
                  <c:v>3235</c:v>
                </c:pt>
                <c:pt idx="694">
                  <c:v>3236</c:v>
                </c:pt>
                <c:pt idx="695">
                  <c:v>3237</c:v>
                </c:pt>
                <c:pt idx="696">
                  <c:v>3238</c:v>
                </c:pt>
                <c:pt idx="697">
                  <c:v>3239</c:v>
                </c:pt>
                <c:pt idx="698">
                  <c:v>3240</c:v>
                </c:pt>
                <c:pt idx="699">
                  <c:v>3241</c:v>
                </c:pt>
                <c:pt idx="700">
                  <c:v>3242</c:v>
                </c:pt>
                <c:pt idx="701">
                  <c:v>3243</c:v>
                </c:pt>
                <c:pt idx="702">
                  <c:v>3244</c:v>
                </c:pt>
                <c:pt idx="703">
                  <c:v>3245</c:v>
                </c:pt>
                <c:pt idx="704">
                  <c:v>3246</c:v>
                </c:pt>
                <c:pt idx="705">
                  <c:v>3247</c:v>
                </c:pt>
                <c:pt idx="706">
                  <c:v>3248</c:v>
                </c:pt>
                <c:pt idx="707">
                  <c:v>3249</c:v>
                </c:pt>
                <c:pt idx="708">
                  <c:v>3250</c:v>
                </c:pt>
                <c:pt idx="709">
                  <c:v>3251</c:v>
                </c:pt>
                <c:pt idx="710">
                  <c:v>3252</c:v>
                </c:pt>
                <c:pt idx="711">
                  <c:v>3253</c:v>
                </c:pt>
                <c:pt idx="712">
                  <c:v>3254</c:v>
                </c:pt>
                <c:pt idx="713">
                  <c:v>3255</c:v>
                </c:pt>
                <c:pt idx="714">
                  <c:v>3256</c:v>
                </c:pt>
                <c:pt idx="715">
                  <c:v>3257</c:v>
                </c:pt>
                <c:pt idx="716">
                  <c:v>3258</c:v>
                </c:pt>
                <c:pt idx="717">
                  <c:v>3259</c:v>
                </c:pt>
                <c:pt idx="718">
                  <c:v>3260</c:v>
                </c:pt>
                <c:pt idx="719">
                  <c:v>3261</c:v>
                </c:pt>
                <c:pt idx="720">
                  <c:v>3262</c:v>
                </c:pt>
                <c:pt idx="721">
                  <c:v>3263</c:v>
                </c:pt>
                <c:pt idx="722">
                  <c:v>3264</c:v>
                </c:pt>
                <c:pt idx="723">
                  <c:v>3265</c:v>
                </c:pt>
                <c:pt idx="724">
                  <c:v>3266</c:v>
                </c:pt>
                <c:pt idx="725">
                  <c:v>3267</c:v>
                </c:pt>
                <c:pt idx="726">
                  <c:v>3268</c:v>
                </c:pt>
                <c:pt idx="727">
                  <c:v>3269</c:v>
                </c:pt>
                <c:pt idx="728">
                  <c:v>3270</c:v>
                </c:pt>
                <c:pt idx="729">
                  <c:v>3271</c:v>
                </c:pt>
                <c:pt idx="730">
                  <c:v>3272</c:v>
                </c:pt>
                <c:pt idx="731">
                  <c:v>3273</c:v>
                </c:pt>
                <c:pt idx="732">
                  <c:v>3274</c:v>
                </c:pt>
                <c:pt idx="733">
                  <c:v>3275</c:v>
                </c:pt>
                <c:pt idx="734">
                  <c:v>3276</c:v>
                </c:pt>
                <c:pt idx="735">
                  <c:v>3277</c:v>
                </c:pt>
                <c:pt idx="736">
                  <c:v>3278</c:v>
                </c:pt>
                <c:pt idx="737">
                  <c:v>3279</c:v>
                </c:pt>
                <c:pt idx="738">
                  <c:v>3280</c:v>
                </c:pt>
                <c:pt idx="739">
                  <c:v>3281</c:v>
                </c:pt>
                <c:pt idx="740">
                  <c:v>3282</c:v>
                </c:pt>
                <c:pt idx="741">
                  <c:v>3283</c:v>
                </c:pt>
                <c:pt idx="742">
                  <c:v>3284</c:v>
                </c:pt>
                <c:pt idx="743">
                  <c:v>3285</c:v>
                </c:pt>
                <c:pt idx="744">
                  <c:v>3286</c:v>
                </c:pt>
                <c:pt idx="745">
                  <c:v>3287</c:v>
                </c:pt>
                <c:pt idx="746">
                  <c:v>3288</c:v>
                </c:pt>
                <c:pt idx="747">
                  <c:v>3289</c:v>
                </c:pt>
                <c:pt idx="748">
                  <c:v>3290</c:v>
                </c:pt>
                <c:pt idx="749">
                  <c:v>3291</c:v>
                </c:pt>
                <c:pt idx="750">
                  <c:v>3292</c:v>
                </c:pt>
                <c:pt idx="751">
                  <c:v>3293</c:v>
                </c:pt>
                <c:pt idx="752">
                  <c:v>3294</c:v>
                </c:pt>
                <c:pt idx="753">
                  <c:v>3295</c:v>
                </c:pt>
                <c:pt idx="754">
                  <c:v>3296</c:v>
                </c:pt>
                <c:pt idx="755">
                  <c:v>3297</c:v>
                </c:pt>
                <c:pt idx="756">
                  <c:v>3298</c:v>
                </c:pt>
                <c:pt idx="757">
                  <c:v>3299</c:v>
                </c:pt>
                <c:pt idx="758">
                  <c:v>3300</c:v>
                </c:pt>
                <c:pt idx="759">
                  <c:v>3301</c:v>
                </c:pt>
                <c:pt idx="760">
                  <c:v>3302</c:v>
                </c:pt>
                <c:pt idx="761">
                  <c:v>3303</c:v>
                </c:pt>
                <c:pt idx="762">
                  <c:v>3304</c:v>
                </c:pt>
                <c:pt idx="763">
                  <c:v>3305</c:v>
                </c:pt>
                <c:pt idx="764">
                  <c:v>3306</c:v>
                </c:pt>
                <c:pt idx="765">
                  <c:v>3307</c:v>
                </c:pt>
                <c:pt idx="766">
                  <c:v>3308</c:v>
                </c:pt>
                <c:pt idx="767">
                  <c:v>3309</c:v>
                </c:pt>
                <c:pt idx="768">
                  <c:v>3310</c:v>
                </c:pt>
                <c:pt idx="769">
                  <c:v>3311</c:v>
                </c:pt>
                <c:pt idx="770">
                  <c:v>3312</c:v>
                </c:pt>
                <c:pt idx="771">
                  <c:v>3313</c:v>
                </c:pt>
                <c:pt idx="772">
                  <c:v>3314</c:v>
                </c:pt>
                <c:pt idx="773">
                  <c:v>3315</c:v>
                </c:pt>
                <c:pt idx="774">
                  <c:v>3316</c:v>
                </c:pt>
                <c:pt idx="775">
                  <c:v>3317</c:v>
                </c:pt>
                <c:pt idx="776">
                  <c:v>3318</c:v>
                </c:pt>
                <c:pt idx="777">
                  <c:v>3319</c:v>
                </c:pt>
                <c:pt idx="778">
                  <c:v>3320</c:v>
                </c:pt>
                <c:pt idx="779">
                  <c:v>3321</c:v>
                </c:pt>
                <c:pt idx="780">
                  <c:v>3322</c:v>
                </c:pt>
                <c:pt idx="781">
                  <c:v>3323</c:v>
                </c:pt>
                <c:pt idx="782">
                  <c:v>3324</c:v>
                </c:pt>
                <c:pt idx="783">
                  <c:v>3325</c:v>
                </c:pt>
                <c:pt idx="784">
                  <c:v>3326</c:v>
                </c:pt>
                <c:pt idx="785">
                  <c:v>3327</c:v>
                </c:pt>
                <c:pt idx="786">
                  <c:v>3328</c:v>
                </c:pt>
                <c:pt idx="787">
                  <c:v>3329</c:v>
                </c:pt>
                <c:pt idx="788">
                  <c:v>3330</c:v>
                </c:pt>
                <c:pt idx="789">
                  <c:v>3331</c:v>
                </c:pt>
                <c:pt idx="790">
                  <c:v>3332</c:v>
                </c:pt>
                <c:pt idx="791">
                  <c:v>3333</c:v>
                </c:pt>
                <c:pt idx="792">
                  <c:v>3334</c:v>
                </c:pt>
                <c:pt idx="793">
                  <c:v>3335</c:v>
                </c:pt>
                <c:pt idx="794">
                  <c:v>3336</c:v>
                </c:pt>
                <c:pt idx="795">
                  <c:v>3337</c:v>
                </c:pt>
                <c:pt idx="796">
                  <c:v>3338</c:v>
                </c:pt>
                <c:pt idx="797">
                  <c:v>3339</c:v>
                </c:pt>
                <c:pt idx="798">
                  <c:v>3340</c:v>
                </c:pt>
                <c:pt idx="799">
                  <c:v>3341</c:v>
                </c:pt>
                <c:pt idx="800">
                  <c:v>3342</c:v>
                </c:pt>
                <c:pt idx="801">
                  <c:v>3343</c:v>
                </c:pt>
                <c:pt idx="802">
                  <c:v>3344</c:v>
                </c:pt>
                <c:pt idx="803">
                  <c:v>3345</c:v>
                </c:pt>
                <c:pt idx="804">
                  <c:v>3346</c:v>
                </c:pt>
                <c:pt idx="805">
                  <c:v>3347</c:v>
                </c:pt>
                <c:pt idx="806">
                  <c:v>3348</c:v>
                </c:pt>
                <c:pt idx="807">
                  <c:v>3349</c:v>
                </c:pt>
                <c:pt idx="808">
                  <c:v>3350</c:v>
                </c:pt>
                <c:pt idx="809">
                  <c:v>3351</c:v>
                </c:pt>
                <c:pt idx="810">
                  <c:v>3352</c:v>
                </c:pt>
                <c:pt idx="811">
                  <c:v>3353</c:v>
                </c:pt>
                <c:pt idx="812">
                  <c:v>3354</c:v>
                </c:pt>
                <c:pt idx="813">
                  <c:v>3355</c:v>
                </c:pt>
                <c:pt idx="814">
                  <c:v>3356</c:v>
                </c:pt>
                <c:pt idx="815">
                  <c:v>3357</c:v>
                </c:pt>
                <c:pt idx="816">
                  <c:v>3358</c:v>
                </c:pt>
                <c:pt idx="817">
                  <c:v>3359</c:v>
                </c:pt>
                <c:pt idx="818">
                  <c:v>3360</c:v>
                </c:pt>
                <c:pt idx="819">
                  <c:v>3361</c:v>
                </c:pt>
                <c:pt idx="820">
                  <c:v>3362</c:v>
                </c:pt>
                <c:pt idx="821">
                  <c:v>3363</c:v>
                </c:pt>
                <c:pt idx="822">
                  <c:v>3364</c:v>
                </c:pt>
                <c:pt idx="823">
                  <c:v>3365</c:v>
                </c:pt>
                <c:pt idx="824">
                  <c:v>3366</c:v>
                </c:pt>
                <c:pt idx="825">
                  <c:v>3367</c:v>
                </c:pt>
                <c:pt idx="826">
                  <c:v>3368</c:v>
                </c:pt>
                <c:pt idx="827">
                  <c:v>3369</c:v>
                </c:pt>
                <c:pt idx="828">
                  <c:v>3370</c:v>
                </c:pt>
                <c:pt idx="829">
                  <c:v>3371</c:v>
                </c:pt>
                <c:pt idx="830">
                  <c:v>3372</c:v>
                </c:pt>
                <c:pt idx="831">
                  <c:v>3373</c:v>
                </c:pt>
                <c:pt idx="832">
                  <c:v>3374</c:v>
                </c:pt>
                <c:pt idx="833">
                  <c:v>3375</c:v>
                </c:pt>
                <c:pt idx="834">
                  <c:v>3376</c:v>
                </c:pt>
                <c:pt idx="835">
                  <c:v>3377</c:v>
                </c:pt>
                <c:pt idx="836">
                  <c:v>3378</c:v>
                </c:pt>
                <c:pt idx="837">
                  <c:v>3379</c:v>
                </c:pt>
                <c:pt idx="838">
                  <c:v>3380</c:v>
                </c:pt>
                <c:pt idx="839">
                  <c:v>3381</c:v>
                </c:pt>
                <c:pt idx="840">
                  <c:v>3382</c:v>
                </c:pt>
                <c:pt idx="841">
                  <c:v>3383</c:v>
                </c:pt>
                <c:pt idx="842">
                  <c:v>3384</c:v>
                </c:pt>
                <c:pt idx="843">
                  <c:v>3385</c:v>
                </c:pt>
                <c:pt idx="844">
                  <c:v>3386</c:v>
                </c:pt>
                <c:pt idx="845">
                  <c:v>3387</c:v>
                </c:pt>
                <c:pt idx="846">
                  <c:v>3388</c:v>
                </c:pt>
                <c:pt idx="847">
                  <c:v>3389</c:v>
                </c:pt>
                <c:pt idx="848">
                  <c:v>3390</c:v>
                </c:pt>
                <c:pt idx="849">
                  <c:v>3391</c:v>
                </c:pt>
                <c:pt idx="850">
                  <c:v>3392</c:v>
                </c:pt>
                <c:pt idx="851">
                  <c:v>3393</c:v>
                </c:pt>
                <c:pt idx="852">
                  <c:v>3394</c:v>
                </c:pt>
                <c:pt idx="853">
                  <c:v>3395</c:v>
                </c:pt>
                <c:pt idx="854">
                  <c:v>3396</c:v>
                </c:pt>
                <c:pt idx="855">
                  <c:v>3397</c:v>
                </c:pt>
                <c:pt idx="856">
                  <c:v>3398</c:v>
                </c:pt>
                <c:pt idx="857">
                  <c:v>3399</c:v>
                </c:pt>
                <c:pt idx="858">
                  <c:v>3400</c:v>
                </c:pt>
                <c:pt idx="859">
                  <c:v>3401</c:v>
                </c:pt>
                <c:pt idx="860">
                  <c:v>3402</c:v>
                </c:pt>
                <c:pt idx="861">
                  <c:v>3403</c:v>
                </c:pt>
                <c:pt idx="862">
                  <c:v>3404</c:v>
                </c:pt>
                <c:pt idx="863">
                  <c:v>3405</c:v>
                </c:pt>
                <c:pt idx="864">
                  <c:v>3406</c:v>
                </c:pt>
                <c:pt idx="865">
                  <c:v>3407</c:v>
                </c:pt>
                <c:pt idx="866">
                  <c:v>3408</c:v>
                </c:pt>
                <c:pt idx="867">
                  <c:v>3409</c:v>
                </c:pt>
                <c:pt idx="868">
                  <c:v>3410</c:v>
                </c:pt>
                <c:pt idx="869">
                  <c:v>3411</c:v>
                </c:pt>
                <c:pt idx="870">
                  <c:v>3412</c:v>
                </c:pt>
                <c:pt idx="871">
                  <c:v>3413</c:v>
                </c:pt>
                <c:pt idx="872">
                  <c:v>3414</c:v>
                </c:pt>
                <c:pt idx="873">
                  <c:v>3415</c:v>
                </c:pt>
                <c:pt idx="874">
                  <c:v>3416</c:v>
                </c:pt>
                <c:pt idx="875">
                  <c:v>3417</c:v>
                </c:pt>
                <c:pt idx="876">
                  <c:v>3418</c:v>
                </c:pt>
                <c:pt idx="877">
                  <c:v>3419</c:v>
                </c:pt>
                <c:pt idx="878">
                  <c:v>3420</c:v>
                </c:pt>
                <c:pt idx="879">
                  <c:v>3421</c:v>
                </c:pt>
                <c:pt idx="880">
                  <c:v>3422</c:v>
                </c:pt>
                <c:pt idx="881">
                  <c:v>3423</c:v>
                </c:pt>
                <c:pt idx="882">
                  <c:v>3424</c:v>
                </c:pt>
                <c:pt idx="883">
                  <c:v>3425</c:v>
                </c:pt>
                <c:pt idx="884">
                  <c:v>3426</c:v>
                </c:pt>
                <c:pt idx="885">
                  <c:v>3427</c:v>
                </c:pt>
                <c:pt idx="886">
                  <c:v>3428</c:v>
                </c:pt>
                <c:pt idx="887">
                  <c:v>3429</c:v>
                </c:pt>
                <c:pt idx="888">
                  <c:v>3430</c:v>
                </c:pt>
                <c:pt idx="889">
                  <c:v>3431</c:v>
                </c:pt>
                <c:pt idx="890">
                  <c:v>3432</c:v>
                </c:pt>
                <c:pt idx="891">
                  <c:v>3433</c:v>
                </c:pt>
                <c:pt idx="892">
                  <c:v>3434</c:v>
                </c:pt>
                <c:pt idx="893">
                  <c:v>3435</c:v>
                </c:pt>
                <c:pt idx="894">
                  <c:v>3436</c:v>
                </c:pt>
                <c:pt idx="895">
                  <c:v>3437</c:v>
                </c:pt>
                <c:pt idx="896">
                  <c:v>3438</c:v>
                </c:pt>
                <c:pt idx="897">
                  <c:v>3439</c:v>
                </c:pt>
                <c:pt idx="898">
                  <c:v>3440</c:v>
                </c:pt>
                <c:pt idx="899">
                  <c:v>3441</c:v>
                </c:pt>
                <c:pt idx="900">
                  <c:v>3442</c:v>
                </c:pt>
                <c:pt idx="901">
                  <c:v>3443</c:v>
                </c:pt>
                <c:pt idx="902">
                  <c:v>3444</c:v>
                </c:pt>
                <c:pt idx="903">
                  <c:v>3445</c:v>
                </c:pt>
                <c:pt idx="904">
                  <c:v>3446</c:v>
                </c:pt>
                <c:pt idx="905">
                  <c:v>3447</c:v>
                </c:pt>
                <c:pt idx="906">
                  <c:v>3448</c:v>
                </c:pt>
                <c:pt idx="907">
                  <c:v>3449</c:v>
                </c:pt>
                <c:pt idx="908">
                  <c:v>3450</c:v>
                </c:pt>
                <c:pt idx="909">
                  <c:v>3451</c:v>
                </c:pt>
                <c:pt idx="910">
                  <c:v>3452</c:v>
                </c:pt>
                <c:pt idx="911">
                  <c:v>3453</c:v>
                </c:pt>
                <c:pt idx="912">
                  <c:v>3454</c:v>
                </c:pt>
                <c:pt idx="913">
                  <c:v>3455</c:v>
                </c:pt>
                <c:pt idx="914">
                  <c:v>3456</c:v>
                </c:pt>
                <c:pt idx="915">
                  <c:v>3457</c:v>
                </c:pt>
                <c:pt idx="916">
                  <c:v>3458</c:v>
                </c:pt>
                <c:pt idx="917">
                  <c:v>3459</c:v>
                </c:pt>
                <c:pt idx="918">
                  <c:v>3460</c:v>
                </c:pt>
                <c:pt idx="919">
                  <c:v>3461</c:v>
                </c:pt>
                <c:pt idx="920">
                  <c:v>3462</c:v>
                </c:pt>
                <c:pt idx="921">
                  <c:v>3463</c:v>
                </c:pt>
                <c:pt idx="922">
                  <c:v>3464</c:v>
                </c:pt>
                <c:pt idx="923">
                  <c:v>3465</c:v>
                </c:pt>
                <c:pt idx="924">
                  <c:v>3466</c:v>
                </c:pt>
                <c:pt idx="925">
                  <c:v>3467</c:v>
                </c:pt>
                <c:pt idx="926">
                  <c:v>3468</c:v>
                </c:pt>
                <c:pt idx="927">
                  <c:v>3469</c:v>
                </c:pt>
                <c:pt idx="928">
                  <c:v>3470</c:v>
                </c:pt>
                <c:pt idx="929">
                  <c:v>3471</c:v>
                </c:pt>
                <c:pt idx="930">
                  <c:v>3472</c:v>
                </c:pt>
                <c:pt idx="931">
                  <c:v>3473</c:v>
                </c:pt>
                <c:pt idx="932">
                  <c:v>3474</c:v>
                </c:pt>
                <c:pt idx="933">
                  <c:v>3475</c:v>
                </c:pt>
                <c:pt idx="934">
                  <c:v>3476</c:v>
                </c:pt>
                <c:pt idx="935">
                  <c:v>3477</c:v>
                </c:pt>
                <c:pt idx="936">
                  <c:v>3478</c:v>
                </c:pt>
                <c:pt idx="937">
                  <c:v>3479</c:v>
                </c:pt>
                <c:pt idx="938">
                  <c:v>3480</c:v>
                </c:pt>
                <c:pt idx="939">
                  <c:v>3481</c:v>
                </c:pt>
                <c:pt idx="940">
                  <c:v>3482</c:v>
                </c:pt>
                <c:pt idx="941">
                  <c:v>3483</c:v>
                </c:pt>
                <c:pt idx="942">
                  <c:v>3484</c:v>
                </c:pt>
                <c:pt idx="943">
                  <c:v>3485</c:v>
                </c:pt>
                <c:pt idx="944">
                  <c:v>3486</c:v>
                </c:pt>
                <c:pt idx="945">
                  <c:v>3487</c:v>
                </c:pt>
                <c:pt idx="946">
                  <c:v>3488</c:v>
                </c:pt>
                <c:pt idx="947">
                  <c:v>3489</c:v>
                </c:pt>
                <c:pt idx="948">
                  <c:v>3490</c:v>
                </c:pt>
                <c:pt idx="949">
                  <c:v>3491</c:v>
                </c:pt>
                <c:pt idx="950">
                  <c:v>3492</c:v>
                </c:pt>
                <c:pt idx="951">
                  <c:v>3493</c:v>
                </c:pt>
                <c:pt idx="952">
                  <c:v>3494</c:v>
                </c:pt>
                <c:pt idx="953">
                  <c:v>3495</c:v>
                </c:pt>
                <c:pt idx="954">
                  <c:v>3496</c:v>
                </c:pt>
                <c:pt idx="955">
                  <c:v>3497</c:v>
                </c:pt>
                <c:pt idx="956">
                  <c:v>3498</c:v>
                </c:pt>
                <c:pt idx="957">
                  <c:v>3499</c:v>
                </c:pt>
                <c:pt idx="958">
                  <c:v>3500</c:v>
                </c:pt>
                <c:pt idx="959">
                  <c:v>3501</c:v>
                </c:pt>
                <c:pt idx="960">
                  <c:v>3502</c:v>
                </c:pt>
                <c:pt idx="961">
                  <c:v>3503</c:v>
                </c:pt>
                <c:pt idx="962">
                  <c:v>3504</c:v>
                </c:pt>
                <c:pt idx="963">
                  <c:v>3505</c:v>
                </c:pt>
                <c:pt idx="964">
                  <c:v>3506</c:v>
                </c:pt>
                <c:pt idx="965">
                  <c:v>3507</c:v>
                </c:pt>
                <c:pt idx="966">
                  <c:v>3508</c:v>
                </c:pt>
                <c:pt idx="967">
                  <c:v>3509</c:v>
                </c:pt>
                <c:pt idx="968">
                  <c:v>3510</c:v>
                </c:pt>
                <c:pt idx="969">
                  <c:v>3511</c:v>
                </c:pt>
                <c:pt idx="970">
                  <c:v>3512</c:v>
                </c:pt>
                <c:pt idx="971">
                  <c:v>3513</c:v>
                </c:pt>
                <c:pt idx="972">
                  <c:v>3514</c:v>
                </c:pt>
                <c:pt idx="973">
                  <c:v>3515</c:v>
                </c:pt>
                <c:pt idx="974">
                  <c:v>3516</c:v>
                </c:pt>
                <c:pt idx="975">
                  <c:v>3517</c:v>
                </c:pt>
                <c:pt idx="976">
                  <c:v>3518</c:v>
                </c:pt>
                <c:pt idx="977">
                  <c:v>3519</c:v>
                </c:pt>
                <c:pt idx="978">
                  <c:v>3520</c:v>
                </c:pt>
                <c:pt idx="979">
                  <c:v>3521</c:v>
                </c:pt>
                <c:pt idx="980">
                  <c:v>3522</c:v>
                </c:pt>
                <c:pt idx="981">
                  <c:v>3523</c:v>
                </c:pt>
                <c:pt idx="982">
                  <c:v>3524</c:v>
                </c:pt>
                <c:pt idx="983">
                  <c:v>3525</c:v>
                </c:pt>
                <c:pt idx="984">
                  <c:v>3526</c:v>
                </c:pt>
                <c:pt idx="985">
                  <c:v>3527</c:v>
                </c:pt>
                <c:pt idx="986">
                  <c:v>3528</c:v>
                </c:pt>
                <c:pt idx="987">
                  <c:v>3529</c:v>
                </c:pt>
                <c:pt idx="988">
                  <c:v>3530</c:v>
                </c:pt>
                <c:pt idx="989">
                  <c:v>3531</c:v>
                </c:pt>
                <c:pt idx="990">
                  <c:v>3532</c:v>
                </c:pt>
                <c:pt idx="991">
                  <c:v>3533</c:v>
                </c:pt>
                <c:pt idx="992">
                  <c:v>3534</c:v>
                </c:pt>
                <c:pt idx="993">
                  <c:v>3535</c:v>
                </c:pt>
                <c:pt idx="994">
                  <c:v>3536</c:v>
                </c:pt>
                <c:pt idx="995">
                  <c:v>3537</c:v>
                </c:pt>
                <c:pt idx="996">
                  <c:v>3538</c:v>
                </c:pt>
                <c:pt idx="997">
                  <c:v>3539</c:v>
                </c:pt>
                <c:pt idx="998">
                  <c:v>3540</c:v>
                </c:pt>
                <c:pt idx="999">
                  <c:v>3541</c:v>
                </c:pt>
                <c:pt idx="1000">
                  <c:v>3542</c:v>
                </c:pt>
                <c:pt idx="1001">
                  <c:v>3543</c:v>
                </c:pt>
                <c:pt idx="1002">
                  <c:v>3544</c:v>
                </c:pt>
                <c:pt idx="1003">
                  <c:v>3545</c:v>
                </c:pt>
                <c:pt idx="1004">
                  <c:v>3546</c:v>
                </c:pt>
                <c:pt idx="1005">
                  <c:v>3547</c:v>
                </c:pt>
                <c:pt idx="1006">
                  <c:v>3548</c:v>
                </c:pt>
                <c:pt idx="1007">
                  <c:v>3549</c:v>
                </c:pt>
                <c:pt idx="1008">
                  <c:v>3550</c:v>
                </c:pt>
                <c:pt idx="1009">
                  <c:v>3551</c:v>
                </c:pt>
                <c:pt idx="1010">
                  <c:v>3552</c:v>
                </c:pt>
                <c:pt idx="1011">
                  <c:v>3553</c:v>
                </c:pt>
                <c:pt idx="1012">
                  <c:v>3554</c:v>
                </c:pt>
                <c:pt idx="1013">
                  <c:v>3555</c:v>
                </c:pt>
                <c:pt idx="1014">
                  <c:v>3556</c:v>
                </c:pt>
                <c:pt idx="1015">
                  <c:v>3557</c:v>
                </c:pt>
                <c:pt idx="1016">
                  <c:v>3558</c:v>
                </c:pt>
                <c:pt idx="1017">
                  <c:v>3559</c:v>
                </c:pt>
                <c:pt idx="1018">
                  <c:v>3560</c:v>
                </c:pt>
                <c:pt idx="1019">
                  <c:v>3561</c:v>
                </c:pt>
                <c:pt idx="1020">
                  <c:v>3562</c:v>
                </c:pt>
                <c:pt idx="1021">
                  <c:v>3563</c:v>
                </c:pt>
                <c:pt idx="1022">
                  <c:v>3564</c:v>
                </c:pt>
                <c:pt idx="1023">
                  <c:v>3565</c:v>
                </c:pt>
                <c:pt idx="1024">
                  <c:v>3566</c:v>
                </c:pt>
                <c:pt idx="1025">
                  <c:v>3567</c:v>
                </c:pt>
                <c:pt idx="1026">
                  <c:v>3568</c:v>
                </c:pt>
                <c:pt idx="1027">
                  <c:v>3569</c:v>
                </c:pt>
                <c:pt idx="1028">
                  <c:v>3570</c:v>
                </c:pt>
                <c:pt idx="1029">
                  <c:v>3571</c:v>
                </c:pt>
                <c:pt idx="1030">
                  <c:v>3572</c:v>
                </c:pt>
                <c:pt idx="1031">
                  <c:v>3573</c:v>
                </c:pt>
                <c:pt idx="1032">
                  <c:v>3574</c:v>
                </c:pt>
                <c:pt idx="1033">
                  <c:v>3575</c:v>
                </c:pt>
                <c:pt idx="1034">
                  <c:v>3576</c:v>
                </c:pt>
                <c:pt idx="1035">
                  <c:v>3577</c:v>
                </c:pt>
                <c:pt idx="1036">
                  <c:v>3578</c:v>
                </c:pt>
                <c:pt idx="1037">
                  <c:v>3579</c:v>
                </c:pt>
                <c:pt idx="1038">
                  <c:v>3580</c:v>
                </c:pt>
                <c:pt idx="1039">
                  <c:v>3581</c:v>
                </c:pt>
                <c:pt idx="1040">
                  <c:v>3582</c:v>
                </c:pt>
                <c:pt idx="1041">
                  <c:v>3583</c:v>
                </c:pt>
                <c:pt idx="1042">
                  <c:v>3584</c:v>
                </c:pt>
                <c:pt idx="1043">
                  <c:v>3585</c:v>
                </c:pt>
                <c:pt idx="1044">
                  <c:v>3586</c:v>
                </c:pt>
                <c:pt idx="1045">
                  <c:v>3587</c:v>
                </c:pt>
                <c:pt idx="1046">
                  <c:v>3588</c:v>
                </c:pt>
                <c:pt idx="1047">
                  <c:v>3589</c:v>
                </c:pt>
                <c:pt idx="1048">
                  <c:v>3590</c:v>
                </c:pt>
                <c:pt idx="1049">
                  <c:v>3591</c:v>
                </c:pt>
                <c:pt idx="1050">
                  <c:v>3592</c:v>
                </c:pt>
                <c:pt idx="1051">
                  <c:v>3593</c:v>
                </c:pt>
                <c:pt idx="1052">
                  <c:v>3594</c:v>
                </c:pt>
                <c:pt idx="1053">
                  <c:v>3595</c:v>
                </c:pt>
                <c:pt idx="1054">
                  <c:v>3596</c:v>
                </c:pt>
                <c:pt idx="1055">
                  <c:v>3597</c:v>
                </c:pt>
                <c:pt idx="1056">
                  <c:v>3598</c:v>
                </c:pt>
                <c:pt idx="1057">
                  <c:v>3599</c:v>
                </c:pt>
                <c:pt idx="1058">
                  <c:v>3600</c:v>
                </c:pt>
                <c:pt idx="1059">
                  <c:v>3601</c:v>
                </c:pt>
                <c:pt idx="1060">
                  <c:v>3602</c:v>
                </c:pt>
                <c:pt idx="1061">
                  <c:v>3603</c:v>
                </c:pt>
                <c:pt idx="1062">
                  <c:v>3604</c:v>
                </c:pt>
                <c:pt idx="1063">
                  <c:v>3605</c:v>
                </c:pt>
                <c:pt idx="1064">
                  <c:v>3606</c:v>
                </c:pt>
                <c:pt idx="1065">
                  <c:v>3607</c:v>
                </c:pt>
                <c:pt idx="1066">
                  <c:v>3608</c:v>
                </c:pt>
                <c:pt idx="1067">
                  <c:v>3609</c:v>
                </c:pt>
                <c:pt idx="1068">
                  <c:v>3610</c:v>
                </c:pt>
                <c:pt idx="1069">
                  <c:v>3611</c:v>
                </c:pt>
                <c:pt idx="1070">
                  <c:v>3612</c:v>
                </c:pt>
                <c:pt idx="1071">
                  <c:v>3613</c:v>
                </c:pt>
                <c:pt idx="1072">
                  <c:v>3614</c:v>
                </c:pt>
                <c:pt idx="1073">
                  <c:v>3615</c:v>
                </c:pt>
                <c:pt idx="1074">
                  <c:v>3616</c:v>
                </c:pt>
                <c:pt idx="1075">
                  <c:v>3617</c:v>
                </c:pt>
                <c:pt idx="1076">
                  <c:v>3618</c:v>
                </c:pt>
                <c:pt idx="1077">
                  <c:v>3619</c:v>
                </c:pt>
                <c:pt idx="1078">
                  <c:v>3620</c:v>
                </c:pt>
                <c:pt idx="1079">
                  <c:v>3621</c:v>
                </c:pt>
                <c:pt idx="1080">
                  <c:v>3622</c:v>
                </c:pt>
                <c:pt idx="1081">
                  <c:v>3623</c:v>
                </c:pt>
                <c:pt idx="1082">
                  <c:v>3624</c:v>
                </c:pt>
                <c:pt idx="1083">
                  <c:v>3625</c:v>
                </c:pt>
                <c:pt idx="1084">
                  <c:v>3626</c:v>
                </c:pt>
                <c:pt idx="1085">
                  <c:v>3627</c:v>
                </c:pt>
                <c:pt idx="1086">
                  <c:v>3628</c:v>
                </c:pt>
                <c:pt idx="1087">
                  <c:v>3629</c:v>
                </c:pt>
                <c:pt idx="1088">
                  <c:v>3630</c:v>
                </c:pt>
                <c:pt idx="1089">
                  <c:v>3631</c:v>
                </c:pt>
                <c:pt idx="1090">
                  <c:v>3632</c:v>
                </c:pt>
                <c:pt idx="1091">
                  <c:v>3633</c:v>
                </c:pt>
                <c:pt idx="1092">
                  <c:v>3634</c:v>
                </c:pt>
                <c:pt idx="1093">
                  <c:v>3635</c:v>
                </c:pt>
                <c:pt idx="1094">
                  <c:v>3636</c:v>
                </c:pt>
                <c:pt idx="1095">
                  <c:v>3637</c:v>
                </c:pt>
                <c:pt idx="1096">
                  <c:v>3638</c:v>
                </c:pt>
                <c:pt idx="1097">
                  <c:v>3639</c:v>
                </c:pt>
                <c:pt idx="1098">
                  <c:v>3640</c:v>
                </c:pt>
                <c:pt idx="1099">
                  <c:v>3641</c:v>
                </c:pt>
                <c:pt idx="1100">
                  <c:v>3642</c:v>
                </c:pt>
                <c:pt idx="1101">
                  <c:v>3643</c:v>
                </c:pt>
                <c:pt idx="1102">
                  <c:v>3644</c:v>
                </c:pt>
                <c:pt idx="1103">
                  <c:v>3645</c:v>
                </c:pt>
                <c:pt idx="1104">
                  <c:v>3646</c:v>
                </c:pt>
                <c:pt idx="1105">
                  <c:v>3647</c:v>
                </c:pt>
                <c:pt idx="1106">
                  <c:v>3648</c:v>
                </c:pt>
                <c:pt idx="1107">
                  <c:v>3649</c:v>
                </c:pt>
                <c:pt idx="1108">
                  <c:v>3650</c:v>
                </c:pt>
                <c:pt idx="1109">
                  <c:v>3651</c:v>
                </c:pt>
                <c:pt idx="1110">
                  <c:v>3652</c:v>
                </c:pt>
                <c:pt idx="1111">
                  <c:v>3653</c:v>
                </c:pt>
                <c:pt idx="1112">
                  <c:v>3654</c:v>
                </c:pt>
                <c:pt idx="1113">
                  <c:v>3655</c:v>
                </c:pt>
                <c:pt idx="1114">
                  <c:v>3656</c:v>
                </c:pt>
                <c:pt idx="1115">
                  <c:v>3657</c:v>
                </c:pt>
                <c:pt idx="1116">
                  <c:v>3658</c:v>
                </c:pt>
                <c:pt idx="1117">
                  <c:v>3659</c:v>
                </c:pt>
                <c:pt idx="1118">
                  <c:v>3660</c:v>
                </c:pt>
                <c:pt idx="1119">
                  <c:v>3661</c:v>
                </c:pt>
                <c:pt idx="1120">
                  <c:v>3662</c:v>
                </c:pt>
                <c:pt idx="1121">
                  <c:v>3663</c:v>
                </c:pt>
                <c:pt idx="1122">
                  <c:v>3664</c:v>
                </c:pt>
                <c:pt idx="1123">
                  <c:v>3665</c:v>
                </c:pt>
                <c:pt idx="1124">
                  <c:v>3666</c:v>
                </c:pt>
                <c:pt idx="1125">
                  <c:v>3667</c:v>
                </c:pt>
                <c:pt idx="1126">
                  <c:v>3668</c:v>
                </c:pt>
                <c:pt idx="1127">
                  <c:v>3669</c:v>
                </c:pt>
                <c:pt idx="1128">
                  <c:v>3670</c:v>
                </c:pt>
                <c:pt idx="1129">
                  <c:v>3671</c:v>
                </c:pt>
                <c:pt idx="1130">
                  <c:v>3672</c:v>
                </c:pt>
                <c:pt idx="1131">
                  <c:v>3673</c:v>
                </c:pt>
                <c:pt idx="1132">
                  <c:v>3674</c:v>
                </c:pt>
                <c:pt idx="1133">
                  <c:v>3675</c:v>
                </c:pt>
                <c:pt idx="1134">
                  <c:v>3676</c:v>
                </c:pt>
                <c:pt idx="1135">
                  <c:v>3677</c:v>
                </c:pt>
                <c:pt idx="1136">
                  <c:v>3678</c:v>
                </c:pt>
                <c:pt idx="1137">
                  <c:v>3679</c:v>
                </c:pt>
                <c:pt idx="1138">
                  <c:v>3680</c:v>
                </c:pt>
                <c:pt idx="1139">
                  <c:v>3681</c:v>
                </c:pt>
                <c:pt idx="1140">
                  <c:v>3682</c:v>
                </c:pt>
                <c:pt idx="1141">
                  <c:v>3683</c:v>
                </c:pt>
                <c:pt idx="1142">
                  <c:v>3684</c:v>
                </c:pt>
                <c:pt idx="1143">
                  <c:v>3685</c:v>
                </c:pt>
                <c:pt idx="1144">
                  <c:v>3686</c:v>
                </c:pt>
                <c:pt idx="1145">
                  <c:v>3687</c:v>
                </c:pt>
                <c:pt idx="1146">
                  <c:v>3688</c:v>
                </c:pt>
                <c:pt idx="1147">
                  <c:v>3689</c:v>
                </c:pt>
                <c:pt idx="1148">
                  <c:v>3690</c:v>
                </c:pt>
                <c:pt idx="1149">
                  <c:v>3691</c:v>
                </c:pt>
                <c:pt idx="1150">
                  <c:v>3692</c:v>
                </c:pt>
                <c:pt idx="1151">
                  <c:v>3693</c:v>
                </c:pt>
                <c:pt idx="1152">
                  <c:v>3694</c:v>
                </c:pt>
                <c:pt idx="1153">
                  <c:v>3695</c:v>
                </c:pt>
                <c:pt idx="1154">
                  <c:v>3696</c:v>
                </c:pt>
                <c:pt idx="1155">
                  <c:v>3697</c:v>
                </c:pt>
                <c:pt idx="1156">
                  <c:v>3698</c:v>
                </c:pt>
                <c:pt idx="1157">
                  <c:v>3699</c:v>
                </c:pt>
                <c:pt idx="1158">
                  <c:v>3700</c:v>
                </c:pt>
                <c:pt idx="1159">
                  <c:v>3701</c:v>
                </c:pt>
                <c:pt idx="1160">
                  <c:v>3702</c:v>
                </c:pt>
                <c:pt idx="1161">
                  <c:v>3703</c:v>
                </c:pt>
                <c:pt idx="1162">
                  <c:v>3704</c:v>
                </c:pt>
                <c:pt idx="1163">
                  <c:v>3705</c:v>
                </c:pt>
                <c:pt idx="1164">
                  <c:v>3706</c:v>
                </c:pt>
                <c:pt idx="1165">
                  <c:v>3707</c:v>
                </c:pt>
                <c:pt idx="1166">
                  <c:v>3708</c:v>
                </c:pt>
                <c:pt idx="1167">
                  <c:v>3709</c:v>
                </c:pt>
                <c:pt idx="1168">
                  <c:v>3710</c:v>
                </c:pt>
                <c:pt idx="1169">
                  <c:v>3711</c:v>
                </c:pt>
                <c:pt idx="1170">
                  <c:v>3712</c:v>
                </c:pt>
                <c:pt idx="1171">
                  <c:v>3713</c:v>
                </c:pt>
                <c:pt idx="1172">
                  <c:v>3714</c:v>
                </c:pt>
                <c:pt idx="1173">
                  <c:v>3715</c:v>
                </c:pt>
                <c:pt idx="1174">
                  <c:v>3716</c:v>
                </c:pt>
                <c:pt idx="1175">
                  <c:v>3717</c:v>
                </c:pt>
                <c:pt idx="1176">
                  <c:v>3718</c:v>
                </c:pt>
                <c:pt idx="1177">
                  <c:v>3719</c:v>
                </c:pt>
                <c:pt idx="1178">
                  <c:v>3720</c:v>
                </c:pt>
                <c:pt idx="1179">
                  <c:v>3721</c:v>
                </c:pt>
                <c:pt idx="1180">
                  <c:v>3722</c:v>
                </c:pt>
                <c:pt idx="1181">
                  <c:v>3723</c:v>
                </c:pt>
                <c:pt idx="1182">
                  <c:v>3724</c:v>
                </c:pt>
                <c:pt idx="1183">
                  <c:v>3725</c:v>
                </c:pt>
                <c:pt idx="1184">
                  <c:v>3726</c:v>
                </c:pt>
                <c:pt idx="1185">
                  <c:v>3727</c:v>
                </c:pt>
                <c:pt idx="1186">
                  <c:v>3728</c:v>
                </c:pt>
                <c:pt idx="1187">
                  <c:v>3729</c:v>
                </c:pt>
                <c:pt idx="1188">
                  <c:v>3730</c:v>
                </c:pt>
                <c:pt idx="1189">
                  <c:v>3731</c:v>
                </c:pt>
                <c:pt idx="1190">
                  <c:v>3732</c:v>
                </c:pt>
                <c:pt idx="1191">
                  <c:v>3733</c:v>
                </c:pt>
                <c:pt idx="1192">
                  <c:v>3734</c:v>
                </c:pt>
                <c:pt idx="1193">
                  <c:v>3735</c:v>
                </c:pt>
                <c:pt idx="1194">
                  <c:v>3736</c:v>
                </c:pt>
                <c:pt idx="1195">
                  <c:v>3737</c:v>
                </c:pt>
                <c:pt idx="1196">
                  <c:v>3738</c:v>
                </c:pt>
                <c:pt idx="1197">
                  <c:v>3739</c:v>
                </c:pt>
                <c:pt idx="1198">
                  <c:v>3740</c:v>
                </c:pt>
                <c:pt idx="1199">
                  <c:v>3741</c:v>
                </c:pt>
                <c:pt idx="1200">
                  <c:v>3742</c:v>
                </c:pt>
                <c:pt idx="1201">
                  <c:v>3743</c:v>
                </c:pt>
                <c:pt idx="1202">
                  <c:v>3744</c:v>
                </c:pt>
                <c:pt idx="1203">
                  <c:v>3745</c:v>
                </c:pt>
                <c:pt idx="1204">
                  <c:v>3746</c:v>
                </c:pt>
                <c:pt idx="1205">
                  <c:v>3747</c:v>
                </c:pt>
                <c:pt idx="1206">
                  <c:v>3748</c:v>
                </c:pt>
                <c:pt idx="1207">
                  <c:v>3749</c:v>
                </c:pt>
                <c:pt idx="1208">
                  <c:v>3750</c:v>
                </c:pt>
                <c:pt idx="1209">
                  <c:v>3751</c:v>
                </c:pt>
                <c:pt idx="1210">
                  <c:v>3752</c:v>
                </c:pt>
                <c:pt idx="1211">
                  <c:v>3753</c:v>
                </c:pt>
                <c:pt idx="1212">
                  <c:v>3754</c:v>
                </c:pt>
                <c:pt idx="1213">
                  <c:v>3755</c:v>
                </c:pt>
                <c:pt idx="1214">
                  <c:v>3756</c:v>
                </c:pt>
                <c:pt idx="1215">
                  <c:v>3757</c:v>
                </c:pt>
                <c:pt idx="1216">
                  <c:v>3758</c:v>
                </c:pt>
                <c:pt idx="1217">
                  <c:v>3759</c:v>
                </c:pt>
                <c:pt idx="1218">
                  <c:v>3760</c:v>
                </c:pt>
                <c:pt idx="1219">
                  <c:v>3761</c:v>
                </c:pt>
                <c:pt idx="1220">
                  <c:v>3762</c:v>
                </c:pt>
                <c:pt idx="1221">
                  <c:v>3763</c:v>
                </c:pt>
                <c:pt idx="1222">
                  <c:v>3764</c:v>
                </c:pt>
                <c:pt idx="1223">
                  <c:v>3765</c:v>
                </c:pt>
                <c:pt idx="1224">
                  <c:v>3766</c:v>
                </c:pt>
                <c:pt idx="1225">
                  <c:v>3767</c:v>
                </c:pt>
                <c:pt idx="1226">
                  <c:v>3768</c:v>
                </c:pt>
                <c:pt idx="1227">
                  <c:v>3769</c:v>
                </c:pt>
                <c:pt idx="1228">
                  <c:v>3770</c:v>
                </c:pt>
                <c:pt idx="1229">
                  <c:v>3771</c:v>
                </c:pt>
                <c:pt idx="1230">
                  <c:v>3772</c:v>
                </c:pt>
                <c:pt idx="1231">
                  <c:v>3773</c:v>
                </c:pt>
                <c:pt idx="1232">
                  <c:v>3774</c:v>
                </c:pt>
                <c:pt idx="1233">
                  <c:v>3775</c:v>
                </c:pt>
                <c:pt idx="1234">
                  <c:v>3776</c:v>
                </c:pt>
                <c:pt idx="1235">
                  <c:v>3777</c:v>
                </c:pt>
                <c:pt idx="1236">
                  <c:v>3778</c:v>
                </c:pt>
                <c:pt idx="1237">
                  <c:v>3779</c:v>
                </c:pt>
                <c:pt idx="1238">
                  <c:v>3780</c:v>
                </c:pt>
                <c:pt idx="1239">
                  <c:v>3781</c:v>
                </c:pt>
                <c:pt idx="1240">
                  <c:v>3782</c:v>
                </c:pt>
                <c:pt idx="1241">
                  <c:v>3783</c:v>
                </c:pt>
                <c:pt idx="1242">
                  <c:v>3784</c:v>
                </c:pt>
                <c:pt idx="1243">
                  <c:v>3785</c:v>
                </c:pt>
                <c:pt idx="1244">
                  <c:v>3786</c:v>
                </c:pt>
                <c:pt idx="1245">
                  <c:v>3787</c:v>
                </c:pt>
                <c:pt idx="1246">
                  <c:v>3788</c:v>
                </c:pt>
                <c:pt idx="1247">
                  <c:v>3789</c:v>
                </c:pt>
                <c:pt idx="1248">
                  <c:v>3790</c:v>
                </c:pt>
                <c:pt idx="1249">
                  <c:v>3791</c:v>
                </c:pt>
                <c:pt idx="1250">
                  <c:v>3792</c:v>
                </c:pt>
                <c:pt idx="1251">
                  <c:v>3793</c:v>
                </c:pt>
                <c:pt idx="1252">
                  <c:v>3794</c:v>
                </c:pt>
                <c:pt idx="1253">
                  <c:v>3795</c:v>
                </c:pt>
                <c:pt idx="1254">
                  <c:v>3796</c:v>
                </c:pt>
                <c:pt idx="1255">
                  <c:v>3797</c:v>
                </c:pt>
                <c:pt idx="1256">
                  <c:v>3798</c:v>
                </c:pt>
                <c:pt idx="1257">
                  <c:v>3799</c:v>
                </c:pt>
                <c:pt idx="1258">
                  <c:v>3800</c:v>
                </c:pt>
                <c:pt idx="1259">
                  <c:v>3801</c:v>
                </c:pt>
                <c:pt idx="1260">
                  <c:v>3802</c:v>
                </c:pt>
                <c:pt idx="1261">
                  <c:v>3803</c:v>
                </c:pt>
                <c:pt idx="1262">
                  <c:v>3804</c:v>
                </c:pt>
                <c:pt idx="1263">
                  <c:v>3805</c:v>
                </c:pt>
                <c:pt idx="1264">
                  <c:v>3806</c:v>
                </c:pt>
                <c:pt idx="1265">
                  <c:v>3807</c:v>
                </c:pt>
                <c:pt idx="1266">
                  <c:v>3808</c:v>
                </c:pt>
                <c:pt idx="1267">
                  <c:v>3809</c:v>
                </c:pt>
                <c:pt idx="1268">
                  <c:v>3810</c:v>
                </c:pt>
                <c:pt idx="1269">
                  <c:v>3811</c:v>
                </c:pt>
                <c:pt idx="1270">
                  <c:v>3812</c:v>
                </c:pt>
                <c:pt idx="1271">
                  <c:v>3813</c:v>
                </c:pt>
                <c:pt idx="1272">
                  <c:v>3814</c:v>
                </c:pt>
                <c:pt idx="1273">
                  <c:v>3815</c:v>
                </c:pt>
                <c:pt idx="1274">
                  <c:v>3816</c:v>
                </c:pt>
                <c:pt idx="1275">
                  <c:v>3817</c:v>
                </c:pt>
                <c:pt idx="1276">
                  <c:v>3818</c:v>
                </c:pt>
                <c:pt idx="1277">
                  <c:v>3819</c:v>
                </c:pt>
                <c:pt idx="1278">
                  <c:v>3820</c:v>
                </c:pt>
                <c:pt idx="1279">
                  <c:v>3821</c:v>
                </c:pt>
                <c:pt idx="1280">
                  <c:v>3822</c:v>
                </c:pt>
                <c:pt idx="1281">
                  <c:v>3823</c:v>
                </c:pt>
                <c:pt idx="1282">
                  <c:v>3824</c:v>
                </c:pt>
                <c:pt idx="1283">
                  <c:v>3825</c:v>
                </c:pt>
                <c:pt idx="1284">
                  <c:v>3826</c:v>
                </c:pt>
                <c:pt idx="1285">
                  <c:v>3827</c:v>
                </c:pt>
                <c:pt idx="1286">
                  <c:v>3828</c:v>
                </c:pt>
                <c:pt idx="1287">
                  <c:v>3829</c:v>
                </c:pt>
                <c:pt idx="1288">
                  <c:v>3830</c:v>
                </c:pt>
                <c:pt idx="1289">
                  <c:v>3831</c:v>
                </c:pt>
                <c:pt idx="1290">
                  <c:v>3832</c:v>
                </c:pt>
                <c:pt idx="1291">
                  <c:v>3833</c:v>
                </c:pt>
                <c:pt idx="1292">
                  <c:v>3834</c:v>
                </c:pt>
                <c:pt idx="1293">
                  <c:v>3835</c:v>
                </c:pt>
                <c:pt idx="1294">
                  <c:v>3836</c:v>
                </c:pt>
                <c:pt idx="1295">
                  <c:v>3837</c:v>
                </c:pt>
                <c:pt idx="1296">
                  <c:v>3838</c:v>
                </c:pt>
                <c:pt idx="1297">
                  <c:v>3839</c:v>
                </c:pt>
                <c:pt idx="1298">
                  <c:v>3840</c:v>
                </c:pt>
                <c:pt idx="1299">
                  <c:v>3841</c:v>
                </c:pt>
                <c:pt idx="1300">
                  <c:v>3842</c:v>
                </c:pt>
                <c:pt idx="1301">
                  <c:v>3843</c:v>
                </c:pt>
                <c:pt idx="1302">
                  <c:v>3844</c:v>
                </c:pt>
                <c:pt idx="1303">
                  <c:v>3845</c:v>
                </c:pt>
                <c:pt idx="1304">
                  <c:v>3846</c:v>
                </c:pt>
                <c:pt idx="1305">
                  <c:v>3847</c:v>
                </c:pt>
                <c:pt idx="1306">
                  <c:v>3848</c:v>
                </c:pt>
                <c:pt idx="1307">
                  <c:v>3849</c:v>
                </c:pt>
                <c:pt idx="1308">
                  <c:v>3850</c:v>
                </c:pt>
                <c:pt idx="1309">
                  <c:v>3851</c:v>
                </c:pt>
                <c:pt idx="1310">
                  <c:v>3852</c:v>
                </c:pt>
                <c:pt idx="1311">
                  <c:v>3853</c:v>
                </c:pt>
                <c:pt idx="1312">
                  <c:v>3854</c:v>
                </c:pt>
                <c:pt idx="1313">
                  <c:v>3855</c:v>
                </c:pt>
                <c:pt idx="1314">
                  <c:v>3856</c:v>
                </c:pt>
                <c:pt idx="1315">
                  <c:v>3857</c:v>
                </c:pt>
                <c:pt idx="1316">
                  <c:v>3858</c:v>
                </c:pt>
                <c:pt idx="1317">
                  <c:v>3859</c:v>
                </c:pt>
                <c:pt idx="1318">
                  <c:v>3860</c:v>
                </c:pt>
                <c:pt idx="1319">
                  <c:v>3861</c:v>
                </c:pt>
                <c:pt idx="1320">
                  <c:v>3862</c:v>
                </c:pt>
                <c:pt idx="1321">
                  <c:v>3863</c:v>
                </c:pt>
                <c:pt idx="1322">
                  <c:v>3864</c:v>
                </c:pt>
                <c:pt idx="1323">
                  <c:v>3865</c:v>
                </c:pt>
                <c:pt idx="1324">
                  <c:v>3866</c:v>
                </c:pt>
                <c:pt idx="1325">
                  <c:v>3867</c:v>
                </c:pt>
                <c:pt idx="1326">
                  <c:v>3868</c:v>
                </c:pt>
                <c:pt idx="1327">
                  <c:v>3869</c:v>
                </c:pt>
                <c:pt idx="1328">
                  <c:v>3870</c:v>
                </c:pt>
                <c:pt idx="1329">
                  <c:v>3871</c:v>
                </c:pt>
                <c:pt idx="1330">
                  <c:v>3872</c:v>
                </c:pt>
                <c:pt idx="1331">
                  <c:v>3873</c:v>
                </c:pt>
                <c:pt idx="1332">
                  <c:v>3874</c:v>
                </c:pt>
                <c:pt idx="1333">
                  <c:v>3875</c:v>
                </c:pt>
                <c:pt idx="1334">
                  <c:v>3876</c:v>
                </c:pt>
                <c:pt idx="1335">
                  <c:v>3877</c:v>
                </c:pt>
                <c:pt idx="1336">
                  <c:v>3878</c:v>
                </c:pt>
                <c:pt idx="1337">
                  <c:v>3879</c:v>
                </c:pt>
                <c:pt idx="1338">
                  <c:v>3880</c:v>
                </c:pt>
                <c:pt idx="1339">
                  <c:v>3881</c:v>
                </c:pt>
                <c:pt idx="1340">
                  <c:v>3882</c:v>
                </c:pt>
                <c:pt idx="1341">
                  <c:v>3883</c:v>
                </c:pt>
                <c:pt idx="1342">
                  <c:v>3884</c:v>
                </c:pt>
                <c:pt idx="1343">
                  <c:v>3885</c:v>
                </c:pt>
                <c:pt idx="1344">
                  <c:v>3886</c:v>
                </c:pt>
                <c:pt idx="1345">
                  <c:v>3887</c:v>
                </c:pt>
                <c:pt idx="1346">
                  <c:v>3888</c:v>
                </c:pt>
                <c:pt idx="1347">
                  <c:v>3889</c:v>
                </c:pt>
                <c:pt idx="1348">
                  <c:v>3890</c:v>
                </c:pt>
                <c:pt idx="1349">
                  <c:v>3891</c:v>
                </c:pt>
                <c:pt idx="1350">
                  <c:v>3892</c:v>
                </c:pt>
                <c:pt idx="1351">
                  <c:v>3893</c:v>
                </c:pt>
                <c:pt idx="1352">
                  <c:v>3894</c:v>
                </c:pt>
                <c:pt idx="1353">
                  <c:v>3895</c:v>
                </c:pt>
                <c:pt idx="1354">
                  <c:v>3896</c:v>
                </c:pt>
                <c:pt idx="1355">
                  <c:v>3897</c:v>
                </c:pt>
                <c:pt idx="1356">
                  <c:v>3898</c:v>
                </c:pt>
                <c:pt idx="1357">
                  <c:v>3899</c:v>
                </c:pt>
                <c:pt idx="1358">
                  <c:v>3900</c:v>
                </c:pt>
                <c:pt idx="1359">
                  <c:v>3901</c:v>
                </c:pt>
                <c:pt idx="1360">
                  <c:v>3902</c:v>
                </c:pt>
                <c:pt idx="1361">
                  <c:v>3903</c:v>
                </c:pt>
                <c:pt idx="1362">
                  <c:v>3904</c:v>
                </c:pt>
                <c:pt idx="1363">
                  <c:v>3905</c:v>
                </c:pt>
                <c:pt idx="1364">
                  <c:v>3906</c:v>
                </c:pt>
                <c:pt idx="1365">
                  <c:v>3907</c:v>
                </c:pt>
                <c:pt idx="1366">
                  <c:v>3908</c:v>
                </c:pt>
                <c:pt idx="1367">
                  <c:v>3909</c:v>
                </c:pt>
                <c:pt idx="1368">
                  <c:v>3910</c:v>
                </c:pt>
                <c:pt idx="1369">
                  <c:v>3911</c:v>
                </c:pt>
                <c:pt idx="1370">
                  <c:v>3912</c:v>
                </c:pt>
                <c:pt idx="1371">
                  <c:v>3913</c:v>
                </c:pt>
                <c:pt idx="1372">
                  <c:v>3914</c:v>
                </c:pt>
                <c:pt idx="1373">
                  <c:v>3915</c:v>
                </c:pt>
                <c:pt idx="1374">
                  <c:v>3916</c:v>
                </c:pt>
                <c:pt idx="1375">
                  <c:v>3917</c:v>
                </c:pt>
                <c:pt idx="1376">
                  <c:v>3918</c:v>
                </c:pt>
                <c:pt idx="1377">
                  <c:v>3919</c:v>
                </c:pt>
                <c:pt idx="1378">
                  <c:v>3920</c:v>
                </c:pt>
                <c:pt idx="1379">
                  <c:v>3921</c:v>
                </c:pt>
                <c:pt idx="1380">
                  <c:v>3922</c:v>
                </c:pt>
                <c:pt idx="1381">
                  <c:v>3923</c:v>
                </c:pt>
                <c:pt idx="1382">
                  <c:v>3924</c:v>
                </c:pt>
                <c:pt idx="1383">
                  <c:v>3925</c:v>
                </c:pt>
                <c:pt idx="1384">
                  <c:v>3926</c:v>
                </c:pt>
                <c:pt idx="1385">
                  <c:v>3927</c:v>
                </c:pt>
                <c:pt idx="1386">
                  <c:v>3928</c:v>
                </c:pt>
                <c:pt idx="1387">
                  <c:v>3929</c:v>
                </c:pt>
                <c:pt idx="1388">
                  <c:v>3930</c:v>
                </c:pt>
                <c:pt idx="1389">
                  <c:v>3931</c:v>
                </c:pt>
                <c:pt idx="1390">
                  <c:v>3932</c:v>
                </c:pt>
                <c:pt idx="1391">
                  <c:v>3933</c:v>
                </c:pt>
                <c:pt idx="1392">
                  <c:v>3934</c:v>
                </c:pt>
                <c:pt idx="1393">
                  <c:v>3935</c:v>
                </c:pt>
                <c:pt idx="1394">
                  <c:v>3936</c:v>
                </c:pt>
                <c:pt idx="1395">
                  <c:v>3937</c:v>
                </c:pt>
                <c:pt idx="1396">
                  <c:v>3938</c:v>
                </c:pt>
                <c:pt idx="1397">
                  <c:v>3939</c:v>
                </c:pt>
                <c:pt idx="1398">
                  <c:v>3940</c:v>
                </c:pt>
                <c:pt idx="1399">
                  <c:v>3941</c:v>
                </c:pt>
                <c:pt idx="1400">
                  <c:v>3942</c:v>
                </c:pt>
                <c:pt idx="1401">
                  <c:v>3943</c:v>
                </c:pt>
                <c:pt idx="1402">
                  <c:v>3944</c:v>
                </c:pt>
                <c:pt idx="1403">
                  <c:v>3945</c:v>
                </c:pt>
                <c:pt idx="1404">
                  <c:v>3946</c:v>
                </c:pt>
                <c:pt idx="1405">
                  <c:v>3947</c:v>
                </c:pt>
                <c:pt idx="1406">
                  <c:v>3948</c:v>
                </c:pt>
                <c:pt idx="1407">
                  <c:v>3949</c:v>
                </c:pt>
                <c:pt idx="1408">
                  <c:v>3950</c:v>
                </c:pt>
                <c:pt idx="1409">
                  <c:v>3951</c:v>
                </c:pt>
                <c:pt idx="1410">
                  <c:v>3952</c:v>
                </c:pt>
                <c:pt idx="1411">
                  <c:v>3953</c:v>
                </c:pt>
                <c:pt idx="1412">
                  <c:v>3954</c:v>
                </c:pt>
                <c:pt idx="1413">
                  <c:v>3955</c:v>
                </c:pt>
                <c:pt idx="1414">
                  <c:v>3956</c:v>
                </c:pt>
                <c:pt idx="1415">
                  <c:v>3957</c:v>
                </c:pt>
                <c:pt idx="1416">
                  <c:v>3958</c:v>
                </c:pt>
                <c:pt idx="1417">
                  <c:v>3959</c:v>
                </c:pt>
                <c:pt idx="1418">
                  <c:v>3960</c:v>
                </c:pt>
                <c:pt idx="1419">
                  <c:v>3961</c:v>
                </c:pt>
                <c:pt idx="1420">
                  <c:v>3962</c:v>
                </c:pt>
                <c:pt idx="1421">
                  <c:v>3963</c:v>
                </c:pt>
                <c:pt idx="1422">
                  <c:v>3964</c:v>
                </c:pt>
                <c:pt idx="1423">
                  <c:v>3965</c:v>
                </c:pt>
                <c:pt idx="1424">
                  <c:v>3966</c:v>
                </c:pt>
                <c:pt idx="1425">
                  <c:v>3967</c:v>
                </c:pt>
                <c:pt idx="1426">
                  <c:v>3968</c:v>
                </c:pt>
                <c:pt idx="1427">
                  <c:v>3969</c:v>
                </c:pt>
                <c:pt idx="1428">
                  <c:v>3970</c:v>
                </c:pt>
                <c:pt idx="1429">
                  <c:v>3971</c:v>
                </c:pt>
                <c:pt idx="1430">
                  <c:v>3972</c:v>
                </c:pt>
                <c:pt idx="1431">
                  <c:v>3973</c:v>
                </c:pt>
                <c:pt idx="1432">
                  <c:v>3974</c:v>
                </c:pt>
                <c:pt idx="1433">
                  <c:v>3975</c:v>
                </c:pt>
                <c:pt idx="1434">
                  <c:v>3976</c:v>
                </c:pt>
                <c:pt idx="1435">
                  <c:v>3977</c:v>
                </c:pt>
                <c:pt idx="1436">
                  <c:v>3978</c:v>
                </c:pt>
                <c:pt idx="1437">
                  <c:v>3979</c:v>
                </c:pt>
                <c:pt idx="1438">
                  <c:v>3980</c:v>
                </c:pt>
                <c:pt idx="1439">
                  <c:v>3981</c:v>
                </c:pt>
                <c:pt idx="1440">
                  <c:v>3982</c:v>
                </c:pt>
                <c:pt idx="1441">
                  <c:v>3983</c:v>
                </c:pt>
                <c:pt idx="1442">
                  <c:v>3984</c:v>
                </c:pt>
                <c:pt idx="1443">
                  <c:v>3985</c:v>
                </c:pt>
                <c:pt idx="1444">
                  <c:v>3986</c:v>
                </c:pt>
                <c:pt idx="1445">
                  <c:v>3987</c:v>
                </c:pt>
                <c:pt idx="1446">
                  <c:v>3988</c:v>
                </c:pt>
                <c:pt idx="1447">
                  <c:v>3989</c:v>
                </c:pt>
                <c:pt idx="1448">
                  <c:v>3990</c:v>
                </c:pt>
                <c:pt idx="1449">
                  <c:v>3991</c:v>
                </c:pt>
                <c:pt idx="1450">
                  <c:v>3992</c:v>
                </c:pt>
                <c:pt idx="1451">
                  <c:v>3993</c:v>
                </c:pt>
                <c:pt idx="1452">
                  <c:v>3994</c:v>
                </c:pt>
                <c:pt idx="1453">
                  <c:v>3995</c:v>
                </c:pt>
                <c:pt idx="1454">
                  <c:v>3996</c:v>
                </c:pt>
                <c:pt idx="1455">
                  <c:v>3997</c:v>
                </c:pt>
                <c:pt idx="1456">
                  <c:v>3998</c:v>
                </c:pt>
                <c:pt idx="1457">
                  <c:v>3999</c:v>
                </c:pt>
                <c:pt idx="1458">
                  <c:v>4000</c:v>
                </c:pt>
                <c:pt idx="1459">
                  <c:v>4001</c:v>
                </c:pt>
                <c:pt idx="1460">
                  <c:v>4002</c:v>
                </c:pt>
                <c:pt idx="1461">
                  <c:v>4003</c:v>
                </c:pt>
                <c:pt idx="1462">
                  <c:v>4004</c:v>
                </c:pt>
                <c:pt idx="1463">
                  <c:v>4005</c:v>
                </c:pt>
                <c:pt idx="1464">
                  <c:v>4006</c:v>
                </c:pt>
                <c:pt idx="1465">
                  <c:v>4007</c:v>
                </c:pt>
                <c:pt idx="1466">
                  <c:v>4008</c:v>
                </c:pt>
                <c:pt idx="1467">
                  <c:v>4009</c:v>
                </c:pt>
                <c:pt idx="1468">
                  <c:v>4010</c:v>
                </c:pt>
                <c:pt idx="1469">
                  <c:v>4011</c:v>
                </c:pt>
                <c:pt idx="1470">
                  <c:v>4012</c:v>
                </c:pt>
                <c:pt idx="1471">
                  <c:v>4013</c:v>
                </c:pt>
                <c:pt idx="1472">
                  <c:v>4014</c:v>
                </c:pt>
                <c:pt idx="1473">
                  <c:v>4015</c:v>
                </c:pt>
                <c:pt idx="1474">
                  <c:v>4016</c:v>
                </c:pt>
                <c:pt idx="1475">
                  <c:v>4017</c:v>
                </c:pt>
                <c:pt idx="1476">
                  <c:v>4018</c:v>
                </c:pt>
                <c:pt idx="1477">
                  <c:v>4019</c:v>
                </c:pt>
                <c:pt idx="1478">
                  <c:v>4020</c:v>
                </c:pt>
                <c:pt idx="1479">
                  <c:v>4021</c:v>
                </c:pt>
                <c:pt idx="1480">
                  <c:v>4022</c:v>
                </c:pt>
                <c:pt idx="1481">
                  <c:v>4023</c:v>
                </c:pt>
                <c:pt idx="1482">
                  <c:v>4024</c:v>
                </c:pt>
                <c:pt idx="1483">
                  <c:v>4025</c:v>
                </c:pt>
                <c:pt idx="1484">
                  <c:v>4026</c:v>
                </c:pt>
                <c:pt idx="1485">
                  <c:v>4027</c:v>
                </c:pt>
                <c:pt idx="1486">
                  <c:v>4028</c:v>
                </c:pt>
                <c:pt idx="1487">
                  <c:v>4029</c:v>
                </c:pt>
                <c:pt idx="1488">
                  <c:v>4030</c:v>
                </c:pt>
                <c:pt idx="1489">
                  <c:v>4031</c:v>
                </c:pt>
                <c:pt idx="1490">
                  <c:v>4032</c:v>
                </c:pt>
                <c:pt idx="1491">
                  <c:v>4033</c:v>
                </c:pt>
                <c:pt idx="1492">
                  <c:v>4034</c:v>
                </c:pt>
                <c:pt idx="1493">
                  <c:v>4035</c:v>
                </c:pt>
                <c:pt idx="1494">
                  <c:v>4036</c:v>
                </c:pt>
                <c:pt idx="1495">
                  <c:v>4037</c:v>
                </c:pt>
                <c:pt idx="1496">
                  <c:v>4038</c:v>
                </c:pt>
                <c:pt idx="1497">
                  <c:v>4039</c:v>
                </c:pt>
                <c:pt idx="1498">
                  <c:v>4040</c:v>
                </c:pt>
                <c:pt idx="1499">
                  <c:v>4041</c:v>
                </c:pt>
                <c:pt idx="1500">
                  <c:v>4042</c:v>
                </c:pt>
                <c:pt idx="1501">
                  <c:v>4043</c:v>
                </c:pt>
                <c:pt idx="1502">
                  <c:v>4044</c:v>
                </c:pt>
                <c:pt idx="1503">
                  <c:v>4045</c:v>
                </c:pt>
                <c:pt idx="1504">
                  <c:v>4046</c:v>
                </c:pt>
                <c:pt idx="1505">
                  <c:v>4047</c:v>
                </c:pt>
                <c:pt idx="1506">
                  <c:v>4048</c:v>
                </c:pt>
                <c:pt idx="1507">
                  <c:v>4049</c:v>
                </c:pt>
                <c:pt idx="1508">
                  <c:v>4050</c:v>
                </c:pt>
                <c:pt idx="1509">
                  <c:v>4051</c:v>
                </c:pt>
                <c:pt idx="1510">
                  <c:v>4052</c:v>
                </c:pt>
                <c:pt idx="1511">
                  <c:v>4053</c:v>
                </c:pt>
                <c:pt idx="1512">
                  <c:v>4054</c:v>
                </c:pt>
                <c:pt idx="1513">
                  <c:v>4055</c:v>
                </c:pt>
                <c:pt idx="1514">
                  <c:v>4056</c:v>
                </c:pt>
                <c:pt idx="1515">
                  <c:v>4057</c:v>
                </c:pt>
                <c:pt idx="1516">
                  <c:v>4058</c:v>
                </c:pt>
                <c:pt idx="1517">
                  <c:v>4059</c:v>
                </c:pt>
                <c:pt idx="1518">
                  <c:v>4060</c:v>
                </c:pt>
                <c:pt idx="1519">
                  <c:v>4061</c:v>
                </c:pt>
                <c:pt idx="1520">
                  <c:v>4062</c:v>
                </c:pt>
                <c:pt idx="1521">
                  <c:v>4063</c:v>
                </c:pt>
                <c:pt idx="1522">
                  <c:v>4064</c:v>
                </c:pt>
                <c:pt idx="1523">
                  <c:v>4065</c:v>
                </c:pt>
                <c:pt idx="1524">
                  <c:v>4066</c:v>
                </c:pt>
                <c:pt idx="1525">
                  <c:v>4067</c:v>
                </c:pt>
                <c:pt idx="1526">
                  <c:v>4068</c:v>
                </c:pt>
                <c:pt idx="1527">
                  <c:v>4069</c:v>
                </c:pt>
                <c:pt idx="1528">
                  <c:v>4070</c:v>
                </c:pt>
                <c:pt idx="1529">
                  <c:v>4071</c:v>
                </c:pt>
                <c:pt idx="1530">
                  <c:v>4072</c:v>
                </c:pt>
                <c:pt idx="1531">
                  <c:v>4073</c:v>
                </c:pt>
                <c:pt idx="1532">
                  <c:v>4074</c:v>
                </c:pt>
                <c:pt idx="1533">
                  <c:v>4075</c:v>
                </c:pt>
                <c:pt idx="1534">
                  <c:v>4076</c:v>
                </c:pt>
                <c:pt idx="1535">
                  <c:v>4077</c:v>
                </c:pt>
                <c:pt idx="1536">
                  <c:v>4078</c:v>
                </c:pt>
                <c:pt idx="1537">
                  <c:v>4079</c:v>
                </c:pt>
                <c:pt idx="1538">
                  <c:v>4080</c:v>
                </c:pt>
                <c:pt idx="1539">
                  <c:v>4081</c:v>
                </c:pt>
                <c:pt idx="1540">
                  <c:v>4082</c:v>
                </c:pt>
                <c:pt idx="1541">
                  <c:v>4083</c:v>
                </c:pt>
                <c:pt idx="1542">
                  <c:v>4084</c:v>
                </c:pt>
                <c:pt idx="1543">
                  <c:v>4085</c:v>
                </c:pt>
                <c:pt idx="1544">
                  <c:v>4086</c:v>
                </c:pt>
                <c:pt idx="1545">
                  <c:v>4087</c:v>
                </c:pt>
                <c:pt idx="1546">
                  <c:v>4088</c:v>
                </c:pt>
                <c:pt idx="1547">
                  <c:v>4089</c:v>
                </c:pt>
                <c:pt idx="1548">
                  <c:v>4090</c:v>
                </c:pt>
                <c:pt idx="1549">
                  <c:v>4091</c:v>
                </c:pt>
                <c:pt idx="1550">
                  <c:v>4092</c:v>
                </c:pt>
                <c:pt idx="1551">
                  <c:v>4093</c:v>
                </c:pt>
                <c:pt idx="1552">
                  <c:v>4094</c:v>
                </c:pt>
                <c:pt idx="1553">
                  <c:v>4095</c:v>
                </c:pt>
                <c:pt idx="1554">
                  <c:v>4096</c:v>
                </c:pt>
                <c:pt idx="1555">
                  <c:v>4097</c:v>
                </c:pt>
                <c:pt idx="1556">
                  <c:v>4098</c:v>
                </c:pt>
                <c:pt idx="1557">
                  <c:v>4099</c:v>
                </c:pt>
                <c:pt idx="1558">
                  <c:v>4100</c:v>
                </c:pt>
                <c:pt idx="1559">
                  <c:v>4101</c:v>
                </c:pt>
                <c:pt idx="1560">
                  <c:v>4102</c:v>
                </c:pt>
                <c:pt idx="1561">
                  <c:v>4103</c:v>
                </c:pt>
                <c:pt idx="1562">
                  <c:v>4104</c:v>
                </c:pt>
                <c:pt idx="1563">
                  <c:v>4105</c:v>
                </c:pt>
                <c:pt idx="1564">
                  <c:v>4106</c:v>
                </c:pt>
                <c:pt idx="1565">
                  <c:v>4107</c:v>
                </c:pt>
                <c:pt idx="1566">
                  <c:v>4108</c:v>
                </c:pt>
                <c:pt idx="1567">
                  <c:v>4109</c:v>
                </c:pt>
                <c:pt idx="1568">
                  <c:v>4110</c:v>
                </c:pt>
                <c:pt idx="1569">
                  <c:v>4111</c:v>
                </c:pt>
                <c:pt idx="1570">
                  <c:v>4112</c:v>
                </c:pt>
                <c:pt idx="1571">
                  <c:v>4113</c:v>
                </c:pt>
                <c:pt idx="1572">
                  <c:v>4114</c:v>
                </c:pt>
                <c:pt idx="1573">
                  <c:v>4115</c:v>
                </c:pt>
                <c:pt idx="1574">
                  <c:v>4116</c:v>
                </c:pt>
                <c:pt idx="1575">
                  <c:v>4117</c:v>
                </c:pt>
                <c:pt idx="1576">
                  <c:v>4118</c:v>
                </c:pt>
                <c:pt idx="1577">
                  <c:v>4119</c:v>
                </c:pt>
                <c:pt idx="1578">
                  <c:v>4120</c:v>
                </c:pt>
                <c:pt idx="1579">
                  <c:v>4121</c:v>
                </c:pt>
                <c:pt idx="1580">
                  <c:v>4122</c:v>
                </c:pt>
                <c:pt idx="1581">
                  <c:v>4123</c:v>
                </c:pt>
                <c:pt idx="1582">
                  <c:v>4124</c:v>
                </c:pt>
                <c:pt idx="1583">
                  <c:v>4125</c:v>
                </c:pt>
                <c:pt idx="1584">
                  <c:v>4126</c:v>
                </c:pt>
                <c:pt idx="1585">
                  <c:v>4127</c:v>
                </c:pt>
                <c:pt idx="1586">
                  <c:v>4128</c:v>
                </c:pt>
                <c:pt idx="1587">
                  <c:v>4129</c:v>
                </c:pt>
                <c:pt idx="1588">
                  <c:v>4130</c:v>
                </c:pt>
                <c:pt idx="1589">
                  <c:v>4131</c:v>
                </c:pt>
                <c:pt idx="1590">
                  <c:v>4132</c:v>
                </c:pt>
                <c:pt idx="1591">
                  <c:v>4133</c:v>
                </c:pt>
                <c:pt idx="1592">
                  <c:v>4134</c:v>
                </c:pt>
                <c:pt idx="1593">
                  <c:v>4135</c:v>
                </c:pt>
                <c:pt idx="1594">
                  <c:v>4136</c:v>
                </c:pt>
                <c:pt idx="1595">
                  <c:v>4137</c:v>
                </c:pt>
                <c:pt idx="1596">
                  <c:v>4138</c:v>
                </c:pt>
                <c:pt idx="1597">
                  <c:v>4139</c:v>
                </c:pt>
                <c:pt idx="1598">
                  <c:v>4140</c:v>
                </c:pt>
                <c:pt idx="1599">
                  <c:v>4141</c:v>
                </c:pt>
                <c:pt idx="1600">
                  <c:v>4142</c:v>
                </c:pt>
                <c:pt idx="1601">
                  <c:v>4143</c:v>
                </c:pt>
                <c:pt idx="1602">
                  <c:v>4144</c:v>
                </c:pt>
                <c:pt idx="1603">
                  <c:v>4145</c:v>
                </c:pt>
                <c:pt idx="1604">
                  <c:v>4146</c:v>
                </c:pt>
                <c:pt idx="1605">
                  <c:v>4147</c:v>
                </c:pt>
                <c:pt idx="1606">
                  <c:v>4148</c:v>
                </c:pt>
                <c:pt idx="1607">
                  <c:v>4149</c:v>
                </c:pt>
                <c:pt idx="1608">
                  <c:v>4150</c:v>
                </c:pt>
                <c:pt idx="1609">
                  <c:v>4151</c:v>
                </c:pt>
                <c:pt idx="1610">
                  <c:v>4152</c:v>
                </c:pt>
                <c:pt idx="1611">
                  <c:v>4153</c:v>
                </c:pt>
                <c:pt idx="1612">
                  <c:v>4154</c:v>
                </c:pt>
                <c:pt idx="1613">
                  <c:v>4155</c:v>
                </c:pt>
                <c:pt idx="1614">
                  <c:v>4156</c:v>
                </c:pt>
                <c:pt idx="1615">
                  <c:v>4157</c:v>
                </c:pt>
                <c:pt idx="1616">
                  <c:v>4158</c:v>
                </c:pt>
                <c:pt idx="1617">
                  <c:v>4159</c:v>
                </c:pt>
                <c:pt idx="1618">
                  <c:v>4160</c:v>
                </c:pt>
                <c:pt idx="1619">
                  <c:v>4161</c:v>
                </c:pt>
                <c:pt idx="1620">
                  <c:v>4162</c:v>
                </c:pt>
                <c:pt idx="1621">
                  <c:v>4163</c:v>
                </c:pt>
                <c:pt idx="1622">
                  <c:v>4164</c:v>
                </c:pt>
                <c:pt idx="1623">
                  <c:v>4165</c:v>
                </c:pt>
                <c:pt idx="1624">
                  <c:v>4166</c:v>
                </c:pt>
                <c:pt idx="1625">
                  <c:v>4167</c:v>
                </c:pt>
                <c:pt idx="1626">
                  <c:v>4168</c:v>
                </c:pt>
                <c:pt idx="1627">
                  <c:v>4169</c:v>
                </c:pt>
                <c:pt idx="1628">
                  <c:v>4170</c:v>
                </c:pt>
                <c:pt idx="1629">
                  <c:v>4171</c:v>
                </c:pt>
                <c:pt idx="1630">
                  <c:v>4172</c:v>
                </c:pt>
                <c:pt idx="1631">
                  <c:v>4173</c:v>
                </c:pt>
                <c:pt idx="1632">
                  <c:v>4174</c:v>
                </c:pt>
                <c:pt idx="1633">
                  <c:v>4175</c:v>
                </c:pt>
                <c:pt idx="1634">
                  <c:v>4176</c:v>
                </c:pt>
                <c:pt idx="1635">
                  <c:v>4177</c:v>
                </c:pt>
                <c:pt idx="1636">
                  <c:v>4178</c:v>
                </c:pt>
                <c:pt idx="1637">
                  <c:v>4179</c:v>
                </c:pt>
                <c:pt idx="1638">
                  <c:v>4180</c:v>
                </c:pt>
                <c:pt idx="1639">
                  <c:v>4181</c:v>
                </c:pt>
                <c:pt idx="1640">
                  <c:v>4182</c:v>
                </c:pt>
                <c:pt idx="1641">
                  <c:v>4183</c:v>
                </c:pt>
                <c:pt idx="1642">
                  <c:v>4184</c:v>
                </c:pt>
                <c:pt idx="1643">
                  <c:v>4185</c:v>
                </c:pt>
                <c:pt idx="1644">
                  <c:v>4186</c:v>
                </c:pt>
                <c:pt idx="1645">
                  <c:v>4187</c:v>
                </c:pt>
                <c:pt idx="1646">
                  <c:v>4188</c:v>
                </c:pt>
                <c:pt idx="1647">
                  <c:v>4189</c:v>
                </c:pt>
                <c:pt idx="1648">
                  <c:v>4190</c:v>
                </c:pt>
                <c:pt idx="1649">
                  <c:v>4191</c:v>
                </c:pt>
                <c:pt idx="1650">
                  <c:v>4192</c:v>
                </c:pt>
                <c:pt idx="1651">
                  <c:v>4193</c:v>
                </c:pt>
                <c:pt idx="1652">
                  <c:v>4194</c:v>
                </c:pt>
                <c:pt idx="1653">
                  <c:v>4195</c:v>
                </c:pt>
                <c:pt idx="1654">
                  <c:v>4196</c:v>
                </c:pt>
                <c:pt idx="1655">
                  <c:v>4197</c:v>
                </c:pt>
                <c:pt idx="1656">
                  <c:v>4198</c:v>
                </c:pt>
                <c:pt idx="1657">
                  <c:v>4199</c:v>
                </c:pt>
                <c:pt idx="1658">
                  <c:v>4200</c:v>
                </c:pt>
                <c:pt idx="1659">
                  <c:v>4201</c:v>
                </c:pt>
                <c:pt idx="1660">
                  <c:v>4202</c:v>
                </c:pt>
                <c:pt idx="1661">
                  <c:v>4203</c:v>
                </c:pt>
                <c:pt idx="1662">
                  <c:v>4204</c:v>
                </c:pt>
                <c:pt idx="1663">
                  <c:v>4205</c:v>
                </c:pt>
                <c:pt idx="1664">
                  <c:v>4206</c:v>
                </c:pt>
                <c:pt idx="1665">
                  <c:v>4207</c:v>
                </c:pt>
                <c:pt idx="1666">
                  <c:v>4208</c:v>
                </c:pt>
                <c:pt idx="1667">
                  <c:v>4209</c:v>
                </c:pt>
                <c:pt idx="1668">
                  <c:v>4210</c:v>
                </c:pt>
                <c:pt idx="1669">
                  <c:v>4211</c:v>
                </c:pt>
                <c:pt idx="1670">
                  <c:v>4212</c:v>
                </c:pt>
                <c:pt idx="1671">
                  <c:v>4213</c:v>
                </c:pt>
                <c:pt idx="1672">
                  <c:v>4214</c:v>
                </c:pt>
                <c:pt idx="1673">
                  <c:v>4215</c:v>
                </c:pt>
                <c:pt idx="1674">
                  <c:v>4216</c:v>
                </c:pt>
                <c:pt idx="1675">
                  <c:v>4217</c:v>
                </c:pt>
                <c:pt idx="1676">
                  <c:v>4218</c:v>
                </c:pt>
                <c:pt idx="1677">
                  <c:v>4219</c:v>
                </c:pt>
                <c:pt idx="1678">
                  <c:v>4220</c:v>
                </c:pt>
                <c:pt idx="1679">
                  <c:v>4221</c:v>
                </c:pt>
                <c:pt idx="1680">
                  <c:v>4222</c:v>
                </c:pt>
                <c:pt idx="1681">
                  <c:v>4223</c:v>
                </c:pt>
                <c:pt idx="1682">
                  <c:v>4224</c:v>
                </c:pt>
                <c:pt idx="1683">
                  <c:v>4225</c:v>
                </c:pt>
                <c:pt idx="1684">
                  <c:v>4226</c:v>
                </c:pt>
                <c:pt idx="1685">
                  <c:v>4227</c:v>
                </c:pt>
                <c:pt idx="1686">
                  <c:v>4228</c:v>
                </c:pt>
                <c:pt idx="1687">
                  <c:v>4229</c:v>
                </c:pt>
                <c:pt idx="1688">
                  <c:v>4230</c:v>
                </c:pt>
                <c:pt idx="1689">
                  <c:v>4231</c:v>
                </c:pt>
                <c:pt idx="1690">
                  <c:v>4232</c:v>
                </c:pt>
                <c:pt idx="1691">
                  <c:v>4233</c:v>
                </c:pt>
                <c:pt idx="1692">
                  <c:v>4234</c:v>
                </c:pt>
                <c:pt idx="1693">
                  <c:v>4235</c:v>
                </c:pt>
                <c:pt idx="1694">
                  <c:v>4236</c:v>
                </c:pt>
                <c:pt idx="1695">
                  <c:v>4237</c:v>
                </c:pt>
                <c:pt idx="1696">
                  <c:v>4238</c:v>
                </c:pt>
                <c:pt idx="1697">
                  <c:v>4239</c:v>
                </c:pt>
                <c:pt idx="1698">
                  <c:v>4240</c:v>
                </c:pt>
                <c:pt idx="1699">
                  <c:v>4241</c:v>
                </c:pt>
                <c:pt idx="1700">
                  <c:v>4242</c:v>
                </c:pt>
                <c:pt idx="1701">
                  <c:v>4243</c:v>
                </c:pt>
                <c:pt idx="1702">
                  <c:v>4244</c:v>
                </c:pt>
                <c:pt idx="1703">
                  <c:v>4245</c:v>
                </c:pt>
                <c:pt idx="1704">
                  <c:v>4246</c:v>
                </c:pt>
                <c:pt idx="1705">
                  <c:v>4247</c:v>
                </c:pt>
                <c:pt idx="1706">
                  <c:v>4248</c:v>
                </c:pt>
                <c:pt idx="1707">
                  <c:v>4249</c:v>
                </c:pt>
                <c:pt idx="1708">
                  <c:v>4250</c:v>
                </c:pt>
                <c:pt idx="1709">
                  <c:v>4251</c:v>
                </c:pt>
                <c:pt idx="1710">
                  <c:v>4252</c:v>
                </c:pt>
                <c:pt idx="1711">
                  <c:v>4253</c:v>
                </c:pt>
                <c:pt idx="1712">
                  <c:v>4254</c:v>
                </c:pt>
                <c:pt idx="1713">
                  <c:v>4255</c:v>
                </c:pt>
                <c:pt idx="1714">
                  <c:v>4256</c:v>
                </c:pt>
                <c:pt idx="1715">
                  <c:v>4257</c:v>
                </c:pt>
                <c:pt idx="1716">
                  <c:v>4258</c:v>
                </c:pt>
                <c:pt idx="1717">
                  <c:v>4259</c:v>
                </c:pt>
                <c:pt idx="1718">
                  <c:v>4260</c:v>
                </c:pt>
                <c:pt idx="1719">
                  <c:v>4261</c:v>
                </c:pt>
                <c:pt idx="1720">
                  <c:v>4262</c:v>
                </c:pt>
                <c:pt idx="1721">
                  <c:v>4263</c:v>
                </c:pt>
                <c:pt idx="1722">
                  <c:v>4264</c:v>
                </c:pt>
                <c:pt idx="1723">
                  <c:v>4265</c:v>
                </c:pt>
                <c:pt idx="1724">
                  <c:v>4266</c:v>
                </c:pt>
                <c:pt idx="1725">
                  <c:v>4267</c:v>
                </c:pt>
                <c:pt idx="1726">
                  <c:v>4268</c:v>
                </c:pt>
                <c:pt idx="1727">
                  <c:v>4269</c:v>
                </c:pt>
                <c:pt idx="1728">
                  <c:v>4270</c:v>
                </c:pt>
                <c:pt idx="1729">
                  <c:v>4271</c:v>
                </c:pt>
                <c:pt idx="1730">
                  <c:v>4272</c:v>
                </c:pt>
                <c:pt idx="1731">
                  <c:v>4273</c:v>
                </c:pt>
                <c:pt idx="1732">
                  <c:v>4274</c:v>
                </c:pt>
                <c:pt idx="1733">
                  <c:v>4275</c:v>
                </c:pt>
                <c:pt idx="1734">
                  <c:v>4276</c:v>
                </c:pt>
                <c:pt idx="1735">
                  <c:v>4277</c:v>
                </c:pt>
                <c:pt idx="1736">
                  <c:v>4278</c:v>
                </c:pt>
                <c:pt idx="1737">
                  <c:v>4279</c:v>
                </c:pt>
                <c:pt idx="1738">
                  <c:v>4280</c:v>
                </c:pt>
                <c:pt idx="1739">
                  <c:v>4281</c:v>
                </c:pt>
                <c:pt idx="1740">
                  <c:v>4282</c:v>
                </c:pt>
                <c:pt idx="1741">
                  <c:v>4283</c:v>
                </c:pt>
                <c:pt idx="1742">
                  <c:v>4284</c:v>
                </c:pt>
                <c:pt idx="1743">
                  <c:v>4285</c:v>
                </c:pt>
                <c:pt idx="1744">
                  <c:v>4286</c:v>
                </c:pt>
                <c:pt idx="1745">
                  <c:v>4287</c:v>
                </c:pt>
                <c:pt idx="1746">
                  <c:v>4288</c:v>
                </c:pt>
                <c:pt idx="1747">
                  <c:v>4289</c:v>
                </c:pt>
                <c:pt idx="1748">
                  <c:v>4290</c:v>
                </c:pt>
                <c:pt idx="1749">
                  <c:v>4291</c:v>
                </c:pt>
                <c:pt idx="1750">
                  <c:v>4292</c:v>
                </c:pt>
                <c:pt idx="1751">
                  <c:v>4293</c:v>
                </c:pt>
                <c:pt idx="1752">
                  <c:v>4294</c:v>
                </c:pt>
                <c:pt idx="1753">
                  <c:v>4295</c:v>
                </c:pt>
                <c:pt idx="1754">
                  <c:v>4296</c:v>
                </c:pt>
                <c:pt idx="1755">
                  <c:v>4297</c:v>
                </c:pt>
                <c:pt idx="1756">
                  <c:v>4298</c:v>
                </c:pt>
                <c:pt idx="1757">
                  <c:v>4299</c:v>
                </c:pt>
                <c:pt idx="1758">
                  <c:v>4300</c:v>
                </c:pt>
                <c:pt idx="1759">
                  <c:v>4301</c:v>
                </c:pt>
                <c:pt idx="1760">
                  <c:v>4302</c:v>
                </c:pt>
                <c:pt idx="1761">
                  <c:v>4303</c:v>
                </c:pt>
                <c:pt idx="1762">
                  <c:v>4304</c:v>
                </c:pt>
                <c:pt idx="1763">
                  <c:v>4305</c:v>
                </c:pt>
                <c:pt idx="1764">
                  <c:v>4306</c:v>
                </c:pt>
                <c:pt idx="1765">
                  <c:v>4307</c:v>
                </c:pt>
                <c:pt idx="1766">
                  <c:v>4308</c:v>
                </c:pt>
                <c:pt idx="1767">
                  <c:v>4309</c:v>
                </c:pt>
                <c:pt idx="1768">
                  <c:v>4310</c:v>
                </c:pt>
                <c:pt idx="1769">
                  <c:v>4311</c:v>
                </c:pt>
                <c:pt idx="1770">
                  <c:v>4312</c:v>
                </c:pt>
                <c:pt idx="1771">
                  <c:v>4313</c:v>
                </c:pt>
                <c:pt idx="1772">
                  <c:v>4314</c:v>
                </c:pt>
                <c:pt idx="1773">
                  <c:v>4315</c:v>
                </c:pt>
                <c:pt idx="1774">
                  <c:v>4316</c:v>
                </c:pt>
                <c:pt idx="1775">
                  <c:v>4317</c:v>
                </c:pt>
                <c:pt idx="1776">
                  <c:v>4318</c:v>
                </c:pt>
                <c:pt idx="1777">
                  <c:v>4319</c:v>
                </c:pt>
                <c:pt idx="1778">
                  <c:v>4320</c:v>
                </c:pt>
                <c:pt idx="1779">
                  <c:v>4321</c:v>
                </c:pt>
                <c:pt idx="1780">
                  <c:v>4322</c:v>
                </c:pt>
              </c:numCache>
            </c:numRef>
          </c:xVal>
          <c:yVal>
            <c:numRef>
              <c:f>Graph!$D$1339:$D$3117</c:f>
              <c:numCache>
                <c:formatCode>General</c:formatCode>
                <c:ptCount val="1779"/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Graph!$A$1338:$A$3118</c:f>
              <c:numCache>
                <c:formatCode>General</c:formatCode>
                <c:ptCount val="1781"/>
                <c:pt idx="0">
                  <c:v>2542</c:v>
                </c:pt>
                <c:pt idx="1">
                  <c:v>2543</c:v>
                </c:pt>
                <c:pt idx="2">
                  <c:v>2544</c:v>
                </c:pt>
                <c:pt idx="3">
                  <c:v>2545</c:v>
                </c:pt>
                <c:pt idx="4">
                  <c:v>2546</c:v>
                </c:pt>
                <c:pt idx="5">
                  <c:v>2547</c:v>
                </c:pt>
                <c:pt idx="6">
                  <c:v>2548</c:v>
                </c:pt>
                <c:pt idx="7">
                  <c:v>2549</c:v>
                </c:pt>
                <c:pt idx="8">
                  <c:v>2550</c:v>
                </c:pt>
                <c:pt idx="9">
                  <c:v>2551</c:v>
                </c:pt>
                <c:pt idx="10">
                  <c:v>2552</c:v>
                </c:pt>
                <c:pt idx="11">
                  <c:v>2553</c:v>
                </c:pt>
                <c:pt idx="12">
                  <c:v>2554</c:v>
                </c:pt>
                <c:pt idx="13">
                  <c:v>2555</c:v>
                </c:pt>
                <c:pt idx="14">
                  <c:v>2556</c:v>
                </c:pt>
                <c:pt idx="15">
                  <c:v>2557</c:v>
                </c:pt>
                <c:pt idx="16">
                  <c:v>2558</c:v>
                </c:pt>
                <c:pt idx="17">
                  <c:v>2559</c:v>
                </c:pt>
                <c:pt idx="18">
                  <c:v>2560</c:v>
                </c:pt>
                <c:pt idx="19">
                  <c:v>2561</c:v>
                </c:pt>
                <c:pt idx="20">
                  <c:v>2562</c:v>
                </c:pt>
                <c:pt idx="21">
                  <c:v>2563</c:v>
                </c:pt>
                <c:pt idx="22">
                  <c:v>2564</c:v>
                </c:pt>
                <c:pt idx="23">
                  <c:v>2565</c:v>
                </c:pt>
                <c:pt idx="24">
                  <c:v>2566</c:v>
                </c:pt>
                <c:pt idx="25">
                  <c:v>2567</c:v>
                </c:pt>
                <c:pt idx="26">
                  <c:v>2568</c:v>
                </c:pt>
                <c:pt idx="27">
                  <c:v>2569</c:v>
                </c:pt>
                <c:pt idx="28">
                  <c:v>2570</c:v>
                </c:pt>
                <c:pt idx="29">
                  <c:v>2571</c:v>
                </c:pt>
                <c:pt idx="30">
                  <c:v>2572</c:v>
                </c:pt>
                <c:pt idx="31">
                  <c:v>2573</c:v>
                </c:pt>
                <c:pt idx="32">
                  <c:v>2574</c:v>
                </c:pt>
                <c:pt idx="33">
                  <c:v>2575</c:v>
                </c:pt>
                <c:pt idx="34">
                  <c:v>2576</c:v>
                </c:pt>
                <c:pt idx="35">
                  <c:v>2577</c:v>
                </c:pt>
                <c:pt idx="36">
                  <c:v>2578</c:v>
                </c:pt>
                <c:pt idx="37">
                  <c:v>2579</c:v>
                </c:pt>
                <c:pt idx="38">
                  <c:v>2580</c:v>
                </c:pt>
                <c:pt idx="39">
                  <c:v>2581</c:v>
                </c:pt>
                <c:pt idx="40">
                  <c:v>2582</c:v>
                </c:pt>
                <c:pt idx="41">
                  <c:v>2583</c:v>
                </c:pt>
                <c:pt idx="42">
                  <c:v>2584</c:v>
                </c:pt>
                <c:pt idx="43">
                  <c:v>2585</c:v>
                </c:pt>
                <c:pt idx="44">
                  <c:v>2586</c:v>
                </c:pt>
                <c:pt idx="45">
                  <c:v>2587</c:v>
                </c:pt>
                <c:pt idx="46">
                  <c:v>2588</c:v>
                </c:pt>
                <c:pt idx="47">
                  <c:v>2589</c:v>
                </c:pt>
                <c:pt idx="48">
                  <c:v>2590</c:v>
                </c:pt>
                <c:pt idx="49">
                  <c:v>2591</c:v>
                </c:pt>
                <c:pt idx="50">
                  <c:v>2592</c:v>
                </c:pt>
                <c:pt idx="51">
                  <c:v>2593</c:v>
                </c:pt>
                <c:pt idx="52">
                  <c:v>2594</c:v>
                </c:pt>
                <c:pt idx="53">
                  <c:v>2595</c:v>
                </c:pt>
                <c:pt idx="54">
                  <c:v>2596</c:v>
                </c:pt>
                <c:pt idx="55">
                  <c:v>2597</c:v>
                </c:pt>
                <c:pt idx="56">
                  <c:v>2598</c:v>
                </c:pt>
                <c:pt idx="57">
                  <c:v>2599</c:v>
                </c:pt>
                <c:pt idx="58">
                  <c:v>2600</c:v>
                </c:pt>
                <c:pt idx="59">
                  <c:v>2601</c:v>
                </c:pt>
                <c:pt idx="60">
                  <c:v>2602</c:v>
                </c:pt>
                <c:pt idx="61">
                  <c:v>2603</c:v>
                </c:pt>
                <c:pt idx="62">
                  <c:v>2604</c:v>
                </c:pt>
                <c:pt idx="63">
                  <c:v>2605</c:v>
                </c:pt>
                <c:pt idx="64">
                  <c:v>2606</c:v>
                </c:pt>
                <c:pt idx="65">
                  <c:v>2607</c:v>
                </c:pt>
                <c:pt idx="66">
                  <c:v>2608</c:v>
                </c:pt>
                <c:pt idx="67">
                  <c:v>2609</c:v>
                </c:pt>
                <c:pt idx="68">
                  <c:v>2610</c:v>
                </c:pt>
                <c:pt idx="69">
                  <c:v>2611</c:v>
                </c:pt>
                <c:pt idx="70">
                  <c:v>2612</c:v>
                </c:pt>
                <c:pt idx="71">
                  <c:v>2613</c:v>
                </c:pt>
                <c:pt idx="72">
                  <c:v>2614</c:v>
                </c:pt>
                <c:pt idx="73">
                  <c:v>2615</c:v>
                </c:pt>
                <c:pt idx="74">
                  <c:v>2616</c:v>
                </c:pt>
                <c:pt idx="75">
                  <c:v>2617</c:v>
                </c:pt>
                <c:pt idx="76">
                  <c:v>2618</c:v>
                </c:pt>
                <c:pt idx="77">
                  <c:v>2619</c:v>
                </c:pt>
                <c:pt idx="78">
                  <c:v>2620</c:v>
                </c:pt>
                <c:pt idx="79">
                  <c:v>2621</c:v>
                </c:pt>
                <c:pt idx="80">
                  <c:v>2622</c:v>
                </c:pt>
                <c:pt idx="81">
                  <c:v>2623</c:v>
                </c:pt>
                <c:pt idx="82">
                  <c:v>2624</c:v>
                </c:pt>
                <c:pt idx="83">
                  <c:v>2625</c:v>
                </c:pt>
                <c:pt idx="84">
                  <c:v>2626</c:v>
                </c:pt>
                <c:pt idx="85">
                  <c:v>2627</c:v>
                </c:pt>
                <c:pt idx="86">
                  <c:v>2628</c:v>
                </c:pt>
                <c:pt idx="87">
                  <c:v>2629</c:v>
                </c:pt>
                <c:pt idx="88">
                  <c:v>2630</c:v>
                </c:pt>
                <c:pt idx="89">
                  <c:v>2631</c:v>
                </c:pt>
                <c:pt idx="90">
                  <c:v>2632</c:v>
                </c:pt>
                <c:pt idx="91">
                  <c:v>2633</c:v>
                </c:pt>
                <c:pt idx="92">
                  <c:v>2634</c:v>
                </c:pt>
                <c:pt idx="93">
                  <c:v>2635</c:v>
                </c:pt>
                <c:pt idx="94">
                  <c:v>2636</c:v>
                </c:pt>
                <c:pt idx="95">
                  <c:v>2637</c:v>
                </c:pt>
                <c:pt idx="96">
                  <c:v>2638</c:v>
                </c:pt>
                <c:pt idx="97">
                  <c:v>2639</c:v>
                </c:pt>
                <c:pt idx="98">
                  <c:v>2640</c:v>
                </c:pt>
                <c:pt idx="99">
                  <c:v>2641</c:v>
                </c:pt>
                <c:pt idx="100">
                  <c:v>2642</c:v>
                </c:pt>
                <c:pt idx="101">
                  <c:v>2643</c:v>
                </c:pt>
                <c:pt idx="102">
                  <c:v>2644</c:v>
                </c:pt>
                <c:pt idx="103">
                  <c:v>2645</c:v>
                </c:pt>
                <c:pt idx="104">
                  <c:v>2646</c:v>
                </c:pt>
                <c:pt idx="105">
                  <c:v>2647</c:v>
                </c:pt>
                <c:pt idx="106">
                  <c:v>2648</c:v>
                </c:pt>
                <c:pt idx="107">
                  <c:v>2649</c:v>
                </c:pt>
                <c:pt idx="108">
                  <c:v>2650</c:v>
                </c:pt>
                <c:pt idx="109">
                  <c:v>2651</c:v>
                </c:pt>
                <c:pt idx="110">
                  <c:v>2652</c:v>
                </c:pt>
                <c:pt idx="111">
                  <c:v>2653</c:v>
                </c:pt>
                <c:pt idx="112">
                  <c:v>2654</c:v>
                </c:pt>
                <c:pt idx="113">
                  <c:v>2655</c:v>
                </c:pt>
                <c:pt idx="114">
                  <c:v>2656</c:v>
                </c:pt>
                <c:pt idx="115">
                  <c:v>2657</c:v>
                </c:pt>
                <c:pt idx="116">
                  <c:v>2658</c:v>
                </c:pt>
                <c:pt idx="117">
                  <c:v>2659</c:v>
                </c:pt>
                <c:pt idx="118">
                  <c:v>2660</c:v>
                </c:pt>
                <c:pt idx="119">
                  <c:v>2661</c:v>
                </c:pt>
                <c:pt idx="120">
                  <c:v>2662</c:v>
                </c:pt>
                <c:pt idx="121">
                  <c:v>2663</c:v>
                </c:pt>
                <c:pt idx="122">
                  <c:v>2664</c:v>
                </c:pt>
                <c:pt idx="123">
                  <c:v>2665</c:v>
                </c:pt>
                <c:pt idx="124">
                  <c:v>2666</c:v>
                </c:pt>
                <c:pt idx="125">
                  <c:v>2667</c:v>
                </c:pt>
                <c:pt idx="126">
                  <c:v>2668</c:v>
                </c:pt>
                <c:pt idx="127">
                  <c:v>2669</c:v>
                </c:pt>
                <c:pt idx="128">
                  <c:v>2670</c:v>
                </c:pt>
                <c:pt idx="129">
                  <c:v>2671</c:v>
                </c:pt>
                <c:pt idx="130">
                  <c:v>2672</c:v>
                </c:pt>
                <c:pt idx="131">
                  <c:v>2673</c:v>
                </c:pt>
                <c:pt idx="132">
                  <c:v>2674</c:v>
                </c:pt>
                <c:pt idx="133">
                  <c:v>2675</c:v>
                </c:pt>
                <c:pt idx="134">
                  <c:v>2676</c:v>
                </c:pt>
                <c:pt idx="135">
                  <c:v>2677</c:v>
                </c:pt>
                <c:pt idx="136">
                  <c:v>2678</c:v>
                </c:pt>
                <c:pt idx="137">
                  <c:v>2679</c:v>
                </c:pt>
                <c:pt idx="138">
                  <c:v>2680</c:v>
                </c:pt>
                <c:pt idx="139">
                  <c:v>2681</c:v>
                </c:pt>
                <c:pt idx="140">
                  <c:v>2682</c:v>
                </c:pt>
                <c:pt idx="141">
                  <c:v>2683</c:v>
                </c:pt>
                <c:pt idx="142">
                  <c:v>2684</c:v>
                </c:pt>
                <c:pt idx="143">
                  <c:v>2685</c:v>
                </c:pt>
                <c:pt idx="144">
                  <c:v>2686</c:v>
                </c:pt>
                <c:pt idx="145">
                  <c:v>2687</c:v>
                </c:pt>
                <c:pt idx="146">
                  <c:v>2688</c:v>
                </c:pt>
                <c:pt idx="147">
                  <c:v>2689</c:v>
                </c:pt>
                <c:pt idx="148">
                  <c:v>2690</c:v>
                </c:pt>
                <c:pt idx="149">
                  <c:v>2691</c:v>
                </c:pt>
                <c:pt idx="150">
                  <c:v>2692</c:v>
                </c:pt>
                <c:pt idx="151">
                  <c:v>2693</c:v>
                </c:pt>
                <c:pt idx="152">
                  <c:v>2694</c:v>
                </c:pt>
                <c:pt idx="153">
                  <c:v>2695</c:v>
                </c:pt>
                <c:pt idx="154">
                  <c:v>2696</c:v>
                </c:pt>
                <c:pt idx="155">
                  <c:v>2697</c:v>
                </c:pt>
                <c:pt idx="156">
                  <c:v>2698</c:v>
                </c:pt>
                <c:pt idx="157">
                  <c:v>2699</c:v>
                </c:pt>
                <c:pt idx="158">
                  <c:v>2700</c:v>
                </c:pt>
                <c:pt idx="159">
                  <c:v>2701</c:v>
                </c:pt>
                <c:pt idx="160">
                  <c:v>2702</c:v>
                </c:pt>
                <c:pt idx="161">
                  <c:v>2703</c:v>
                </c:pt>
                <c:pt idx="162">
                  <c:v>2704</c:v>
                </c:pt>
                <c:pt idx="163">
                  <c:v>2705</c:v>
                </c:pt>
                <c:pt idx="164">
                  <c:v>2706</c:v>
                </c:pt>
                <c:pt idx="165">
                  <c:v>2707</c:v>
                </c:pt>
                <c:pt idx="166">
                  <c:v>2708</c:v>
                </c:pt>
                <c:pt idx="167">
                  <c:v>2709</c:v>
                </c:pt>
                <c:pt idx="168">
                  <c:v>2710</c:v>
                </c:pt>
                <c:pt idx="169">
                  <c:v>2711</c:v>
                </c:pt>
                <c:pt idx="170">
                  <c:v>2712</c:v>
                </c:pt>
                <c:pt idx="171">
                  <c:v>2713</c:v>
                </c:pt>
                <c:pt idx="172">
                  <c:v>2714</c:v>
                </c:pt>
                <c:pt idx="173">
                  <c:v>2715</c:v>
                </c:pt>
                <c:pt idx="174">
                  <c:v>2716</c:v>
                </c:pt>
                <c:pt idx="175">
                  <c:v>2717</c:v>
                </c:pt>
                <c:pt idx="176">
                  <c:v>2718</c:v>
                </c:pt>
                <c:pt idx="177">
                  <c:v>2719</c:v>
                </c:pt>
                <c:pt idx="178">
                  <c:v>2720</c:v>
                </c:pt>
                <c:pt idx="179">
                  <c:v>2721</c:v>
                </c:pt>
                <c:pt idx="180">
                  <c:v>2722</c:v>
                </c:pt>
                <c:pt idx="181">
                  <c:v>2723</c:v>
                </c:pt>
                <c:pt idx="182">
                  <c:v>2724</c:v>
                </c:pt>
                <c:pt idx="183">
                  <c:v>2725</c:v>
                </c:pt>
                <c:pt idx="184">
                  <c:v>2726</c:v>
                </c:pt>
                <c:pt idx="185">
                  <c:v>2727</c:v>
                </c:pt>
                <c:pt idx="186">
                  <c:v>2728</c:v>
                </c:pt>
                <c:pt idx="187">
                  <c:v>2729</c:v>
                </c:pt>
                <c:pt idx="188">
                  <c:v>2730</c:v>
                </c:pt>
                <c:pt idx="189">
                  <c:v>2731</c:v>
                </c:pt>
                <c:pt idx="190">
                  <c:v>2732</c:v>
                </c:pt>
                <c:pt idx="191">
                  <c:v>2733</c:v>
                </c:pt>
                <c:pt idx="192">
                  <c:v>2734</c:v>
                </c:pt>
                <c:pt idx="193">
                  <c:v>2735</c:v>
                </c:pt>
                <c:pt idx="194">
                  <c:v>2736</c:v>
                </c:pt>
                <c:pt idx="195">
                  <c:v>2737</c:v>
                </c:pt>
                <c:pt idx="196">
                  <c:v>2738</c:v>
                </c:pt>
                <c:pt idx="197">
                  <c:v>2739</c:v>
                </c:pt>
                <c:pt idx="198">
                  <c:v>2740</c:v>
                </c:pt>
                <c:pt idx="199">
                  <c:v>2741</c:v>
                </c:pt>
                <c:pt idx="200">
                  <c:v>2742</c:v>
                </c:pt>
                <c:pt idx="201">
                  <c:v>2743</c:v>
                </c:pt>
                <c:pt idx="202">
                  <c:v>2744</c:v>
                </c:pt>
                <c:pt idx="203">
                  <c:v>2745</c:v>
                </c:pt>
                <c:pt idx="204">
                  <c:v>2746</c:v>
                </c:pt>
                <c:pt idx="205">
                  <c:v>2747</c:v>
                </c:pt>
                <c:pt idx="206">
                  <c:v>2748</c:v>
                </c:pt>
                <c:pt idx="207">
                  <c:v>2749</c:v>
                </c:pt>
                <c:pt idx="208">
                  <c:v>2750</c:v>
                </c:pt>
                <c:pt idx="209">
                  <c:v>2751</c:v>
                </c:pt>
                <c:pt idx="210">
                  <c:v>2752</c:v>
                </c:pt>
                <c:pt idx="211">
                  <c:v>2753</c:v>
                </c:pt>
                <c:pt idx="212">
                  <c:v>2754</c:v>
                </c:pt>
                <c:pt idx="213">
                  <c:v>2755</c:v>
                </c:pt>
                <c:pt idx="214">
                  <c:v>2756</c:v>
                </c:pt>
                <c:pt idx="215">
                  <c:v>2757</c:v>
                </c:pt>
                <c:pt idx="216">
                  <c:v>2758</c:v>
                </c:pt>
                <c:pt idx="217">
                  <c:v>2759</c:v>
                </c:pt>
                <c:pt idx="218">
                  <c:v>2760</c:v>
                </c:pt>
                <c:pt idx="219">
                  <c:v>2761</c:v>
                </c:pt>
                <c:pt idx="220">
                  <c:v>2762</c:v>
                </c:pt>
                <c:pt idx="221">
                  <c:v>2763</c:v>
                </c:pt>
                <c:pt idx="222">
                  <c:v>2764</c:v>
                </c:pt>
                <c:pt idx="223">
                  <c:v>2765</c:v>
                </c:pt>
                <c:pt idx="224">
                  <c:v>2766</c:v>
                </c:pt>
                <c:pt idx="225">
                  <c:v>2767</c:v>
                </c:pt>
                <c:pt idx="226">
                  <c:v>2768</c:v>
                </c:pt>
                <c:pt idx="227">
                  <c:v>2769</c:v>
                </c:pt>
                <c:pt idx="228">
                  <c:v>2770</c:v>
                </c:pt>
                <c:pt idx="229">
                  <c:v>2771</c:v>
                </c:pt>
                <c:pt idx="230">
                  <c:v>2772</c:v>
                </c:pt>
                <c:pt idx="231">
                  <c:v>2773</c:v>
                </c:pt>
                <c:pt idx="232">
                  <c:v>2774</c:v>
                </c:pt>
                <c:pt idx="233">
                  <c:v>2775</c:v>
                </c:pt>
                <c:pt idx="234">
                  <c:v>2776</c:v>
                </c:pt>
                <c:pt idx="235">
                  <c:v>2777</c:v>
                </c:pt>
                <c:pt idx="236">
                  <c:v>2778</c:v>
                </c:pt>
                <c:pt idx="237">
                  <c:v>2779</c:v>
                </c:pt>
                <c:pt idx="238">
                  <c:v>2780</c:v>
                </c:pt>
                <c:pt idx="239">
                  <c:v>2781</c:v>
                </c:pt>
                <c:pt idx="240">
                  <c:v>2782</c:v>
                </c:pt>
                <c:pt idx="241">
                  <c:v>2783</c:v>
                </c:pt>
                <c:pt idx="242">
                  <c:v>2784</c:v>
                </c:pt>
                <c:pt idx="243">
                  <c:v>2785</c:v>
                </c:pt>
                <c:pt idx="244">
                  <c:v>2786</c:v>
                </c:pt>
                <c:pt idx="245">
                  <c:v>2787</c:v>
                </c:pt>
                <c:pt idx="246">
                  <c:v>2788</c:v>
                </c:pt>
                <c:pt idx="247">
                  <c:v>2789</c:v>
                </c:pt>
                <c:pt idx="248">
                  <c:v>2790</c:v>
                </c:pt>
                <c:pt idx="249">
                  <c:v>2791</c:v>
                </c:pt>
                <c:pt idx="250">
                  <c:v>2792</c:v>
                </c:pt>
                <c:pt idx="251">
                  <c:v>2793</c:v>
                </c:pt>
                <c:pt idx="252">
                  <c:v>2794</c:v>
                </c:pt>
                <c:pt idx="253">
                  <c:v>2795</c:v>
                </c:pt>
                <c:pt idx="254">
                  <c:v>2796</c:v>
                </c:pt>
                <c:pt idx="255">
                  <c:v>2797</c:v>
                </c:pt>
                <c:pt idx="256">
                  <c:v>2798</c:v>
                </c:pt>
                <c:pt idx="257">
                  <c:v>2799</c:v>
                </c:pt>
                <c:pt idx="258">
                  <c:v>2800</c:v>
                </c:pt>
                <c:pt idx="259">
                  <c:v>2801</c:v>
                </c:pt>
                <c:pt idx="260">
                  <c:v>2802</c:v>
                </c:pt>
                <c:pt idx="261">
                  <c:v>2803</c:v>
                </c:pt>
                <c:pt idx="262">
                  <c:v>2804</c:v>
                </c:pt>
                <c:pt idx="263">
                  <c:v>2805</c:v>
                </c:pt>
                <c:pt idx="264">
                  <c:v>2806</c:v>
                </c:pt>
                <c:pt idx="265">
                  <c:v>2807</c:v>
                </c:pt>
                <c:pt idx="266">
                  <c:v>2808</c:v>
                </c:pt>
                <c:pt idx="267">
                  <c:v>2809</c:v>
                </c:pt>
                <c:pt idx="268">
                  <c:v>2810</c:v>
                </c:pt>
                <c:pt idx="269">
                  <c:v>2811</c:v>
                </c:pt>
                <c:pt idx="270">
                  <c:v>2812</c:v>
                </c:pt>
                <c:pt idx="271">
                  <c:v>2813</c:v>
                </c:pt>
                <c:pt idx="272">
                  <c:v>2814</c:v>
                </c:pt>
                <c:pt idx="273">
                  <c:v>2815</c:v>
                </c:pt>
                <c:pt idx="274">
                  <c:v>2816</c:v>
                </c:pt>
                <c:pt idx="275">
                  <c:v>2817</c:v>
                </c:pt>
                <c:pt idx="276">
                  <c:v>2818</c:v>
                </c:pt>
                <c:pt idx="277">
                  <c:v>2819</c:v>
                </c:pt>
                <c:pt idx="278">
                  <c:v>2820</c:v>
                </c:pt>
                <c:pt idx="279">
                  <c:v>2821</c:v>
                </c:pt>
                <c:pt idx="280">
                  <c:v>2822</c:v>
                </c:pt>
                <c:pt idx="281">
                  <c:v>2823</c:v>
                </c:pt>
                <c:pt idx="282">
                  <c:v>2824</c:v>
                </c:pt>
                <c:pt idx="283">
                  <c:v>2825</c:v>
                </c:pt>
                <c:pt idx="284">
                  <c:v>2826</c:v>
                </c:pt>
                <c:pt idx="285">
                  <c:v>2827</c:v>
                </c:pt>
                <c:pt idx="286">
                  <c:v>2828</c:v>
                </c:pt>
                <c:pt idx="287">
                  <c:v>2829</c:v>
                </c:pt>
                <c:pt idx="288">
                  <c:v>2830</c:v>
                </c:pt>
                <c:pt idx="289">
                  <c:v>2831</c:v>
                </c:pt>
                <c:pt idx="290">
                  <c:v>2832</c:v>
                </c:pt>
                <c:pt idx="291">
                  <c:v>2833</c:v>
                </c:pt>
                <c:pt idx="292">
                  <c:v>2834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2839</c:v>
                </c:pt>
                <c:pt idx="298">
                  <c:v>2840</c:v>
                </c:pt>
                <c:pt idx="299">
                  <c:v>2841</c:v>
                </c:pt>
                <c:pt idx="300">
                  <c:v>2842</c:v>
                </c:pt>
                <c:pt idx="301">
                  <c:v>2843</c:v>
                </c:pt>
                <c:pt idx="302">
                  <c:v>2844</c:v>
                </c:pt>
                <c:pt idx="303">
                  <c:v>2845</c:v>
                </c:pt>
                <c:pt idx="304">
                  <c:v>2846</c:v>
                </c:pt>
                <c:pt idx="305">
                  <c:v>2847</c:v>
                </c:pt>
                <c:pt idx="306">
                  <c:v>2848</c:v>
                </c:pt>
                <c:pt idx="307">
                  <c:v>2849</c:v>
                </c:pt>
                <c:pt idx="308">
                  <c:v>2850</c:v>
                </c:pt>
                <c:pt idx="309">
                  <c:v>2851</c:v>
                </c:pt>
                <c:pt idx="310">
                  <c:v>2852</c:v>
                </c:pt>
                <c:pt idx="311">
                  <c:v>2853</c:v>
                </c:pt>
                <c:pt idx="312">
                  <c:v>2854</c:v>
                </c:pt>
                <c:pt idx="313">
                  <c:v>2855</c:v>
                </c:pt>
                <c:pt idx="314">
                  <c:v>2856</c:v>
                </c:pt>
                <c:pt idx="315">
                  <c:v>2857</c:v>
                </c:pt>
                <c:pt idx="316">
                  <c:v>2858</c:v>
                </c:pt>
                <c:pt idx="317">
                  <c:v>2859</c:v>
                </c:pt>
                <c:pt idx="318">
                  <c:v>2860</c:v>
                </c:pt>
                <c:pt idx="319">
                  <c:v>2861</c:v>
                </c:pt>
                <c:pt idx="320">
                  <c:v>2862</c:v>
                </c:pt>
                <c:pt idx="321">
                  <c:v>2863</c:v>
                </c:pt>
                <c:pt idx="322">
                  <c:v>2864</c:v>
                </c:pt>
                <c:pt idx="323">
                  <c:v>2865</c:v>
                </c:pt>
                <c:pt idx="324">
                  <c:v>2866</c:v>
                </c:pt>
                <c:pt idx="325">
                  <c:v>2867</c:v>
                </c:pt>
                <c:pt idx="326">
                  <c:v>2868</c:v>
                </c:pt>
                <c:pt idx="327">
                  <c:v>2869</c:v>
                </c:pt>
                <c:pt idx="328">
                  <c:v>2870</c:v>
                </c:pt>
                <c:pt idx="329">
                  <c:v>2871</c:v>
                </c:pt>
                <c:pt idx="330">
                  <c:v>2872</c:v>
                </c:pt>
                <c:pt idx="331">
                  <c:v>2873</c:v>
                </c:pt>
                <c:pt idx="332">
                  <c:v>2874</c:v>
                </c:pt>
                <c:pt idx="333">
                  <c:v>2875</c:v>
                </c:pt>
                <c:pt idx="334">
                  <c:v>2876</c:v>
                </c:pt>
                <c:pt idx="335">
                  <c:v>2877</c:v>
                </c:pt>
                <c:pt idx="336">
                  <c:v>2878</c:v>
                </c:pt>
                <c:pt idx="337">
                  <c:v>2879</c:v>
                </c:pt>
                <c:pt idx="338">
                  <c:v>2880</c:v>
                </c:pt>
                <c:pt idx="339">
                  <c:v>2881</c:v>
                </c:pt>
                <c:pt idx="340">
                  <c:v>2882</c:v>
                </c:pt>
                <c:pt idx="341">
                  <c:v>2883</c:v>
                </c:pt>
                <c:pt idx="342">
                  <c:v>2884</c:v>
                </c:pt>
                <c:pt idx="343">
                  <c:v>2885</c:v>
                </c:pt>
                <c:pt idx="344">
                  <c:v>2886</c:v>
                </c:pt>
                <c:pt idx="345">
                  <c:v>2887</c:v>
                </c:pt>
                <c:pt idx="346">
                  <c:v>2888</c:v>
                </c:pt>
                <c:pt idx="347">
                  <c:v>2889</c:v>
                </c:pt>
                <c:pt idx="348">
                  <c:v>2890</c:v>
                </c:pt>
                <c:pt idx="349">
                  <c:v>2891</c:v>
                </c:pt>
                <c:pt idx="350">
                  <c:v>2892</c:v>
                </c:pt>
                <c:pt idx="351">
                  <c:v>2893</c:v>
                </c:pt>
                <c:pt idx="352">
                  <c:v>2894</c:v>
                </c:pt>
                <c:pt idx="353">
                  <c:v>2895</c:v>
                </c:pt>
                <c:pt idx="354">
                  <c:v>2896</c:v>
                </c:pt>
                <c:pt idx="355">
                  <c:v>2897</c:v>
                </c:pt>
                <c:pt idx="356">
                  <c:v>2898</c:v>
                </c:pt>
                <c:pt idx="357">
                  <c:v>2899</c:v>
                </c:pt>
                <c:pt idx="358">
                  <c:v>2900</c:v>
                </c:pt>
                <c:pt idx="359">
                  <c:v>2901</c:v>
                </c:pt>
                <c:pt idx="360">
                  <c:v>2902</c:v>
                </c:pt>
                <c:pt idx="361">
                  <c:v>2903</c:v>
                </c:pt>
                <c:pt idx="362">
                  <c:v>2904</c:v>
                </c:pt>
                <c:pt idx="363">
                  <c:v>2905</c:v>
                </c:pt>
                <c:pt idx="364">
                  <c:v>2906</c:v>
                </c:pt>
                <c:pt idx="365">
                  <c:v>2907</c:v>
                </c:pt>
                <c:pt idx="366">
                  <c:v>2908</c:v>
                </c:pt>
                <c:pt idx="367">
                  <c:v>2909</c:v>
                </c:pt>
                <c:pt idx="368">
                  <c:v>2910</c:v>
                </c:pt>
                <c:pt idx="369">
                  <c:v>2911</c:v>
                </c:pt>
                <c:pt idx="370">
                  <c:v>2912</c:v>
                </c:pt>
                <c:pt idx="371">
                  <c:v>2913</c:v>
                </c:pt>
                <c:pt idx="372">
                  <c:v>2914</c:v>
                </c:pt>
                <c:pt idx="373">
                  <c:v>2915</c:v>
                </c:pt>
                <c:pt idx="374">
                  <c:v>2916</c:v>
                </c:pt>
                <c:pt idx="375">
                  <c:v>2917</c:v>
                </c:pt>
                <c:pt idx="376">
                  <c:v>2918</c:v>
                </c:pt>
                <c:pt idx="377">
                  <c:v>2919</c:v>
                </c:pt>
                <c:pt idx="378">
                  <c:v>2920</c:v>
                </c:pt>
                <c:pt idx="379">
                  <c:v>2921</c:v>
                </c:pt>
                <c:pt idx="380">
                  <c:v>2922</c:v>
                </c:pt>
                <c:pt idx="381">
                  <c:v>2923</c:v>
                </c:pt>
                <c:pt idx="382">
                  <c:v>2924</c:v>
                </c:pt>
                <c:pt idx="383">
                  <c:v>2925</c:v>
                </c:pt>
                <c:pt idx="384">
                  <c:v>2926</c:v>
                </c:pt>
                <c:pt idx="385">
                  <c:v>2927</c:v>
                </c:pt>
                <c:pt idx="386">
                  <c:v>2928</c:v>
                </c:pt>
                <c:pt idx="387">
                  <c:v>2929</c:v>
                </c:pt>
                <c:pt idx="388">
                  <c:v>2930</c:v>
                </c:pt>
                <c:pt idx="389">
                  <c:v>2931</c:v>
                </c:pt>
                <c:pt idx="390">
                  <c:v>2932</c:v>
                </c:pt>
                <c:pt idx="391">
                  <c:v>2933</c:v>
                </c:pt>
                <c:pt idx="392">
                  <c:v>2934</c:v>
                </c:pt>
                <c:pt idx="393">
                  <c:v>2935</c:v>
                </c:pt>
                <c:pt idx="394">
                  <c:v>2936</c:v>
                </c:pt>
                <c:pt idx="395">
                  <c:v>2937</c:v>
                </c:pt>
                <c:pt idx="396">
                  <c:v>2938</c:v>
                </c:pt>
                <c:pt idx="397">
                  <c:v>2939</c:v>
                </c:pt>
                <c:pt idx="398">
                  <c:v>2940</c:v>
                </c:pt>
                <c:pt idx="399">
                  <c:v>2941</c:v>
                </c:pt>
                <c:pt idx="400">
                  <c:v>2942</c:v>
                </c:pt>
                <c:pt idx="401">
                  <c:v>2943</c:v>
                </c:pt>
                <c:pt idx="402">
                  <c:v>2944</c:v>
                </c:pt>
                <c:pt idx="403">
                  <c:v>2945</c:v>
                </c:pt>
                <c:pt idx="404">
                  <c:v>2946</c:v>
                </c:pt>
                <c:pt idx="405">
                  <c:v>2947</c:v>
                </c:pt>
                <c:pt idx="406">
                  <c:v>2948</c:v>
                </c:pt>
                <c:pt idx="407">
                  <c:v>2949</c:v>
                </c:pt>
                <c:pt idx="408">
                  <c:v>2950</c:v>
                </c:pt>
                <c:pt idx="409">
                  <c:v>2951</c:v>
                </c:pt>
                <c:pt idx="410">
                  <c:v>2952</c:v>
                </c:pt>
                <c:pt idx="411">
                  <c:v>2953</c:v>
                </c:pt>
                <c:pt idx="412">
                  <c:v>2954</c:v>
                </c:pt>
                <c:pt idx="413">
                  <c:v>2955</c:v>
                </c:pt>
                <c:pt idx="414">
                  <c:v>2956</c:v>
                </c:pt>
                <c:pt idx="415">
                  <c:v>2957</c:v>
                </c:pt>
                <c:pt idx="416">
                  <c:v>2958</c:v>
                </c:pt>
                <c:pt idx="417">
                  <c:v>2959</c:v>
                </c:pt>
                <c:pt idx="418">
                  <c:v>2960</c:v>
                </c:pt>
                <c:pt idx="419">
                  <c:v>2961</c:v>
                </c:pt>
                <c:pt idx="420">
                  <c:v>2962</c:v>
                </c:pt>
                <c:pt idx="421">
                  <c:v>2963</c:v>
                </c:pt>
                <c:pt idx="422">
                  <c:v>2964</c:v>
                </c:pt>
                <c:pt idx="423">
                  <c:v>2965</c:v>
                </c:pt>
                <c:pt idx="424">
                  <c:v>2966</c:v>
                </c:pt>
                <c:pt idx="425">
                  <c:v>2967</c:v>
                </c:pt>
                <c:pt idx="426">
                  <c:v>2968</c:v>
                </c:pt>
                <c:pt idx="427">
                  <c:v>2969</c:v>
                </c:pt>
                <c:pt idx="428">
                  <c:v>2970</c:v>
                </c:pt>
                <c:pt idx="429">
                  <c:v>2971</c:v>
                </c:pt>
                <c:pt idx="430">
                  <c:v>2972</c:v>
                </c:pt>
                <c:pt idx="431">
                  <c:v>2973</c:v>
                </c:pt>
                <c:pt idx="432">
                  <c:v>2974</c:v>
                </c:pt>
                <c:pt idx="433">
                  <c:v>2975</c:v>
                </c:pt>
                <c:pt idx="434">
                  <c:v>2976</c:v>
                </c:pt>
                <c:pt idx="435">
                  <c:v>2977</c:v>
                </c:pt>
                <c:pt idx="436">
                  <c:v>2978</c:v>
                </c:pt>
                <c:pt idx="437">
                  <c:v>2979</c:v>
                </c:pt>
                <c:pt idx="438">
                  <c:v>2980</c:v>
                </c:pt>
                <c:pt idx="439">
                  <c:v>2981</c:v>
                </c:pt>
                <c:pt idx="440">
                  <c:v>2982</c:v>
                </c:pt>
                <c:pt idx="441">
                  <c:v>2983</c:v>
                </c:pt>
                <c:pt idx="442">
                  <c:v>2984</c:v>
                </c:pt>
                <c:pt idx="443">
                  <c:v>2985</c:v>
                </c:pt>
                <c:pt idx="444">
                  <c:v>2986</c:v>
                </c:pt>
                <c:pt idx="445">
                  <c:v>2987</c:v>
                </c:pt>
                <c:pt idx="446">
                  <c:v>2988</c:v>
                </c:pt>
                <c:pt idx="447">
                  <c:v>2989</c:v>
                </c:pt>
                <c:pt idx="448">
                  <c:v>2990</c:v>
                </c:pt>
                <c:pt idx="449">
                  <c:v>2991</c:v>
                </c:pt>
                <c:pt idx="450">
                  <c:v>2992</c:v>
                </c:pt>
                <c:pt idx="451">
                  <c:v>2993</c:v>
                </c:pt>
                <c:pt idx="452">
                  <c:v>2994</c:v>
                </c:pt>
                <c:pt idx="453">
                  <c:v>2995</c:v>
                </c:pt>
                <c:pt idx="454">
                  <c:v>2996</c:v>
                </c:pt>
                <c:pt idx="455">
                  <c:v>2997</c:v>
                </c:pt>
                <c:pt idx="456">
                  <c:v>2998</c:v>
                </c:pt>
                <c:pt idx="457">
                  <c:v>2999</c:v>
                </c:pt>
                <c:pt idx="458">
                  <c:v>3000</c:v>
                </c:pt>
                <c:pt idx="459">
                  <c:v>3001</c:v>
                </c:pt>
                <c:pt idx="460">
                  <c:v>3002</c:v>
                </c:pt>
                <c:pt idx="461">
                  <c:v>3003</c:v>
                </c:pt>
                <c:pt idx="462">
                  <c:v>3004</c:v>
                </c:pt>
                <c:pt idx="463">
                  <c:v>3005</c:v>
                </c:pt>
                <c:pt idx="464">
                  <c:v>3006</c:v>
                </c:pt>
                <c:pt idx="465">
                  <c:v>3007</c:v>
                </c:pt>
                <c:pt idx="466">
                  <c:v>3008</c:v>
                </c:pt>
                <c:pt idx="467">
                  <c:v>3009</c:v>
                </c:pt>
                <c:pt idx="468">
                  <c:v>3010</c:v>
                </c:pt>
                <c:pt idx="469">
                  <c:v>3011</c:v>
                </c:pt>
                <c:pt idx="470">
                  <c:v>3012</c:v>
                </c:pt>
                <c:pt idx="471">
                  <c:v>3013</c:v>
                </c:pt>
                <c:pt idx="472">
                  <c:v>3014</c:v>
                </c:pt>
                <c:pt idx="473">
                  <c:v>3015</c:v>
                </c:pt>
                <c:pt idx="474">
                  <c:v>3016</c:v>
                </c:pt>
                <c:pt idx="475">
                  <c:v>3017</c:v>
                </c:pt>
                <c:pt idx="476">
                  <c:v>3018</c:v>
                </c:pt>
                <c:pt idx="477">
                  <c:v>3019</c:v>
                </c:pt>
                <c:pt idx="478">
                  <c:v>3020</c:v>
                </c:pt>
                <c:pt idx="479">
                  <c:v>3021</c:v>
                </c:pt>
                <c:pt idx="480">
                  <c:v>3022</c:v>
                </c:pt>
                <c:pt idx="481">
                  <c:v>3023</c:v>
                </c:pt>
                <c:pt idx="482">
                  <c:v>3024</c:v>
                </c:pt>
                <c:pt idx="483">
                  <c:v>3025</c:v>
                </c:pt>
                <c:pt idx="484">
                  <c:v>3026</c:v>
                </c:pt>
                <c:pt idx="485">
                  <c:v>3027</c:v>
                </c:pt>
                <c:pt idx="486">
                  <c:v>3028</c:v>
                </c:pt>
                <c:pt idx="487">
                  <c:v>3029</c:v>
                </c:pt>
                <c:pt idx="488">
                  <c:v>3030</c:v>
                </c:pt>
                <c:pt idx="489">
                  <c:v>3031</c:v>
                </c:pt>
                <c:pt idx="490">
                  <c:v>3032</c:v>
                </c:pt>
                <c:pt idx="491">
                  <c:v>3033</c:v>
                </c:pt>
                <c:pt idx="492">
                  <c:v>3034</c:v>
                </c:pt>
                <c:pt idx="493">
                  <c:v>3035</c:v>
                </c:pt>
                <c:pt idx="494">
                  <c:v>3036</c:v>
                </c:pt>
                <c:pt idx="495">
                  <c:v>3037</c:v>
                </c:pt>
                <c:pt idx="496">
                  <c:v>3038</c:v>
                </c:pt>
                <c:pt idx="497">
                  <c:v>3039</c:v>
                </c:pt>
                <c:pt idx="498">
                  <c:v>3040</c:v>
                </c:pt>
                <c:pt idx="499">
                  <c:v>3041</c:v>
                </c:pt>
                <c:pt idx="500">
                  <c:v>3042</c:v>
                </c:pt>
                <c:pt idx="501">
                  <c:v>3043</c:v>
                </c:pt>
                <c:pt idx="502">
                  <c:v>3044</c:v>
                </c:pt>
                <c:pt idx="503">
                  <c:v>3045</c:v>
                </c:pt>
                <c:pt idx="504">
                  <c:v>3046</c:v>
                </c:pt>
                <c:pt idx="505">
                  <c:v>3047</c:v>
                </c:pt>
                <c:pt idx="506">
                  <c:v>3048</c:v>
                </c:pt>
                <c:pt idx="507">
                  <c:v>3049</c:v>
                </c:pt>
                <c:pt idx="508">
                  <c:v>3050</c:v>
                </c:pt>
                <c:pt idx="509">
                  <c:v>3051</c:v>
                </c:pt>
                <c:pt idx="510">
                  <c:v>3052</c:v>
                </c:pt>
                <c:pt idx="511">
                  <c:v>3053</c:v>
                </c:pt>
                <c:pt idx="512">
                  <c:v>3054</c:v>
                </c:pt>
                <c:pt idx="513">
                  <c:v>3055</c:v>
                </c:pt>
                <c:pt idx="514">
                  <c:v>3056</c:v>
                </c:pt>
                <c:pt idx="515">
                  <c:v>3057</c:v>
                </c:pt>
                <c:pt idx="516">
                  <c:v>3058</c:v>
                </c:pt>
                <c:pt idx="517">
                  <c:v>3059</c:v>
                </c:pt>
                <c:pt idx="518">
                  <c:v>3060</c:v>
                </c:pt>
                <c:pt idx="519">
                  <c:v>3061</c:v>
                </c:pt>
                <c:pt idx="520">
                  <c:v>3062</c:v>
                </c:pt>
                <c:pt idx="521">
                  <c:v>3063</c:v>
                </c:pt>
                <c:pt idx="522">
                  <c:v>3064</c:v>
                </c:pt>
                <c:pt idx="523">
                  <c:v>3065</c:v>
                </c:pt>
                <c:pt idx="524">
                  <c:v>3066</c:v>
                </c:pt>
                <c:pt idx="525">
                  <c:v>3067</c:v>
                </c:pt>
                <c:pt idx="526">
                  <c:v>3068</c:v>
                </c:pt>
                <c:pt idx="527">
                  <c:v>3069</c:v>
                </c:pt>
                <c:pt idx="528">
                  <c:v>3070</c:v>
                </c:pt>
                <c:pt idx="529">
                  <c:v>3071</c:v>
                </c:pt>
                <c:pt idx="530">
                  <c:v>3072</c:v>
                </c:pt>
                <c:pt idx="531">
                  <c:v>3073</c:v>
                </c:pt>
                <c:pt idx="532">
                  <c:v>3074</c:v>
                </c:pt>
                <c:pt idx="533">
                  <c:v>3075</c:v>
                </c:pt>
                <c:pt idx="534">
                  <c:v>3076</c:v>
                </c:pt>
                <c:pt idx="535">
                  <c:v>3077</c:v>
                </c:pt>
                <c:pt idx="536">
                  <c:v>3078</c:v>
                </c:pt>
                <c:pt idx="537">
                  <c:v>3079</c:v>
                </c:pt>
                <c:pt idx="538">
                  <c:v>3080</c:v>
                </c:pt>
                <c:pt idx="539">
                  <c:v>3081</c:v>
                </c:pt>
                <c:pt idx="540">
                  <c:v>3082</c:v>
                </c:pt>
                <c:pt idx="541">
                  <c:v>3083</c:v>
                </c:pt>
                <c:pt idx="542">
                  <c:v>3084</c:v>
                </c:pt>
                <c:pt idx="543">
                  <c:v>3085</c:v>
                </c:pt>
                <c:pt idx="544">
                  <c:v>3086</c:v>
                </c:pt>
                <c:pt idx="545">
                  <c:v>3087</c:v>
                </c:pt>
                <c:pt idx="546">
                  <c:v>3088</c:v>
                </c:pt>
                <c:pt idx="547">
                  <c:v>3089</c:v>
                </c:pt>
                <c:pt idx="548">
                  <c:v>3090</c:v>
                </c:pt>
                <c:pt idx="549">
                  <c:v>3091</c:v>
                </c:pt>
                <c:pt idx="550">
                  <c:v>3092</c:v>
                </c:pt>
                <c:pt idx="551">
                  <c:v>3093</c:v>
                </c:pt>
                <c:pt idx="552">
                  <c:v>3094</c:v>
                </c:pt>
                <c:pt idx="553">
                  <c:v>3095</c:v>
                </c:pt>
                <c:pt idx="554">
                  <c:v>3096</c:v>
                </c:pt>
                <c:pt idx="555">
                  <c:v>3097</c:v>
                </c:pt>
                <c:pt idx="556">
                  <c:v>3098</c:v>
                </c:pt>
                <c:pt idx="557">
                  <c:v>3099</c:v>
                </c:pt>
                <c:pt idx="558">
                  <c:v>3100</c:v>
                </c:pt>
                <c:pt idx="559">
                  <c:v>3101</c:v>
                </c:pt>
                <c:pt idx="560">
                  <c:v>3102</c:v>
                </c:pt>
                <c:pt idx="561">
                  <c:v>3103</c:v>
                </c:pt>
                <c:pt idx="562">
                  <c:v>3104</c:v>
                </c:pt>
                <c:pt idx="563">
                  <c:v>3105</c:v>
                </c:pt>
                <c:pt idx="564">
                  <c:v>3106</c:v>
                </c:pt>
                <c:pt idx="565">
                  <c:v>3107</c:v>
                </c:pt>
                <c:pt idx="566">
                  <c:v>3108</c:v>
                </c:pt>
                <c:pt idx="567">
                  <c:v>3109</c:v>
                </c:pt>
                <c:pt idx="568">
                  <c:v>3110</c:v>
                </c:pt>
                <c:pt idx="569">
                  <c:v>3111</c:v>
                </c:pt>
                <c:pt idx="570">
                  <c:v>3112</c:v>
                </c:pt>
                <c:pt idx="571">
                  <c:v>3113</c:v>
                </c:pt>
                <c:pt idx="572">
                  <c:v>3114</c:v>
                </c:pt>
                <c:pt idx="573">
                  <c:v>3115</c:v>
                </c:pt>
                <c:pt idx="574">
                  <c:v>3116</c:v>
                </c:pt>
                <c:pt idx="575">
                  <c:v>3117</c:v>
                </c:pt>
                <c:pt idx="576">
                  <c:v>3118</c:v>
                </c:pt>
                <c:pt idx="577">
                  <c:v>3119</c:v>
                </c:pt>
                <c:pt idx="578">
                  <c:v>3120</c:v>
                </c:pt>
                <c:pt idx="579">
                  <c:v>3121</c:v>
                </c:pt>
                <c:pt idx="580">
                  <c:v>3122</c:v>
                </c:pt>
                <c:pt idx="581">
                  <c:v>3123</c:v>
                </c:pt>
                <c:pt idx="582">
                  <c:v>3124</c:v>
                </c:pt>
                <c:pt idx="583">
                  <c:v>3125</c:v>
                </c:pt>
                <c:pt idx="584">
                  <c:v>3126</c:v>
                </c:pt>
                <c:pt idx="585">
                  <c:v>3127</c:v>
                </c:pt>
                <c:pt idx="586">
                  <c:v>3128</c:v>
                </c:pt>
                <c:pt idx="587">
                  <c:v>3129</c:v>
                </c:pt>
                <c:pt idx="588">
                  <c:v>3130</c:v>
                </c:pt>
                <c:pt idx="589">
                  <c:v>3131</c:v>
                </c:pt>
                <c:pt idx="590">
                  <c:v>3132</c:v>
                </c:pt>
                <c:pt idx="591">
                  <c:v>3133</c:v>
                </c:pt>
                <c:pt idx="592">
                  <c:v>3134</c:v>
                </c:pt>
                <c:pt idx="593">
                  <c:v>3135</c:v>
                </c:pt>
                <c:pt idx="594">
                  <c:v>3136</c:v>
                </c:pt>
                <c:pt idx="595">
                  <c:v>3137</c:v>
                </c:pt>
                <c:pt idx="596">
                  <c:v>3138</c:v>
                </c:pt>
                <c:pt idx="597">
                  <c:v>3139</c:v>
                </c:pt>
                <c:pt idx="598">
                  <c:v>3140</c:v>
                </c:pt>
                <c:pt idx="599">
                  <c:v>3141</c:v>
                </c:pt>
                <c:pt idx="600">
                  <c:v>3142</c:v>
                </c:pt>
                <c:pt idx="601">
                  <c:v>3143</c:v>
                </c:pt>
                <c:pt idx="602">
                  <c:v>3144</c:v>
                </c:pt>
                <c:pt idx="603">
                  <c:v>3145</c:v>
                </c:pt>
                <c:pt idx="604">
                  <c:v>3146</c:v>
                </c:pt>
                <c:pt idx="605">
                  <c:v>3147</c:v>
                </c:pt>
                <c:pt idx="606">
                  <c:v>3148</c:v>
                </c:pt>
                <c:pt idx="607">
                  <c:v>3149</c:v>
                </c:pt>
                <c:pt idx="608">
                  <c:v>3150</c:v>
                </c:pt>
                <c:pt idx="609">
                  <c:v>3151</c:v>
                </c:pt>
                <c:pt idx="610">
                  <c:v>3152</c:v>
                </c:pt>
                <c:pt idx="611">
                  <c:v>3153</c:v>
                </c:pt>
                <c:pt idx="612">
                  <c:v>3154</c:v>
                </c:pt>
                <c:pt idx="613">
                  <c:v>3155</c:v>
                </c:pt>
                <c:pt idx="614">
                  <c:v>3156</c:v>
                </c:pt>
                <c:pt idx="615">
                  <c:v>3157</c:v>
                </c:pt>
                <c:pt idx="616">
                  <c:v>3158</c:v>
                </c:pt>
                <c:pt idx="617">
                  <c:v>3159</c:v>
                </c:pt>
                <c:pt idx="618">
                  <c:v>3160</c:v>
                </c:pt>
                <c:pt idx="619">
                  <c:v>3161</c:v>
                </c:pt>
                <c:pt idx="620">
                  <c:v>3162</c:v>
                </c:pt>
                <c:pt idx="621">
                  <c:v>3163</c:v>
                </c:pt>
                <c:pt idx="622">
                  <c:v>3164</c:v>
                </c:pt>
                <c:pt idx="623">
                  <c:v>3165</c:v>
                </c:pt>
                <c:pt idx="624">
                  <c:v>3166</c:v>
                </c:pt>
                <c:pt idx="625">
                  <c:v>3167</c:v>
                </c:pt>
                <c:pt idx="626">
                  <c:v>3168</c:v>
                </c:pt>
                <c:pt idx="627">
                  <c:v>3169</c:v>
                </c:pt>
                <c:pt idx="628">
                  <c:v>3170</c:v>
                </c:pt>
                <c:pt idx="629">
                  <c:v>3171</c:v>
                </c:pt>
                <c:pt idx="630">
                  <c:v>3172</c:v>
                </c:pt>
                <c:pt idx="631">
                  <c:v>3173</c:v>
                </c:pt>
                <c:pt idx="632">
                  <c:v>3174</c:v>
                </c:pt>
                <c:pt idx="633">
                  <c:v>3175</c:v>
                </c:pt>
                <c:pt idx="634">
                  <c:v>3176</c:v>
                </c:pt>
                <c:pt idx="635">
                  <c:v>3177</c:v>
                </c:pt>
                <c:pt idx="636">
                  <c:v>3178</c:v>
                </c:pt>
                <c:pt idx="637">
                  <c:v>3179</c:v>
                </c:pt>
                <c:pt idx="638">
                  <c:v>3180</c:v>
                </c:pt>
                <c:pt idx="639">
                  <c:v>3181</c:v>
                </c:pt>
                <c:pt idx="640">
                  <c:v>3182</c:v>
                </c:pt>
                <c:pt idx="641">
                  <c:v>3183</c:v>
                </c:pt>
                <c:pt idx="642">
                  <c:v>3184</c:v>
                </c:pt>
                <c:pt idx="643">
                  <c:v>3185</c:v>
                </c:pt>
                <c:pt idx="644">
                  <c:v>3186</c:v>
                </c:pt>
                <c:pt idx="645">
                  <c:v>3187</c:v>
                </c:pt>
                <c:pt idx="646">
                  <c:v>3188</c:v>
                </c:pt>
                <c:pt idx="647">
                  <c:v>3189</c:v>
                </c:pt>
                <c:pt idx="648">
                  <c:v>3190</c:v>
                </c:pt>
                <c:pt idx="649">
                  <c:v>3191</c:v>
                </c:pt>
                <c:pt idx="650">
                  <c:v>3192</c:v>
                </c:pt>
                <c:pt idx="651">
                  <c:v>3193</c:v>
                </c:pt>
                <c:pt idx="652">
                  <c:v>3194</c:v>
                </c:pt>
                <c:pt idx="653">
                  <c:v>3195</c:v>
                </c:pt>
                <c:pt idx="654">
                  <c:v>3196</c:v>
                </c:pt>
                <c:pt idx="655">
                  <c:v>3197</c:v>
                </c:pt>
                <c:pt idx="656">
                  <c:v>3198</c:v>
                </c:pt>
                <c:pt idx="657">
                  <c:v>3199</c:v>
                </c:pt>
                <c:pt idx="658">
                  <c:v>3200</c:v>
                </c:pt>
                <c:pt idx="659">
                  <c:v>3201</c:v>
                </c:pt>
                <c:pt idx="660">
                  <c:v>3202</c:v>
                </c:pt>
                <c:pt idx="661">
                  <c:v>3203</c:v>
                </c:pt>
                <c:pt idx="662">
                  <c:v>3204</c:v>
                </c:pt>
                <c:pt idx="663">
                  <c:v>3205</c:v>
                </c:pt>
                <c:pt idx="664">
                  <c:v>3206</c:v>
                </c:pt>
                <c:pt idx="665">
                  <c:v>3207</c:v>
                </c:pt>
                <c:pt idx="666">
                  <c:v>3208</c:v>
                </c:pt>
                <c:pt idx="667">
                  <c:v>3209</c:v>
                </c:pt>
                <c:pt idx="668">
                  <c:v>3210</c:v>
                </c:pt>
                <c:pt idx="669">
                  <c:v>3211</c:v>
                </c:pt>
                <c:pt idx="670">
                  <c:v>3212</c:v>
                </c:pt>
                <c:pt idx="671">
                  <c:v>3213</c:v>
                </c:pt>
                <c:pt idx="672">
                  <c:v>3214</c:v>
                </c:pt>
                <c:pt idx="673">
                  <c:v>3215</c:v>
                </c:pt>
                <c:pt idx="674">
                  <c:v>3216</c:v>
                </c:pt>
                <c:pt idx="675">
                  <c:v>3217</c:v>
                </c:pt>
                <c:pt idx="676">
                  <c:v>3218</c:v>
                </c:pt>
                <c:pt idx="677">
                  <c:v>3219</c:v>
                </c:pt>
                <c:pt idx="678">
                  <c:v>3220</c:v>
                </c:pt>
                <c:pt idx="679">
                  <c:v>3221</c:v>
                </c:pt>
                <c:pt idx="680">
                  <c:v>3222</c:v>
                </c:pt>
                <c:pt idx="681">
                  <c:v>3223</c:v>
                </c:pt>
                <c:pt idx="682">
                  <c:v>3224</c:v>
                </c:pt>
                <c:pt idx="683">
                  <c:v>3225</c:v>
                </c:pt>
                <c:pt idx="684">
                  <c:v>3226</c:v>
                </c:pt>
                <c:pt idx="685">
                  <c:v>3227</c:v>
                </c:pt>
                <c:pt idx="686">
                  <c:v>3228</c:v>
                </c:pt>
                <c:pt idx="687">
                  <c:v>3229</c:v>
                </c:pt>
                <c:pt idx="688">
                  <c:v>3230</c:v>
                </c:pt>
                <c:pt idx="689">
                  <c:v>3231</c:v>
                </c:pt>
                <c:pt idx="690">
                  <c:v>3232</c:v>
                </c:pt>
                <c:pt idx="691">
                  <c:v>3233</c:v>
                </c:pt>
                <c:pt idx="692">
                  <c:v>3234</c:v>
                </c:pt>
                <c:pt idx="693">
                  <c:v>3235</c:v>
                </c:pt>
                <c:pt idx="694">
                  <c:v>3236</c:v>
                </c:pt>
                <c:pt idx="695">
                  <c:v>3237</c:v>
                </c:pt>
                <c:pt idx="696">
                  <c:v>3238</c:v>
                </c:pt>
                <c:pt idx="697">
                  <c:v>3239</c:v>
                </c:pt>
                <c:pt idx="698">
                  <c:v>3240</c:v>
                </c:pt>
                <c:pt idx="699">
                  <c:v>3241</c:v>
                </c:pt>
                <c:pt idx="700">
                  <c:v>3242</c:v>
                </c:pt>
                <c:pt idx="701">
                  <c:v>3243</c:v>
                </c:pt>
                <c:pt idx="702">
                  <c:v>3244</c:v>
                </c:pt>
                <c:pt idx="703">
                  <c:v>3245</c:v>
                </c:pt>
                <c:pt idx="704">
                  <c:v>3246</c:v>
                </c:pt>
                <c:pt idx="705">
                  <c:v>3247</c:v>
                </c:pt>
                <c:pt idx="706">
                  <c:v>3248</c:v>
                </c:pt>
                <c:pt idx="707">
                  <c:v>3249</c:v>
                </c:pt>
                <c:pt idx="708">
                  <c:v>3250</c:v>
                </c:pt>
                <c:pt idx="709">
                  <c:v>3251</c:v>
                </c:pt>
                <c:pt idx="710">
                  <c:v>3252</c:v>
                </c:pt>
                <c:pt idx="711">
                  <c:v>3253</c:v>
                </c:pt>
                <c:pt idx="712">
                  <c:v>3254</c:v>
                </c:pt>
                <c:pt idx="713">
                  <c:v>3255</c:v>
                </c:pt>
                <c:pt idx="714">
                  <c:v>3256</c:v>
                </c:pt>
                <c:pt idx="715">
                  <c:v>3257</c:v>
                </c:pt>
                <c:pt idx="716">
                  <c:v>3258</c:v>
                </c:pt>
                <c:pt idx="717">
                  <c:v>3259</c:v>
                </c:pt>
                <c:pt idx="718">
                  <c:v>3260</c:v>
                </c:pt>
                <c:pt idx="719">
                  <c:v>3261</c:v>
                </c:pt>
                <c:pt idx="720">
                  <c:v>3262</c:v>
                </c:pt>
                <c:pt idx="721">
                  <c:v>3263</c:v>
                </c:pt>
                <c:pt idx="722">
                  <c:v>3264</c:v>
                </c:pt>
                <c:pt idx="723">
                  <c:v>3265</c:v>
                </c:pt>
                <c:pt idx="724">
                  <c:v>3266</c:v>
                </c:pt>
                <c:pt idx="725">
                  <c:v>3267</c:v>
                </c:pt>
                <c:pt idx="726">
                  <c:v>3268</c:v>
                </c:pt>
                <c:pt idx="727">
                  <c:v>3269</c:v>
                </c:pt>
                <c:pt idx="728">
                  <c:v>3270</c:v>
                </c:pt>
                <c:pt idx="729">
                  <c:v>3271</c:v>
                </c:pt>
                <c:pt idx="730">
                  <c:v>3272</c:v>
                </c:pt>
                <c:pt idx="731">
                  <c:v>3273</c:v>
                </c:pt>
                <c:pt idx="732">
                  <c:v>3274</c:v>
                </c:pt>
                <c:pt idx="733">
                  <c:v>3275</c:v>
                </c:pt>
                <c:pt idx="734">
                  <c:v>3276</c:v>
                </c:pt>
                <c:pt idx="735">
                  <c:v>3277</c:v>
                </c:pt>
                <c:pt idx="736">
                  <c:v>3278</c:v>
                </c:pt>
                <c:pt idx="737">
                  <c:v>3279</c:v>
                </c:pt>
                <c:pt idx="738">
                  <c:v>3280</c:v>
                </c:pt>
                <c:pt idx="739">
                  <c:v>3281</c:v>
                </c:pt>
                <c:pt idx="740">
                  <c:v>3282</c:v>
                </c:pt>
                <c:pt idx="741">
                  <c:v>3283</c:v>
                </c:pt>
                <c:pt idx="742">
                  <c:v>3284</c:v>
                </c:pt>
                <c:pt idx="743">
                  <c:v>3285</c:v>
                </c:pt>
                <c:pt idx="744">
                  <c:v>3286</c:v>
                </c:pt>
                <c:pt idx="745">
                  <c:v>3287</c:v>
                </c:pt>
                <c:pt idx="746">
                  <c:v>3288</c:v>
                </c:pt>
                <c:pt idx="747">
                  <c:v>3289</c:v>
                </c:pt>
                <c:pt idx="748">
                  <c:v>3290</c:v>
                </c:pt>
                <c:pt idx="749">
                  <c:v>3291</c:v>
                </c:pt>
                <c:pt idx="750">
                  <c:v>3292</c:v>
                </c:pt>
                <c:pt idx="751">
                  <c:v>3293</c:v>
                </c:pt>
                <c:pt idx="752">
                  <c:v>3294</c:v>
                </c:pt>
                <c:pt idx="753">
                  <c:v>3295</c:v>
                </c:pt>
                <c:pt idx="754">
                  <c:v>3296</c:v>
                </c:pt>
                <c:pt idx="755">
                  <c:v>3297</c:v>
                </c:pt>
                <c:pt idx="756">
                  <c:v>3298</c:v>
                </c:pt>
                <c:pt idx="757">
                  <c:v>3299</c:v>
                </c:pt>
                <c:pt idx="758">
                  <c:v>3300</c:v>
                </c:pt>
                <c:pt idx="759">
                  <c:v>3301</c:v>
                </c:pt>
                <c:pt idx="760">
                  <c:v>3302</c:v>
                </c:pt>
                <c:pt idx="761">
                  <c:v>3303</c:v>
                </c:pt>
                <c:pt idx="762">
                  <c:v>3304</c:v>
                </c:pt>
                <c:pt idx="763">
                  <c:v>3305</c:v>
                </c:pt>
                <c:pt idx="764">
                  <c:v>3306</c:v>
                </c:pt>
                <c:pt idx="765">
                  <c:v>3307</c:v>
                </c:pt>
                <c:pt idx="766">
                  <c:v>3308</c:v>
                </c:pt>
                <c:pt idx="767">
                  <c:v>3309</c:v>
                </c:pt>
                <c:pt idx="768">
                  <c:v>3310</c:v>
                </c:pt>
                <c:pt idx="769">
                  <c:v>3311</c:v>
                </c:pt>
                <c:pt idx="770">
                  <c:v>3312</c:v>
                </c:pt>
                <c:pt idx="771">
                  <c:v>3313</c:v>
                </c:pt>
                <c:pt idx="772">
                  <c:v>3314</c:v>
                </c:pt>
                <c:pt idx="773">
                  <c:v>3315</c:v>
                </c:pt>
                <c:pt idx="774">
                  <c:v>3316</c:v>
                </c:pt>
                <c:pt idx="775">
                  <c:v>3317</c:v>
                </c:pt>
                <c:pt idx="776">
                  <c:v>3318</c:v>
                </c:pt>
                <c:pt idx="777">
                  <c:v>3319</c:v>
                </c:pt>
                <c:pt idx="778">
                  <c:v>3320</c:v>
                </c:pt>
                <c:pt idx="779">
                  <c:v>3321</c:v>
                </c:pt>
                <c:pt idx="780">
                  <c:v>3322</c:v>
                </c:pt>
                <c:pt idx="781">
                  <c:v>3323</c:v>
                </c:pt>
                <c:pt idx="782">
                  <c:v>3324</c:v>
                </c:pt>
                <c:pt idx="783">
                  <c:v>3325</c:v>
                </c:pt>
                <c:pt idx="784">
                  <c:v>3326</c:v>
                </c:pt>
                <c:pt idx="785">
                  <c:v>3327</c:v>
                </c:pt>
                <c:pt idx="786">
                  <c:v>3328</c:v>
                </c:pt>
                <c:pt idx="787">
                  <c:v>3329</c:v>
                </c:pt>
                <c:pt idx="788">
                  <c:v>3330</c:v>
                </c:pt>
                <c:pt idx="789">
                  <c:v>3331</c:v>
                </c:pt>
                <c:pt idx="790">
                  <c:v>3332</c:v>
                </c:pt>
                <c:pt idx="791">
                  <c:v>3333</c:v>
                </c:pt>
                <c:pt idx="792">
                  <c:v>3334</c:v>
                </c:pt>
                <c:pt idx="793">
                  <c:v>3335</c:v>
                </c:pt>
                <c:pt idx="794">
                  <c:v>3336</c:v>
                </c:pt>
                <c:pt idx="795">
                  <c:v>3337</c:v>
                </c:pt>
                <c:pt idx="796">
                  <c:v>3338</c:v>
                </c:pt>
                <c:pt idx="797">
                  <c:v>3339</c:v>
                </c:pt>
                <c:pt idx="798">
                  <c:v>3340</c:v>
                </c:pt>
                <c:pt idx="799">
                  <c:v>3341</c:v>
                </c:pt>
                <c:pt idx="800">
                  <c:v>3342</c:v>
                </c:pt>
                <c:pt idx="801">
                  <c:v>3343</c:v>
                </c:pt>
                <c:pt idx="802">
                  <c:v>3344</c:v>
                </c:pt>
                <c:pt idx="803">
                  <c:v>3345</c:v>
                </c:pt>
                <c:pt idx="804">
                  <c:v>3346</c:v>
                </c:pt>
                <c:pt idx="805">
                  <c:v>3347</c:v>
                </c:pt>
                <c:pt idx="806">
                  <c:v>3348</c:v>
                </c:pt>
                <c:pt idx="807">
                  <c:v>3349</c:v>
                </c:pt>
                <c:pt idx="808">
                  <c:v>3350</c:v>
                </c:pt>
                <c:pt idx="809">
                  <c:v>3351</c:v>
                </c:pt>
                <c:pt idx="810">
                  <c:v>3352</c:v>
                </c:pt>
                <c:pt idx="811">
                  <c:v>3353</c:v>
                </c:pt>
                <c:pt idx="812">
                  <c:v>3354</c:v>
                </c:pt>
                <c:pt idx="813">
                  <c:v>3355</c:v>
                </c:pt>
                <c:pt idx="814">
                  <c:v>3356</c:v>
                </c:pt>
                <c:pt idx="815">
                  <c:v>3357</c:v>
                </c:pt>
                <c:pt idx="816">
                  <c:v>3358</c:v>
                </c:pt>
                <c:pt idx="817">
                  <c:v>3359</c:v>
                </c:pt>
                <c:pt idx="818">
                  <c:v>3360</c:v>
                </c:pt>
                <c:pt idx="819">
                  <c:v>3361</c:v>
                </c:pt>
                <c:pt idx="820">
                  <c:v>3362</c:v>
                </c:pt>
                <c:pt idx="821">
                  <c:v>3363</c:v>
                </c:pt>
                <c:pt idx="822">
                  <c:v>3364</c:v>
                </c:pt>
                <c:pt idx="823">
                  <c:v>3365</c:v>
                </c:pt>
                <c:pt idx="824">
                  <c:v>3366</c:v>
                </c:pt>
                <c:pt idx="825">
                  <c:v>3367</c:v>
                </c:pt>
                <c:pt idx="826">
                  <c:v>3368</c:v>
                </c:pt>
                <c:pt idx="827">
                  <c:v>3369</c:v>
                </c:pt>
                <c:pt idx="828">
                  <c:v>3370</c:v>
                </c:pt>
                <c:pt idx="829">
                  <c:v>3371</c:v>
                </c:pt>
                <c:pt idx="830">
                  <c:v>3372</c:v>
                </c:pt>
                <c:pt idx="831">
                  <c:v>3373</c:v>
                </c:pt>
                <c:pt idx="832">
                  <c:v>3374</c:v>
                </c:pt>
                <c:pt idx="833">
                  <c:v>3375</c:v>
                </c:pt>
                <c:pt idx="834">
                  <c:v>3376</c:v>
                </c:pt>
                <c:pt idx="835">
                  <c:v>3377</c:v>
                </c:pt>
                <c:pt idx="836">
                  <c:v>3378</c:v>
                </c:pt>
                <c:pt idx="837">
                  <c:v>3379</c:v>
                </c:pt>
                <c:pt idx="838">
                  <c:v>3380</c:v>
                </c:pt>
                <c:pt idx="839">
                  <c:v>3381</c:v>
                </c:pt>
                <c:pt idx="840">
                  <c:v>3382</c:v>
                </c:pt>
                <c:pt idx="841">
                  <c:v>3383</c:v>
                </c:pt>
                <c:pt idx="842">
                  <c:v>3384</c:v>
                </c:pt>
                <c:pt idx="843">
                  <c:v>3385</c:v>
                </c:pt>
                <c:pt idx="844">
                  <c:v>3386</c:v>
                </c:pt>
                <c:pt idx="845">
                  <c:v>3387</c:v>
                </c:pt>
                <c:pt idx="846">
                  <c:v>3388</c:v>
                </c:pt>
                <c:pt idx="847">
                  <c:v>3389</c:v>
                </c:pt>
                <c:pt idx="848">
                  <c:v>3390</c:v>
                </c:pt>
                <c:pt idx="849">
                  <c:v>3391</c:v>
                </c:pt>
                <c:pt idx="850">
                  <c:v>3392</c:v>
                </c:pt>
                <c:pt idx="851">
                  <c:v>3393</c:v>
                </c:pt>
                <c:pt idx="852">
                  <c:v>3394</c:v>
                </c:pt>
                <c:pt idx="853">
                  <c:v>3395</c:v>
                </c:pt>
                <c:pt idx="854">
                  <c:v>3396</c:v>
                </c:pt>
                <c:pt idx="855">
                  <c:v>3397</c:v>
                </c:pt>
                <c:pt idx="856">
                  <c:v>3398</c:v>
                </c:pt>
                <c:pt idx="857">
                  <c:v>3399</c:v>
                </c:pt>
                <c:pt idx="858">
                  <c:v>3400</c:v>
                </c:pt>
                <c:pt idx="859">
                  <c:v>3401</c:v>
                </c:pt>
                <c:pt idx="860">
                  <c:v>3402</c:v>
                </c:pt>
                <c:pt idx="861">
                  <c:v>3403</c:v>
                </c:pt>
                <c:pt idx="862">
                  <c:v>3404</c:v>
                </c:pt>
                <c:pt idx="863">
                  <c:v>3405</c:v>
                </c:pt>
                <c:pt idx="864">
                  <c:v>3406</c:v>
                </c:pt>
                <c:pt idx="865">
                  <c:v>3407</c:v>
                </c:pt>
                <c:pt idx="866">
                  <c:v>3408</c:v>
                </c:pt>
                <c:pt idx="867">
                  <c:v>3409</c:v>
                </c:pt>
                <c:pt idx="868">
                  <c:v>3410</c:v>
                </c:pt>
                <c:pt idx="869">
                  <c:v>3411</c:v>
                </c:pt>
                <c:pt idx="870">
                  <c:v>3412</c:v>
                </c:pt>
                <c:pt idx="871">
                  <c:v>3413</c:v>
                </c:pt>
                <c:pt idx="872">
                  <c:v>3414</c:v>
                </c:pt>
                <c:pt idx="873">
                  <c:v>3415</c:v>
                </c:pt>
                <c:pt idx="874">
                  <c:v>3416</c:v>
                </c:pt>
                <c:pt idx="875">
                  <c:v>3417</c:v>
                </c:pt>
                <c:pt idx="876">
                  <c:v>3418</c:v>
                </c:pt>
                <c:pt idx="877">
                  <c:v>3419</c:v>
                </c:pt>
                <c:pt idx="878">
                  <c:v>3420</c:v>
                </c:pt>
                <c:pt idx="879">
                  <c:v>3421</c:v>
                </c:pt>
                <c:pt idx="880">
                  <c:v>3422</c:v>
                </c:pt>
                <c:pt idx="881">
                  <c:v>3423</c:v>
                </c:pt>
                <c:pt idx="882">
                  <c:v>3424</c:v>
                </c:pt>
                <c:pt idx="883">
                  <c:v>3425</c:v>
                </c:pt>
                <c:pt idx="884">
                  <c:v>3426</c:v>
                </c:pt>
                <c:pt idx="885">
                  <c:v>3427</c:v>
                </c:pt>
                <c:pt idx="886">
                  <c:v>3428</c:v>
                </c:pt>
                <c:pt idx="887">
                  <c:v>3429</c:v>
                </c:pt>
                <c:pt idx="888">
                  <c:v>3430</c:v>
                </c:pt>
                <c:pt idx="889">
                  <c:v>3431</c:v>
                </c:pt>
                <c:pt idx="890">
                  <c:v>3432</c:v>
                </c:pt>
                <c:pt idx="891">
                  <c:v>3433</c:v>
                </c:pt>
                <c:pt idx="892">
                  <c:v>3434</c:v>
                </c:pt>
                <c:pt idx="893">
                  <c:v>3435</c:v>
                </c:pt>
                <c:pt idx="894">
                  <c:v>3436</c:v>
                </c:pt>
                <c:pt idx="895">
                  <c:v>3437</c:v>
                </c:pt>
                <c:pt idx="896">
                  <c:v>3438</c:v>
                </c:pt>
                <c:pt idx="897">
                  <c:v>3439</c:v>
                </c:pt>
                <c:pt idx="898">
                  <c:v>3440</c:v>
                </c:pt>
                <c:pt idx="899">
                  <c:v>3441</c:v>
                </c:pt>
                <c:pt idx="900">
                  <c:v>3442</c:v>
                </c:pt>
                <c:pt idx="901">
                  <c:v>3443</c:v>
                </c:pt>
                <c:pt idx="902">
                  <c:v>3444</c:v>
                </c:pt>
                <c:pt idx="903">
                  <c:v>3445</c:v>
                </c:pt>
                <c:pt idx="904">
                  <c:v>3446</c:v>
                </c:pt>
                <c:pt idx="905">
                  <c:v>3447</c:v>
                </c:pt>
                <c:pt idx="906">
                  <c:v>3448</c:v>
                </c:pt>
                <c:pt idx="907">
                  <c:v>3449</c:v>
                </c:pt>
                <c:pt idx="908">
                  <c:v>3450</c:v>
                </c:pt>
                <c:pt idx="909">
                  <c:v>3451</c:v>
                </c:pt>
                <c:pt idx="910">
                  <c:v>3452</c:v>
                </c:pt>
                <c:pt idx="911">
                  <c:v>3453</c:v>
                </c:pt>
                <c:pt idx="912">
                  <c:v>3454</c:v>
                </c:pt>
                <c:pt idx="913">
                  <c:v>3455</c:v>
                </c:pt>
                <c:pt idx="914">
                  <c:v>3456</c:v>
                </c:pt>
                <c:pt idx="915">
                  <c:v>3457</c:v>
                </c:pt>
                <c:pt idx="916">
                  <c:v>3458</c:v>
                </c:pt>
                <c:pt idx="917">
                  <c:v>3459</c:v>
                </c:pt>
                <c:pt idx="918">
                  <c:v>3460</c:v>
                </c:pt>
                <c:pt idx="919">
                  <c:v>3461</c:v>
                </c:pt>
                <c:pt idx="920">
                  <c:v>3462</c:v>
                </c:pt>
                <c:pt idx="921">
                  <c:v>3463</c:v>
                </c:pt>
                <c:pt idx="922">
                  <c:v>3464</c:v>
                </c:pt>
                <c:pt idx="923">
                  <c:v>3465</c:v>
                </c:pt>
                <c:pt idx="924">
                  <c:v>3466</c:v>
                </c:pt>
                <c:pt idx="925">
                  <c:v>3467</c:v>
                </c:pt>
                <c:pt idx="926">
                  <c:v>3468</c:v>
                </c:pt>
                <c:pt idx="927">
                  <c:v>3469</c:v>
                </c:pt>
                <c:pt idx="928">
                  <c:v>3470</c:v>
                </c:pt>
                <c:pt idx="929">
                  <c:v>3471</c:v>
                </c:pt>
                <c:pt idx="930">
                  <c:v>3472</c:v>
                </c:pt>
                <c:pt idx="931">
                  <c:v>3473</c:v>
                </c:pt>
                <c:pt idx="932">
                  <c:v>3474</c:v>
                </c:pt>
                <c:pt idx="933">
                  <c:v>3475</c:v>
                </c:pt>
                <c:pt idx="934">
                  <c:v>3476</c:v>
                </c:pt>
                <c:pt idx="935">
                  <c:v>3477</c:v>
                </c:pt>
                <c:pt idx="936">
                  <c:v>3478</c:v>
                </c:pt>
                <c:pt idx="937">
                  <c:v>3479</c:v>
                </c:pt>
                <c:pt idx="938">
                  <c:v>3480</c:v>
                </c:pt>
                <c:pt idx="939">
                  <c:v>3481</c:v>
                </c:pt>
                <c:pt idx="940">
                  <c:v>3482</c:v>
                </c:pt>
                <c:pt idx="941">
                  <c:v>3483</c:v>
                </c:pt>
                <c:pt idx="942">
                  <c:v>3484</c:v>
                </c:pt>
                <c:pt idx="943">
                  <c:v>3485</c:v>
                </c:pt>
                <c:pt idx="944">
                  <c:v>3486</c:v>
                </c:pt>
                <c:pt idx="945">
                  <c:v>3487</c:v>
                </c:pt>
                <c:pt idx="946">
                  <c:v>3488</c:v>
                </c:pt>
                <c:pt idx="947">
                  <c:v>3489</c:v>
                </c:pt>
                <c:pt idx="948">
                  <c:v>3490</c:v>
                </c:pt>
                <c:pt idx="949">
                  <c:v>3491</c:v>
                </c:pt>
                <c:pt idx="950">
                  <c:v>3492</c:v>
                </c:pt>
                <c:pt idx="951">
                  <c:v>3493</c:v>
                </c:pt>
                <c:pt idx="952">
                  <c:v>3494</c:v>
                </c:pt>
                <c:pt idx="953">
                  <c:v>3495</c:v>
                </c:pt>
                <c:pt idx="954">
                  <c:v>3496</c:v>
                </c:pt>
                <c:pt idx="955">
                  <c:v>3497</c:v>
                </c:pt>
                <c:pt idx="956">
                  <c:v>3498</c:v>
                </c:pt>
                <c:pt idx="957">
                  <c:v>3499</c:v>
                </c:pt>
                <c:pt idx="958">
                  <c:v>3500</c:v>
                </c:pt>
                <c:pt idx="959">
                  <c:v>3501</c:v>
                </c:pt>
                <c:pt idx="960">
                  <c:v>3502</c:v>
                </c:pt>
                <c:pt idx="961">
                  <c:v>3503</c:v>
                </c:pt>
                <c:pt idx="962">
                  <c:v>3504</c:v>
                </c:pt>
                <c:pt idx="963">
                  <c:v>3505</c:v>
                </c:pt>
                <c:pt idx="964">
                  <c:v>3506</c:v>
                </c:pt>
                <c:pt idx="965">
                  <c:v>3507</c:v>
                </c:pt>
                <c:pt idx="966">
                  <c:v>3508</c:v>
                </c:pt>
                <c:pt idx="967">
                  <c:v>3509</c:v>
                </c:pt>
                <c:pt idx="968">
                  <c:v>3510</c:v>
                </c:pt>
                <c:pt idx="969">
                  <c:v>3511</c:v>
                </c:pt>
                <c:pt idx="970">
                  <c:v>3512</c:v>
                </c:pt>
                <c:pt idx="971">
                  <c:v>3513</c:v>
                </c:pt>
                <c:pt idx="972">
                  <c:v>3514</c:v>
                </c:pt>
                <c:pt idx="973">
                  <c:v>3515</c:v>
                </c:pt>
                <c:pt idx="974">
                  <c:v>3516</c:v>
                </c:pt>
                <c:pt idx="975">
                  <c:v>3517</c:v>
                </c:pt>
                <c:pt idx="976">
                  <c:v>3518</c:v>
                </c:pt>
                <c:pt idx="977">
                  <c:v>3519</c:v>
                </c:pt>
                <c:pt idx="978">
                  <c:v>3520</c:v>
                </c:pt>
                <c:pt idx="979">
                  <c:v>3521</c:v>
                </c:pt>
                <c:pt idx="980">
                  <c:v>3522</c:v>
                </c:pt>
                <c:pt idx="981">
                  <c:v>3523</c:v>
                </c:pt>
                <c:pt idx="982">
                  <c:v>3524</c:v>
                </c:pt>
                <c:pt idx="983">
                  <c:v>3525</c:v>
                </c:pt>
                <c:pt idx="984">
                  <c:v>3526</c:v>
                </c:pt>
                <c:pt idx="985">
                  <c:v>3527</c:v>
                </c:pt>
                <c:pt idx="986">
                  <c:v>3528</c:v>
                </c:pt>
                <c:pt idx="987">
                  <c:v>3529</c:v>
                </c:pt>
                <c:pt idx="988">
                  <c:v>3530</c:v>
                </c:pt>
                <c:pt idx="989">
                  <c:v>3531</c:v>
                </c:pt>
                <c:pt idx="990">
                  <c:v>3532</c:v>
                </c:pt>
                <c:pt idx="991">
                  <c:v>3533</c:v>
                </c:pt>
                <c:pt idx="992">
                  <c:v>3534</c:v>
                </c:pt>
                <c:pt idx="993">
                  <c:v>3535</c:v>
                </c:pt>
                <c:pt idx="994">
                  <c:v>3536</c:v>
                </c:pt>
                <c:pt idx="995">
                  <c:v>3537</c:v>
                </c:pt>
                <c:pt idx="996">
                  <c:v>3538</c:v>
                </c:pt>
                <c:pt idx="997">
                  <c:v>3539</c:v>
                </c:pt>
                <c:pt idx="998">
                  <c:v>3540</c:v>
                </c:pt>
                <c:pt idx="999">
                  <c:v>3541</c:v>
                </c:pt>
                <c:pt idx="1000">
                  <c:v>3542</c:v>
                </c:pt>
                <c:pt idx="1001">
                  <c:v>3543</c:v>
                </c:pt>
                <c:pt idx="1002">
                  <c:v>3544</c:v>
                </c:pt>
                <c:pt idx="1003">
                  <c:v>3545</c:v>
                </c:pt>
                <c:pt idx="1004">
                  <c:v>3546</c:v>
                </c:pt>
                <c:pt idx="1005">
                  <c:v>3547</c:v>
                </c:pt>
                <c:pt idx="1006">
                  <c:v>3548</c:v>
                </c:pt>
                <c:pt idx="1007">
                  <c:v>3549</c:v>
                </c:pt>
                <c:pt idx="1008">
                  <c:v>3550</c:v>
                </c:pt>
                <c:pt idx="1009">
                  <c:v>3551</c:v>
                </c:pt>
                <c:pt idx="1010">
                  <c:v>3552</c:v>
                </c:pt>
                <c:pt idx="1011">
                  <c:v>3553</c:v>
                </c:pt>
                <c:pt idx="1012">
                  <c:v>3554</c:v>
                </c:pt>
                <c:pt idx="1013">
                  <c:v>3555</c:v>
                </c:pt>
                <c:pt idx="1014">
                  <c:v>3556</c:v>
                </c:pt>
                <c:pt idx="1015">
                  <c:v>3557</c:v>
                </c:pt>
                <c:pt idx="1016">
                  <c:v>3558</c:v>
                </c:pt>
                <c:pt idx="1017">
                  <c:v>3559</c:v>
                </c:pt>
                <c:pt idx="1018">
                  <c:v>3560</c:v>
                </c:pt>
                <c:pt idx="1019">
                  <c:v>3561</c:v>
                </c:pt>
                <c:pt idx="1020">
                  <c:v>3562</c:v>
                </c:pt>
                <c:pt idx="1021">
                  <c:v>3563</c:v>
                </c:pt>
                <c:pt idx="1022">
                  <c:v>3564</c:v>
                </c:pt>
                <c:pt idx="1023">
                  <c:v>3565</c:v>
                </c:pt>
                <c:pt idx="1024">
                  <c:v>3566</c:v>
                </c:pt>
                <c:pt idx="1025">
                  <c:v>3567</c:v>
                </c:pt>
                <c:pt idx="1026">
                  <c:v>3568</c:v>
                </c:pt>
                <c:pt idx="1027">
                  <c:v>3569</c:v>
                </c:pt>
                <c:pt idx="1028">
                  <c:v>3570</c:v>
                </c:pt>
                <c:pt idx="1029">
                  <c:v>3571</c:v>
                </c:pt>
                <c:pt idx="1030">
                  <c:v>3572</c:v>
                </c:pt>
                <c:pt idx="1031">
                  <c:v>3573</c:v>
                </c:pt>
                <c:pt idx="1032">
                  <c:v>3574</c:v>
                </c:pt>
                <c:pt idx="1033">
                  <c:v>3575</c:v>
                </c:pt>
                <c:pt idx="1034">
                  <c:v>3576</c:v>
                </c:pt>
                <c:pt idx="1035">
                  <c:v>3577</c:v>
                </c:pt>
                <c:pt idx="1036">
                  <c:v>3578</c:v>
                </c:pt>
                <c:pt idx="1037">
                  <c:v>3579</c:v>
                </c:pt>
                <c:pt idx="1038">
                  <c:v>3580</c:v>
                </c:pt>
                <c:pt idx="1039">
                  <c:v>3581</c:v>
                </c:pt>
                <c:pt idx="1040">
                  <c:v>3582</c:v>
                </c:pt>
                <c:pt idx="1041">
                  <c:v>3583</c:v>
                </c:pt>
                <c:pt idx="1042">
                  <c:v>3584</c:v>
                </c:pt>
                <c:pt idx="1043">
                  <c:v>3585</c:v>
                </c:pt>
                <c:pt idx="1044">
                  <c:v>3586</c:v>
                </c:pt>
                <c:pt idx="1045">
                  <c:v>3587</c:v>
                </c:pt>
                <c:pt idx="1046">
                  <c:v>3588</c:v>
                </c:pt>
                <c:pt idx="1047">
                  <c:v>3589</c:v>
                </c:pt>
                <c:pt idx="1048">
                  <c:v>3590</c:v>
                </c:pt>
                <c:pt idx="1049">
                  <c:v>3591</c:v>
                </c:pt>
                <c:pt idx="1050">
                  <c:v>3592</c:v>
                </c:pt>
                <c:pt idx="1051">
                  <c:v>3593</c:v>
                </c:pt>
                <c:pt idx="1052">
                  <c:v>3594</c:v>
                </c:pt>
                <c:pt idx="1053">
                  <c:v>3595</c:v>
                </c:pt>
                <c:pt idx="1054">
                  <c:v>3596</c:v>
                </c:pt>
                <c:pt idx="1055">
                  <c:v>3597</c:v>
                </c:pt>
                <c:pt idx="1056">
                  <c:v>3598</c:v>
                </c:pt>
                <c:pt idx="1057">
                  <c:v>3599</c:v>
                </c:pt>
                <c:pt idx="1058">
                  <c:v>3600</c:v>
                </c:pt>
                <c:pt idx="1059">
                  <c:v>3601</c:v>
                </c:pt>
                <c:pt idx="1060">
                  <c:v>3602</c:v>
                </c:pt>
                <c:pt idx="1061">
                  <c:v>3603</c:v>
                </c:pt>
                <c:pt idx="1062">
                  <c:v>3604</c:v>
                </c:pt>
                <c:pt idx="1063">
                  <c:v>3605</c:v>
                </c:pt>
                <c:pt idx="1064">
                  <c:v>3606</c:v>
                </c:pt>
                <c:pt idx="1065">
                  <c:v>3607</c:v>
                </c:pt>
                <c:pt idx="1066">
                  <c:v>3608</c:v>
                </c:pt>
                <c:pt idx="1067">
                  <c:v>3609</c:v>
                </c:pt>
                <c:pt idx="1068">
                  <c:v>3610</c:v>
                </c:pt>
                <c:pt idx="1069">
                  <c:v>3611</c:v>
                </c:pt>
                <c:pt idx="1070">
                  <c:v>3612</c:v>
                </c:pt>
                <c:pt idx="1071">
                  <c:v>3613</c:v>
                </c:pt>
                <c:pt idx="1072">
                  <c:v>3614</c:v>
                </c:pt>
                <c:pt idx="1073">
                  <c:v>3615</c:v>
                </c:pt>
                <c:pt idx="1074">
                  <c:v>3616</c:v>
                </c:pt>
                <c:pt idx="1075">
                  <c:v>3617</c:v>
                </c:pt>
                <c:pt idx="1076">
                  <c:v>3618</c:v>
                </c:pt>
                <c:pt idx="1077">
                  <c:v>3619</c:v>
                </c:pt>
                <c:pt idx="1078">
                  <c:v>3620</c:v>
                </c:pt>
                <c:pt idx="1079">
                  <c:v>3621</c:v>
                </c:pt>
                <c:pt idx="1080">
                  <c:v>3622</c:v>
                </c:pt>
                <c:pt idx="1081">
                  <c:v>3623</c:v>
                </c:pt>
                <c:pt idx="1082">
                  <c:v>3624</c:v>
                </c:pt>
                <c:pt idx="1083">
                  <c:v>3625</c:v>
                </c:pt>
                <c:pt idx="1084">
                  <c:v>3626</c:v>
                </c:pt>
                <c:pt idx="1085">
                  <c:v>3627</c:v>
                </c:pt>
                <c:pt idx="1086">
                  <c:v>3628</c:v>
                </c:pt>
                <c:pt idx="1087">
                  <c:v>3629</c:v>
                </c:pt>
                <c:pt idx="1088">
                  <c:v>3630</c:v>
                </c:pt>
                <c:pt idx="1089">
                  <c:v>3631</c:v>
                </c:pt>
                <c:pt idx="1090">
                  <c:v>3632</c:v>
                </c:pt>
                <c:pt idx="1091">
                  <c:v>3633</c:v>
                </c:pt>
                <c:pt idx="1092">
                  <c:v>3634</c:v>
                </c:pt>
                <c:pt idx="1093">
                  <c:v>3635</c:v>
                </c:pt>
                <c:pt idx="1094">
                  <c:v>3636</c:v>
                </c:pt>
                <c:pt idx="1095">
                  <c:v>3637</c:v>
                </c:pt>
                <c:pt idx="1096">
                  <c:v>3638</c:v>
                </c:pt>
                <c:pt idx="1097">
                  <c:v>3639</c:v>
                </c:pt>
                <c:pt idx="1098">
                  <c:v>3640</c:v>
                </c:pt>
                <c:pt idx="1099">
                  <c:v>3641</c:v>
                </c:pt>
                <c:pt idx="1100">
                  <c:v>3642</c:v>
                </c:pt>
                <c:pt idx="1101">
                  <c:v>3643</c:v>
                </c:pt>
                <c:pt idx="1102">
                  <c:v>3644</c:v>
                </c:pt>
                <c:pt idx="1103">
                  <c:v>3645</c:v>
                </c:pt>
                <c:pt idx="1104">
                  <c:v>3646</c:v>
                </c:pt>
                <c:pt idx="1105">
                  <c:v>3647</c:v>
                </c:pt>
                <c:pt idx="1106">
                  <c:v>3648</c:v>
                </c:pt>
                <c:pt idx="1107">
                  <c:v>3649</c:v>
                </c:pt>
                <c:pt idx="1108">
                  <c:v>3650</c:v>
                </c:pt>
                <c:pt idx="1109">
                  <c:v>3651</c:v>
                </c:pt>
                <c:pt idx="1110">
                  <c:v>3652</c:v>
                </c:pt>
                <c:pt idx="1111">
                  <c:v>3653</c:v>
                </c:pt>
                <c:pt idx="1112">
                  <c:v>3654</c:v>
                </c:pt>
                <c:pt idx="1113">
                  <c:v>3655</c:v>
                </c:pt>
                <c:pt idx="1114">
                  <c:v>3656</c:v>
                </c:pt>
                <c:pt idx="1115">
                  <c:v>3657</c:v>
                </c:pt>
                <c:pt idx="1116">
                  <c:v>3658</c:v>
                </c:pt>
                <c:pt idx="1117">
                  <c:v>3659</c:v>
                </c:pt>
                <c:pt idx="1118">
                  <c:v>3660</c:v>
                </c:pt>
                <c:pt idx="1119">
                  <c:v>3661</c:v>
                </c:pt>
                <c:pt idx="1120">
                  <c:v>3662</c:v>
                </c:pt>
                <c:pt idx="1121">
                  <c:v>3663</c:v>
                </c:pt>
                <c:pt idx="1122">
                  <c:v>3664</c:v>
                </c:pt>
                <c:pt idx="1123">
                  <c:v>3665</c:v>
                </c:pt>
                <c:pt idx="1124">
                  <c:v>3666</c:v>
                </c:pt>
                <c:pt idx="1125">
                  <c:v>3667</c:v>
                </c:pt>
                <c:pt idx="1126">
                  <c:v>3668</c:v>
                </c:pt>
                <c:pt idx="1127">
                  <c:v>3669</c:v>
                </c:pt>
                <c:pt idx="1128">
                  <c:v>3670</c:v>
                </c:pt>
                <c:pt idx="1129">
                  <c:v>3671</c:v>
                </c:pt>
                <c:pt idx="1130">
                  <c:v>3672</c:v>
                </c:pt>
                <c:pt idx="1131">
                  <c:v>3673</c:v>
                </c:pt>
                <c:pt idx="1132">
                  <c:v>3674</c:v>
                </c:pt>
                <c:pt idx="1133">
                  <c:v>3675</c:v>
                </c:pt>
                <c:pt idx="1134">
                  <c:v>3676</c:v>
                </c:pt>
                <c:pt idx="1135">
                  <c:v>3677</c:v>
                </c:pt>
                <c:pt idx="1136">
                  <c:v>3678</c:v>
                </c:pt>
                <c:pt idx="1137">
                  <c:v>3679</c:v>
                </c:pt>
                <c:pt idx="1138">
                  <c:v>3680</c:v>
                </c:pt>
                <c:pt idx="1139">
                  <c:v>3681</c:v>
                </c:pt>
                <c:pt idx="1140">
                  <c:v>3682</c:v>
                </c:pt>
                <c:pt idx="1141">
                  <c:v>3683</c:v>
                </c:pt>
                <c:pt idx="1142">
                  <c:v>3684</c:v>
                </c:pt>
                <c:pt idx="1143">
                  <c:v>3685</c:v>
                </c:pt>
                <c:pt idx="1144">
                  <c:v>3686</c:v>
                </c:pt>
                <c:pt idx="1145">
                  <c:v>3687</c:v>
                </c:pt>
                <c:pt idx="1146">
                  <c:v>3688</c:v>
                </c:pt>
                <c:pt idx="1147">
                  <c:v>3689</c:v>
                </c:pt>
                <c:pt idx="1148">
                  <c:v>3690</c:v>
                </c:pt>
                <c:pt idx="1149">
                  <c:v>3691</c:v>
                </c:pt>
                <c:pt idx="1150">
                  <c:v>3692</c:v>
                </c:pt>
                <c:pt idx="1151">
                  <c:v>3693</c:v>
                </c:pt>
                <c:pt idx="1152">
                  <c:v>3694</c:v>
                </c:pt>
                <c:pt idx="1153">
                  <c:v>3695</c:v>
                </c:pt>
                <c:pt idx="1154">
                  <c:v>3696</c:v>
                </c:pt>
                <c:pt idx="1155">
                  <c:v>3697</c:v>
                </c:pt>
                <c:pt idx="1156">
                  <c:v>3698</c:v>
                </c:pt>
                <c:pt idx="1157">
                  <c:v>3699</c:v>
                </c:pt>
                <c:pt idx="1158">
                  <c:v>3700</c:v>
                </c:pt>
                <c:pt idx="1159">
                  <c:v>3701</c:v>
                </c:pt>
                <c:pt idx="1160">
                  <c:v>3702</c:v>
                </c:pt>
                <c:pt idx="1161">
                  <c:v>3703</c:v>
                </c:pt>
                <c:pt idx="1162">
                  <c:v>3704</c:v>
                </c:pt>
                <c:pt idx="1163">
                  <c:v>3705</c:v>
                </c:pt>
                <c:pt idx="1164">
                  <c:v>3706</c:v>
                </c:pt>
                <c:pt idx="1165">
                  <c:v>3707</c:v>
                </c:pt>
                <c:pt idx="1166">
                  <c:v>3708</c:v>
                </c:pt>
                <c:pt idx="1167">
                  <c:v>3709</c:v>
                </c:pt>
                <c:pt idx="1168">
                  <c:v>3710</c:v>
                </c:pt>
                <c:pt idx="1169">
                  <c:v>3711</c:v>
                </c:pt>
                <c:pt idx="1170">
                  <c:v>3712</c:v>
                </c:pt>
                <c:pt idx="1171">
                  <c:v>3713</c:v>
                </c:pt>
                <c:pt idx="1172">
                  <c:v>3714</c:v>
                </c:pt>
                <c:pt idx="1173">
                  <c:v>3715</c:v>
                </c:pt>
                <c:pt idx="1174">
                  <c:v>3716</c:v>
                </c:pt>
                <c:pt idx="1175">
                  <c:v>3717</c:v>
                </c:pt>
                <c:pt idx="1176">
                  <c:v>3718</c:v>
                </c:pt>
                <c:pt idx="1177">
                  <c:v>3719</c:v>
                </c:pt>
                <c:pt idx="1178">
                  <c:v>3720</c:v>
                </c:pt>
                <c:pt idx="1179">
                  <c:v>3721</c:v>
                </c:pt>
                <c:pt idx="1180">
                  <c:v>3722</c:v>
                </c:pt>
                <c:pt idx="1181">
                  <c:v>3723</c:v>
                </c:pt>
                <c:pt idx="1182">
                  <c:v>3724</c:v>
                </c:pt>
                <c:pt idx="1183">
                  <c:v>3725</c:v>
                </c:pt>
                <c:pt idx="1184">
                  <c:v>3726</c:v>
                </c:pt>
                <c:pt idx="1185">
                  <c:v>3727</c:v>
                </c:pt>
                <c:pt idx="1186">
                  <c:v>3728</c:v>
                </c:pt>
                <c:pt idx="1187">
                  <c:v>3729</c:v>
                </c:pt>
                <c:pt idx="1188">
                  <c:v>3730</c:v>
                </c:pt>
                <c:pt idx="1189">
                  <c:v>3731</c:v>
                </c:pt>
                <c:pt idx="1190">
                  <c:v>3732</c:v>
                </c:pt>
                <c:pt idx="1191">
                  <c:v>3733</c:v>
                </c:pt>
                <c:pt idx="1192">
                  <c:v>3734</c:v>
                </c:pt>
                <c:pt idx="1193">
                  <c:v>3735</c:v>
                </c:pt>
                <c:pt idx="1194">
                  <c:v>3736</c:v>
                </c:pt>
                <c:pt idx="1195">
                  <c:v>3737</c:v>
                </c:pt>
                <c:pt idx="1196">
                  <c:v>3738</c:v>
                </c:pt>
                <c:pt idx="1197">
                  <c:v>3739</c:v>
                </c:pt>
                <c:pt idx="1198">
                  <c:v>3740</c:v>
                </c:pt>
                <c:pt idx="1199">
                  <c:v>3741</c:v>
                </c:pt>
                <c:pt idx="1200">
                  <c:v>3742</c:v>
                </c:pt>
                <c:pt idx="1201">
                  <c:v>3743</c:v>
                </c:pt>
                <c:pt idx="1202">
                  <c:v>3744</c:v>
                </c:pt>
                <c:pt idx="1203">
                  <c:v>3745</c:v>
                </c:pt>
                <c:pt idx="1204">
                  <c:v>3746</c:v>
                </c:pt>
                <c:pt idx="1205">
                  <c:v>3747</c:v>
                </c:pt>
                <c:pt idx="1206">
                  <c:v>3748</c:v>
                </c:pt>
                <c:pt idx="1207">
                  <c:v>3749</c:v>
                </c:pt>
                <c:pt idx="1208">
                  <c:v>3750</c:v>
                </c:pt>
                <c:pt idx="1209">
                  <c:v>3751</c:v>
                </c:pt>
                <c:pt idx="1210">
                  <c:v>3752</c:v>
                </c:pt>
                <c:pt idx="1211">
                  <c:v>3753</c:v>
                </c:pt>
                <c:pt idx="1212">
                  <c:v>3754</c:v>
                </c:pt>
                <c:pt idx="1213">
                  <c:v>3755</c:v>
                </c:pt>
                <c:pt idx="1214">
                  <c:v>3756</c:v>
                </c:pt>
                <c:pt idx="1215">
                  <c:v>3757</c:v>
                </c:pt>
                <c:pt idx="1216">
                  <c:v>3758</c:v>
                </c:pt>
                <c:pt idx="1217">
                  <c:v>3759</c:v>
                </c:pt>
                <c:pt idx="1218">
                  <c:v>3760</c:v>
                </c:pt>
                <c:pt idx="1219">
                  <c:v>3761</c:v>
                </c:pt>
                <c:pt idx="1220">
                  <c:v>3762</c:v>
                </c:pt>
                <c:pt idx="1221">
                  <c:v>3763</c:v>
                </c:pt>
                <c:pt idx="1222">
                  <c:v>3764</c:v>
                </c:pt>
                <c:pt idx="1223">
                  <c:v>3765</c:v>
                </c:pt>
                <c:pt idx="1224">
                  <c:v>3766</c:v>
                </c:pt>
                <c:pt idx="1225">
                  <c:v>3767</c:v>
                </c:pt>
                <c:pt idx="1226">
                  <c:v>3768</c:v>
                </c:pt>
                <c:pt idx="1227">
                  <c:v>3769</c:v>
                </c:pt>
                <c:pt idx="1228">
                  <c:v>3770</c:v>
                </c:pt>
                <c:pt idx="1229">
                  <c:v>3771</c:v>
                </c:pt>
                <c:pt idx="1230">
                  <c:v>3772</c:v>
                </c:pt>
                <c:pt idx="1231">
                  <c:v>3773</c:v>
                </c:pt>
                <c:pt idx="1232">
                  <c:v>3774</c:v>
                </c:pt>
                <c:pt idx="1233">
                  <c:v>3775</c:v>
                </c:pt>
                <c:pt idx="1234">
                  <c:v>3776</c:v>
                </c:pt>
                <c:pt idx="1235">
                  <c:v>3777</c:v>
                </c:pt>
                <c:pt idx="1236">
                  <c:v>3778</c:v>
                </c:pt>
                <c:pt idx="1237">
                  <c:v>3779</c:v>
                </c:pt>
                <c:pt idx="1238">
                  <c:v>3780</c:v>
                </c:pt>
                <c:pt idx="1239">
                  <c:v>3781</c:v>
                </c:pt>
                <c:pt idx="1240">
                  <c:v>3782</c:v>
                </c:pt>
                <c:pt idx="1241">
                  <c:v>3783</c:v>
                </c:pt>
                <c:pt idx="1242">
                  <c:v>3784</c:v>
                </c:pt>
                <c:pt idx="1243">
                  <c:v>3785</c:v>
                </c:pt>
                <c:pt idx="1244">
                  <c:v>3786</c:v>
                </c:pt>
                <c:pt idx="1245">
                  <c:v>3787</c:v>
                </c:pt>
                <c:pt idx="1246">
                  <c:v>3788</c:v>
                </c:pt>
                <c:pt idx="1247">
                  <c:v>3789</c:v>
                </c:pt>
                <c:pt idx="1248">
                  <c:v>3790</c:v>
                </c:pt>
                <c:pt idx="1249">
                  <c:v>3791</c:v>
                </c:pt>
                <c:pt idx="1250">
                  <c:v>3792</c:v>
                </c:pt>
                <c:pt idx="1251">
                  <c:v>3793</c:v>
                </c:pt>
                <c:pt idx="1252">
                  <c:v>3794</c:v>
                </c:pt>
                <c:pt idx="1253">
                  <c:v>3795</c:v>
                </c:pt>
                <c:pt idx="1254">
                  <c:v>3796</c:v>
                </c:pt>
                <c:pt idx="1255">
                  <c:v>3797</c:v>
                </c:pt>
                <c:pt idx="1256">
                  <c:v>3798</c:v>
                </c:pt>
                <c:pt idx="1257">
                  <c:v>3799</c:v>
                </c:pt>
                <c:pt idx="1258">
                  <c:v>3800</c:v>
                </c:pt>
                <c:pt idx="1259">
                  <c:v>3801</c:v>
                </c:pt>
                <c:pt idx="1260">
                  <c:v>3802</c:v>
                </c:pt>
                <c:pt idx="1261">
                  <c:v>3803</c:v>
                </c:pt>
                <c:pt idx="1262">
                  <c:v>3804</c:v>
                </c:pt>
                <c:pt idx="1263">
                  <c:v>3805</c:v>
                </c:pt>
                <c:pt idx="1264">
                  <c:v>3806</c:v>
                </c:pt>
                <c:pt idx="1265">
                  <c:v>3807</c:v>
                </c:pt>
                <c:pt idx="1266">
                  <c:v>3808</c:v>
                </c:pt>
                <c:pt idx="1267">
                  <c:v>3809</c:v>
                </c:pt>
                <c:pt idx="1268">
                  <c:v>3810</c:v>
                </c:pt>
                <c:pt idx="1269">
                  <c:v>3811</c:v>
                </c:pt>
                <c:pt idx="1270">
                  <c:v>3812</c:v>
                </c:pt>
                <c:pt idx="1271">
                  <c:v>3813</c:v>
                </c:pt>
                <c:pt idx="1272">
                  <c:v>3814</c:v>
                </c:pt>
                <c:pt idx="1273">
                  <c:v>3815</c:v>
                </c:pt>
                <c:pt idx="1274">
                  <c:v>3816</c:v>
                </c:pt>
                <c:pt idx="1275">
                  <c:v>3817</c:v>
                </c:pt>
                <c:pt idx="1276">
                  <c:v>3818</c:v>
                </c:pt>
                <c:pt idx="1277">
                  <c:v>3819</c:v>
                </c:pt>
                <c:pt idx="1278">
                  <c:v>3820</c:v>
                </c:pt>
                <c:pt idx="1279">
                  <c:v>3821</c:v>
                </c:pt>
                <c:pt idx="1280">
                  <c:v>3822</c:v>
                </c:pt>
                <c:pt idx="1281">
                  <c:v>3823</c:v>
                </c:pt>
                <c:pt idx="1282">
                  <c:v>3824</c:v>
                </c:pt>
                <c:pt idx="1283">
                  <c:v>3825</c:v>
                </c:pt>
                <c:pt idx="1284">
                  <c:v>3826</c:v>
                </c:pt>
                <c:pt idx="1285">
                  <c:v>3827</c:v>
                </c:pt>
                <c:pt idx="1286">
                  <c:v>3828</c:v>
                </c:pt>
                <c:pt idx="1287">
                  <c:v>3829</c:v>
                </c:pt>
                <c:pt idx="1288">
                  <c:v>3830</c:v>
                </c:pt>
                <c:pt idx="1289">
                  <c:v>3831</c:v>
                </c:pt>
                <c:pt idx="1290">
                  <c:v>3832</c:v>
                </c:pt>
                <c:pt idx="1291">
                  <c:v>3833</c:v>
                </c:pt>
                <c:pt idx="1292">
                  <c:v>3834</c:v>
                </c:pt>
                <c:pt idx="1293">
                  <c:v>3835</c:v>
                </c:pt>
                <c:pt idx="1294">
                  <c:v>3836</c:v>
                </c:pt>
                <c:pt idx="1295">
                  <c:v>3837</c:v>
                </c:pt>
                <c:pt idx="1296">
                  <c:v>3838</c:v>
                </c:pt>
                <c:pt idx="1297">
                  <c:v>3839</c:v>
                </c:pt>
                <c:pt idx="1298">
                  <c:v>3840</c:v>
                </c:pt>
                <c:pt idx="1299">
                  <c:v>3841</c:v>
                </c:pt>
                <c:pt idx="1300">
                  <c:v>3842</c:v>
                </c:pt>
                <c:pt idx="1301">
                  <c:v>3843</c:v>
                </c:pt>
                <c:pt idx="1302">
                  <c:v>3844</c:v>
                </c:pt>
                <c:pt idx="1303">
                  <c:v>3845</c:v>
                </c:pt>
                <c:pt idx="1304">
                  <c:v>3846</c:v>
                </c:pt>
                <c:pt idx="1305">
                  <c:v>3847</c:v>
                </c:pt>
                <c:pt idx="1306">
                  <c:v>3848</c:v>
                </c:pt>
                <c:pt idx="1307">
                  <c:v>3849</c:v>
                </c:pt>
                <c:pt idx="1308">
                  <c:v>3850</c:v>
                </c:pt>
                <c:pt idx="1309">
                  <c:v>3851</c:v>
                </c:pt>
                <c:pt idx="1310">
                  <c:v>3852</c:v>
                </c:pt>
                <c:pt idx="1311">
                  <c:v>3853</c:v>
                </c:pt>
                <c:pt idx="1312">
                  <c:v>3854</c:v>
                </c:pt>
                <c:pt idx="1313">
                  <c:v>3855</c:v>
                </c:pt>
                <c:pt idx="1314">
                  <c:v>3856</c:v>
                </c:pt>
                <c:pt idx="1315">
                  <c:v>3857</c:v>
                </c:pt>
                <c:pt idx="1316">
                  <c:v>3858</c:v>
                </c:pt>
                <c:pt idx="1317">
                  <c:v>3859</c:v>
                </c:pt>
                <c:pt idx="1318">
                  <c:v>3860</c:v>
                </c:pt>
                <c:pt idx="1319">
                  <c:v>3861</c:v>
                </c:pt>
                <c:pt idx="1320">
                  <c:v>3862</c:v>
                </c:pt>
                <c:pt idx="1321">
                  <c:v>3863</c:v>
                </c:pt>
                <c:pt idx="1322">
                  <c:v>3864</c:v>
                </c:pt>
                <c:pt idx="1323">
                  <c:v>3865</c:v>
                </c:pt>
                <c:pt idx="1324">
                  <c:v>3866</c:v>
                </c:pt>
                <c:pt idx="1325">
                  <c:v>3867</c:v>
                </c:pt>
                <c:pt idx="1326">
                  <c:v>3868</c:v>
                </c:pt>
                <c:pt idx="1327">
                  <c:v>3869</c:v>
                </c:pt>
                <c:pt idx="1328">
                  <c:v>3870</c:v>
                </c:pt>
                <c:pt idx="1329">
                  <c:v>3871</c:v>
                </c:pt>
                <c:pt idx="1330">
                  <c:v>3872</c:v>
                </c:pt>
                <c:pt idx="1331">
                  <c:v>3873</c:v>
                </c:pt>
                <c:pt idx="1332">
                  <c:v>3874</c:v>
                </c:pt>
                <c:pt idx="1333">
                  <c:v>3875</c:v>
                </c:pt>
                <c:pt idx="1334">
                  <c:v>3876</c:v>
                </c:pt>
                <c:pt idx="1335">
                  <c:v>3877</c:v>
                </c:pt>
                <c:pt idx="1336">
                  <c:v>3878</c:v>
                </c:pt>
                <c:pt idx="1337">
                  <c:v>3879</c:v>
                </c:pt>
                <c:pt idx="1338">
                  <c:v>3880</c:v>
                </c:pt>
                <c:pt idx="1339">
                  <c:v>3881</c:v>
                </c:pt>
                <c:pt idx="1340">
                  <c:v>3882</c:v>
                </c:pt>
                <c:pt idx="1341">
                  <c:v>3883</c:v>
                </c:pt>
                <c:pt idx="1342">
                  <c:v>3884</c:v>
                </c:pt>
                <c:pt idx="1343">
                  <c:v>3885</c:v>
                </c:pt>
                <c:pt idx="1344">
                  <c:v>3886</c:v>
                </c:pt>
                <c:pt idx="1345">
                  <c:v>3887</c:v>
                </c:pt>
                <c:pt idx="1346">
                  <c:v>3888</c:v>
                </c:pt>
                <c:pt idx="1347">
                  <c:v>3889</c:v>
                </c:pt>
                <c:pt idx="1348">
                  <c:v>3890</c:v>
                </c:pt>
                <c:pt idx="1349">
                  <c:v>3891</c:v>
                </c:pt>
                <c:pt idx="1350">
                  <c:v>3892</c:v>
                </c:pt>
                <c:pt idx="1351">
                  <c:v>3893</c:v>
                </c:pt>
                <c:pt idx="1352">
                  <c:v>3894</c:v>
                </c:pt>
                <c:pt idx="1353">
                  <c:v>3895</c:v>
                </c:pt>
                <c:pt idx="1354">
                  <c:v>3896</c:v>
                </c:pt>
                <c:pt idx="1355">
                  <c:v>3897</c:v>
                </c:pt>
                <c:pt idx="1356">
                  <c:v>3898</c:v>
                </c:pt>
                <c:pt idx="1357">
                  <c:v>3899</c:v>
                </c:pt>
                <c:pt idx="1358">
                  <c:v>3900</c:v>
                </c:pt>
                <c:pt idx="1359">
                  <c:v>3901</c:v>
                </c:pt>
                <c:pt idx="1360">
                  <c:v>3902</c:v>
                </c:pt>
                <c:pt idx="1361">
                  <c:v>3903</c:v>
                </c:pt>
                <c:pt idx="1362">
                  <c:v>3904</c:v>
                </c:pt>
                <c:pt idx="1363">
                  <c:v>3905</c:v>
                </c:pt>
                <c:pt idx="1364">
                  <c:v>3906</c:v>
                </c:pt>
                <c:pt idx="1365">
                  <c:v>3907</c:v>
                </c:pt>
                <c:pt idx="1366">
                  <c:v>3908</c:v>
                </c:pt>
                <c:pt idx="1367">
                  <c:v>3909</c:v>
                </c:pt>
                <c:pt idx="1368">
                  <c:v>3910</c:v>
                </c:pt>
                <c:pt idx="1369">
                  <c:v>3911</c:v>
                </c:pt>
                <c:pt idx="1370">
                  <c:v>3912</c:v>
                </c:pt>
                <c:pt idx="1371">
                  <c:v>3913</c:v>
                </c:pt>
                <c:pt idx="1372">
                  <c:v>3914</c:v>
                </c:pt>
                <c:pt idx="1373">
                  <c:v>3915</c:v>
                </c:pt>
                <c:pt idx="1374">
                  <c:v>3916</c:v>
                </c:pt>
                <c:pt idx="1375">
                  <c:v>3917</c:v>
                </c:pt>
                <c:pt idx="1376">
                  <c:v>3918</c:v>
                </c:pt>
                <c:pt idx="1377">
                  <c:v>3919</c:v>
                </c:pt>
                <c:pt idx="1378">
                  <c:v>3920</c:v>
                </c:pt>
                <c:pt idx="1379">
                  <c:v>3921</c:v>
                </c:pt>
                <c:pt idx="1380">
                  <c:v>3922</c:v>
                </c:pt>
                <c:pt idx="1381">
                  <c:v>3923</c:v>
                </c:pt>
                <c:pt idx="1382">
                  <c:v>3924</c:v>
                </c:pt>
                <c:pt idx="1383">
                  <c:v>3925</c:v>
                </c:pt>
                <c:pt idx="1384">
                  <c:v>3926</c:v>
                </c:pt>
                <c:pt idx="1385">
                  <c:v>3927</c:v>
                </c:pt>
                <c:pt idx="1386">
                  <c:v>3928</c:v>
                </c:pt>
                <c:pt idx="1387">
                  <c:v>3929</c:v>
                </c:pt>
                <c:pt idx="1388">
                  <c:v>3930</c:v>
                </c:pt>
                <c:pt idx="1389">
                  <c:v>3931</c:v>
                </c:pt>
                <c:pt idx="1390">
                  <c:v>3932</c:v>
                </c:pt>
                <c:pt idx="1391">
                  <c:v>3933</c:v>
                </c:pt>
                <c:pt idx="1392">
                  <c:v>3934</c:v>
                </c:pt>
                <c:pt idx="1393">
                  <c:v>3935</c:v>
                </c:pt>
                <c:pt idx="1394">
                  <c:v>3936</c:v>
                </c:pt>
                <c:pt idx="1395">
                  <c:v>3937</c:v>
                </c:pt>
                <c:pt idx="1396">
                  <c:v>3938</c:v>
                </c:pt>
                <c:pt idx="1397">
                  <c:v>3939</c:v>
                </c:pt>
                <c:pt idx="1398">
                  <c:v>3940</c:v>
                </c:pt>
                <c:pt idx="1399">
                  <c:v>3941</c:v>
                </c:pt>
                <c:pt idx="1400">
                  <c:v>3942</c:v>
                </c:pt>
                <c:pt idx="1401">
                  <c:v>3943</c:v>
                </c:pt>
                <c:pt idx="1402">
                  <c:v>3944</c:v>
                </c:pt>
                <c:pt idx="1403">
                  <c:v>3945</c:v>
                </c:pt>
                <c:pt idx="1404">
                  <c:v>3946</c:v>
                </c:pt>
                <c:pt idx="1405">
                  <c:v>3947</c:v>
                </c:pt>
                <c:pt idx="1406">
                  <c:v>3948</c:v>
                </c:pt>
                <c:pt idx="1407">
                  <c:v>3949</c:v>
                </c:pt>
                <c:pt idx="1408">
                  <c:v>3950</c:v>
                </c:pt>
                <c:pt idx="1409">
                  <c:v>3951</c:v>
                </c:pt>
                <c:pt idx="1410">
                  <c:v>3952</c:v>
                </c:pt>
                <c:pt idx="1411">
                  <c:v>3953</c:v>
                </c:pt>
                <c:pt idx="1412">
                  <c:v>3954</c:v>
                </c:pt>
                <c:pt idx="1413">
                  <c:v>3955</c:v>
                </c:pt>
                <c:pt idx="1414">
                  <c:v>3956</c:v>
                </c:pt>
                <c:pt idx="1415">
                  <c:v>3957</c:v>
                </c:pt>
                <c:pt idx="1416">
                  <c:v>3958</c:v>
                </c:pt>
                <c:pt idx="1417">
                  <c:v>3959</c:v>
                </c:pt>
                <c:pt idx="1418">
                  <c:v>3960</c:v>
                </c:pt>
                <c:pt idx="1419">
                  <c:v>3961</c:v>
                </c:pt>
                <c:pt idx="1420">
                  <c:v>3962</c:v>
                </c:pt>
                <c:pt idx="1421">
                  <c:v>3963</c:v>
                </c:pt>
                <c:pt idx="1422">
                  <c:v>3964</c:v>
                </c:pt>
                <c:pt idx="1423">
                  <c:v>3965</c:v>
                </c:pt>
                <c:pt idx="1424">
                  <c:v>3966</c:v>
                </c:pt>
                <c:pt idx="1425">
                  <c:v>3967</c:v>
                </c:pt>
                <c:pt idx="1426">
                  <c:v>3968</c:v>
                </c:pt>
                <c:pt idx="1427">
                  <c:v>3969</c:v>
                </c:pt>
                <c:pt idx="1428">
                  <c:v>3970</c:v>
                </c:pt>
                <c:pt idx="1429">
                  <c:v>3971</c:v>
                </c:pt>
                <c:pt idx="1430">
                  <c:v>3972</c:v>
                </c:pt>
                <c:pt idx="1431">
                  <c:v>3973</c:v>
                </c:pt>
                <c:pt idx="1432">
                  <c:v>3974</c:v>
                </c:pt>
                <c:pt idx="1433">
                  <c:v>3975</c:v>
                </c:pt>
                <c:pt idx="1434">
                  <c:v>3976</c:v>
                </c:pt>
                <c:pt idx="1435">
                  <c:v>3977</c:v>
                </c:pt>
                <c:pt idx="1436">
                  <c:v>3978</c:v>
                </c:pt>
                <c:pt idx="1437">
                  <c:v>3979</c:v>
                </c:pt>
                <c:pt idx="1438">
                  <c:v>3980</c:v>
                </c:pt>
                <c:pt idx="1439">
                  <c:v>3981</c:v>
                </c:pt>
                <c:pt idx="1440">
                  <c:v>3982</c:v>
                </c:pt>
                <c:pt idx="1441">
                  <c:v>3983</c:v>
                </c:pt>
                <c:pt idx="1442">
                  <c:v>3984</c:v>
                </c:pt>
                <c:pt idx="1443">
                  <c:v>3985</c:v>
                </c:pt>
                <c:pt idx="1444">
                  <c:v>3986</c:v>
                </c:pt>
                <c:pt idx="1445">
                  <c:v>3987</c:v>
                </c:pt>
                <c:pt idx="1446">
                  <c:v>3988</c:v>
                </c:pt>
                <c:pt idx="1447">
                  <c:v>3989</c:v>
                </c:pt>
                <c:pt idx="1448">
                  <c:v>3990</c:v>
                </c:pt>
                <c:pt idx="1449">
                  <c:v>3991</c:v>
                </c:pt>
                <c:pt idx="1450">
                  <c:v>3992</c:v>
                </c:pt>
                <c:pt idx="1451">
                  <c:v>3993</c:v>
                </c:pt>
                <c:pt idx="1452">
                  <c:v>3994</c:v>
                </c:pt>
                <c:pt idx="1453">
                  <c:v>3995</c:v>
                </c:pt>
                <c:pt idx="1454">
                  <c:v>3996</c:v>
                </c:pt>
                <c:pt idx="1455">
                  <c:v>3997</c:v>
                </c:pt>
                <c:pt idx="1456">
                  <c:v>3998</c:v>
                </c:pt>
                <c:pt idx="1457">
                  <c:v>3999</c:v>
                </c:pt>
                <c:pt idx="1458">
                  <c:v>4000</c:v>
                </c:pt>
                <c:pt idx="1459">
                  <c:v>4001</c:v>
                </c:pt>
                <c:pt idx="1460">
                  <c:v>4002</c:v>
                </c:pt>
                <c:pt idx="1461">
                  <c:v>4003</c:v>
                </c:pt>
                <c:pt idx="1462">
                  <c:v>4004</c:v>
                </c:pt>
                <c:pt idx="1463">
                  <c:v>4005</c:v>
                </c:pt>
                <c:pt idx="1464">
                  <c:v>4006</c:v>
                </c:pt>
                <c:pt idx="1465">
                  <c:v>4007</c:v>
                </c:pt>
                <c:pt idx="1466">
                  <c:v>4008</c:v>
                </c:pt>
                <c:pt idx="1467">
                  <c:v>4009</c:v>
                </c:pt>
                <c:pt idx="1468">
                  <c:v>4010</c:v>
                </c:pt>
                <c:pt idx="1469">
                  <c:v>4011</c:v>
                </c:pt>
                <c:pt idx="1470">
                  <c:v>4012</c:v>
                </c:pt>
                <c:pt idx="1471">
                  <c:v>4013</c:v>
                </c:pt>
                <c:pt idx="1472">
                  <c:v>4014</c:v>
                </c:pt>
                <c:pt idx="1473">
                  <c:v>4015</c:v>
                </c:pt>
                <c:pt idx="1474">
                  <c:v>4016</c:v>
                </c:pt>
                <c:pt idx="1475">
                  <c:v>4017</c:v>
                </c:pt>
                <c:pt idx="1476">
                  <c:v>4018</c:v>
                </c:pt>
                <c:pt idx="1477">
                  <c:v>4019</c:v>
                </c:pt>
                <c:pt idx="1478">
                  <c:v>4020</c:v>
                </c:pt>
                <c:pt idx="1479">
                  <c:v>4021</c:v>
                </c:pt>
                <c:pt idx="1480">
                  <c:v>4022</c:v>
                </c:pt>
                <c:pt idx="1481">
                  <c:v>4023</c:v>
                </c:pt>
                <c:pt idx="1482">
                  <c:v>4024</c:v>
                </c:pt>
                <c:pt idx="1483">
                  <c:v>4025</c:v>
                </c:pt>
                <c:pt idx="1484">
                  <c:v>4026</c:v>
                </c:pt>
                <c:pt idx="1485">
                  <c:v>4027</c:v>
                </c:pt>
                <c:pt idx="1486">
                  <c:v>4028</c:v>
                </c:pt>
                <c:pt idx="1487">
                  <c:v>4029</c:v>
                </c:pt>
                <c:pt idx="1488">
                  <c:v>4030</c:v>
                </c:pt>
                <c:pt idx="1489">
                  <c:v>4031</c:v>
                </c:pt>
                <c:pt idx="1490">
                  <c:v>4032</c:v>
                </c:pt>
                <c:pt idx="1491">
                  <c:v>4033</c:v>
                </c:pt>
                <c:pt idx="1492">
                  <c:v>4034</c:v>
                </c:pt>
                <c:pt idx="1493">
                  <c:v>4035</c:v>
                </c:pt>
                <c:pt idx="1494">
                  <c:v>4036</c:v>
                </c:pt>
                <c:pt idx="1495">
                  <c:v>4037</c:v>
                </c:pt>
                <c:pt idx="1496">
                  <c:v>4038</c:v>
                </c:pt>
                <c:pt idx="1497">
                  <c:v>4039</c:v>
                </c:pt>
                <c:pt idx="1498">
                  <c:v>4040</c:v>
                </c:pt>
                <c:pt idx="1499">
                  <c:v>4041</c:v>
                </c:pt>
                <c:pt idx="1500">
                  <c:v>4042</c:v>
                </c:pt>
                <c:pt idx="1501">
                  <c:v>4043</c:v>
                </c:pt>
                <c:pt idx="1502">
                  <c:v>4044</c:v>
                </c:pt>
                <c:pt idx="1503">
                  <c:v>4045</c:v>
                </c:pt>
                <c:pt idx="1504">
                  <c:v>4046</c:v>
                </c:pt>
                <c:pt idx="1505">
                  <c:v>4047</c:v>
                </c:pt>
                <c:pt idx="1506">
                  <c:v>4048</c:v>
                </c:pt>
                <c:pt idx="1507">
                  <c:v>4049</c:v>
                </c:pt>
                <c:pt idx="1508">
                  <c:v>4050</c:v>
                </c:pt>
                <c:pt idx="1509">
                  <c:v>4051</c:v>
                </c:pt>
                <c:pt idx="1510">
                  <c:v>4052</c:v>
                </c:pt>
                <c:pt idx="1511">
                  <c:v>4053</c:v>
                </c:pt>
                <c:pt idx="1512">
                  <c:v>4054</c:v>
                </c:pt>
                <c:pt idx="1513">
                  <c:v>4055</c:v>
                </c:pt>
                <c:pt idx="1514">
                  <c:v>4056</c:v>
                </c:pt>
                <c:pt idx="1515">
                  <c:v>4057</c:v>
                </c:pt>
                <c:pt idx="1516">
                  <c:v>4058</c:v>
                </c:pt>
                <c:pt idx="1517">
                  <c:v>4059</c:v>
                </c:pt>
                <c:pt idx="1518">
                  <c:v>4060</c:v>
                </c:pt>
                <c:pt idx="1519">
                  <c:v>4061</c:v>
                </c:pt>
                <c:pt idx="1520">
                  <c:v>4062</c:v>
                </c:pt>
                <c:pt idx="1521">
                  <c:v>4063</c:v>
                </c:pt>
                <c:pt idx="1522">
                  <c:v>4064</c:v>
                </c:pt>
                <c:pt idx="1523">
                  <c:v>4065</c:v>
                </c:pt>
                <c:pt idx="1524">
                  <c:v>4066</c:v>
                </c:pt>
                <c:pt idx="1525">
                  <c:v>4067</c:v>
                </c:pt>
                <c:pt idx="1526">
                  <c:v>4068</c:v>
                </c:pt>
                <c:pt idx="1527">
                  <c:v>4069</c:v>
                </c:pt>
                <c:pt idx="1528">
                  <c:v>4070</c:v>
                </c:pt>
                <c:pt idx="1529">
                  <c:v>4071</c:v>
                </c:pt>
                <c:pt idx="1530">
                  <c:v>4072</c:v>
                </c:pt>
                <c:pt idx="1531">
                  <c:v>4073</c:v>
                </c:pt>
                <c:pt idx="1532">
                  <c:v>4074</c:v>
                </c:pt>
                <c:pt idx="1533">
                  <c:v>4075</c:v>
                </c:pt>
                <c:pt idx="1534">
                  <c:v>4076</c:v>
                </c:pt>
                <c:pt idx="1535">
                  <c:v>4077</c:v>
                </c:pt>
                <c:pt idx="1536">
                  <c:v>4078</c:v>
                </c:pt>
                <c:pt idx="1537">
                  <c:v>4079</c:v>
                </c:pt>
                <c:pt idx="1538">
                  <c:v>4080</c:v>
                </c:pt>
                <c:pt idx="1539">
                  <c:v>4081</c:v>
                </c:pt>
                <c:pt idx="1540">
                  <c:v>4082</c:v>
                </c:pt>
                <c:pt idx="1541">
                  <c:v>4083</c:v>
                </c:pt>
                <c:pt idx="1542">
                  <c:v>4084</c:v>
                </c:pt>
                <c:pt idx="1543">
                  <c:v>4085</c:v>
                </c:pt>
                <c:pt idx="1544">
                  <c:v>4086</c:v>
                </c:pt>
                <c:pt idx="1545">
                  <c:v>4087</c:v>
                </c:pt>
                <c:pt idx="1546">
                  <c:v>4088</c:v>
                </c:pt>
                <c:pt idx="1547">
                  <c:v>4089</c:v>
                </c:pt>
                <c:pt idx="1548">
                  <c:v>4090</c:v>
                </c:pt>
                <c:pt idx="1549">
                  <c:v>4091</c:v>
                </c:pt>
                <c:pt idx="1550">
                  <c:v>4092</c:v>
                </c:pt>
                <c:pt idx="1551">
                  <c:v>4093</c:v>
                </c:pt>
                <c:pt idx="1552">
                  <c:v>4094</c:v>
                </c:pt>
                <c:pt idx="1553">
                  <c:v>4095</c:v>
                </c:pt>
                <c:pt idx="1554">
                  <c:v>4096</c:v>
                </c:pt>
                <c:pt idx="1555">
                  <c:v>4097</c:v>
                </c:pt>
                <c:pt idx="1556">
                  <c:v>4098</c:v>
                </c:pt>
                <c:pt idx="1557">
                  <c:v>4099</c:v>
                </c:pt>
                <c:pt idx="1558">
                  <c:v>4100</c:v>
                </c:pt>
                <c:pt idx="1559">
                  <c:v>4101</c:v>
                </c:pt>
                <c:pt idx="1560">
                  <c:v>4102</c:v>
                </c:pt>
                <c:pt idx="1561">
                  <c:v>4103</c:v>
                </c:pt>
                <c:pt idx="1562">
                  <c:v>4104</c:v>
                </c:pt>
                <c:pt idx="1563">
                  <c:v>4105</c:v>
                </c:pt>
                <c:pt idx="1564">
                  <c:v>4106</c:v>
                </c:pt>
                <c:pt idx="1565">
                  <c:v>4107</c:v>
                </c:pt>
                <c:pt idx="1566">
                  <c:v>4108</c:v>
                </c:pt>
                <c:pt idx="1567">
                  <c:v>4109</c:v>
                </c:pt>
                <c:pt idx="1568">
                  <c:v>4110</c:v>
                </c:pt>
                <c:pt idx="1569">
                  <c:v>4111</c:v>
                </c:pt>
                <c:pt idx="1570">
                  <c:v>4112</c:v>
                </c:pt>
                <c:pt idx="1571">
                  <c:v>4113</c:v>
                </c:pt>
                <c:pt idx="1572">
                  <c:v>4114</c:v>
                </c:pt>
                <c:pt idx="1573">
                  <c:v>4115</c:v>
                </c:pt>
                <c:pt idx="1574">
                  <c:v>4116</c:v>
                </c:pt>
                <c:pt idx="1575">
                  <c:v>4117</c:v>
                </c:pt>
                <c:pt idx="1576">
                  <c:v>4118</c:v>
                </c:pt>
                <c:pt idx="1577">
                  <c:v>4119</c:v>
                </c:pt>
                <c:pt idx="1578">
                  <c:v>4120</c:v>
                </c:pt>
                <c:pt idx="1579">
                  <c:v>4121</c:v>
                </c:pt>
                <c:pt idx="1580">
                  <c:v>4122</c:v>
                </c:pt>
                <c:pt idx="1581">
                  <c:v>4123</c:v>
                </c:pt>
                <c:pt idx="1582">
                  <c:v>4124</c:v>
                </c:pt>
                <c:pt idx="1583">
                  <c:v>4125</c:v>
                </c:pt>
                <c:pt idx="1584">
                  <c:v>4126</c:v>
                </c:pt>
                <c:pt idx="1585">
                  <c:v>4127</c:v>
                </c:pt>
                <c:pt idx="1586">
                  <c:v>4128</c:v>
                </c:pt>
                <c:pt idx="1587">
                  <c:v>4129</c:v>
                </c:pt>
                <c:pt idx="1588">
                  <c:v>4130</c:v>
                </c:pt>
                <c:pt idx="1589">
                  <c:v>4131</c:v>
                </c:pt>
                <c:pt idx="1590">
                  <c:v>4132</c:v>
                </c:pt>
                <c:pt idx="1591">
                  <c:v>4133</c:v>
                </c:pt>
                <c:pt idx="1592">
                  <c:v>4134</c:v>
                </c:pt>
                <c:pt idx="1593">
                  <c:v>4135</c:v>
                </c:pt>
                <c:pt idx="1594">
                  <c:v>4136</c:v>
                </c:pt>
                <c:pt idx="1595">
                  <c:v>4137</c:v>
                </c:pt>
                <c:pt idx="1596">
                  <c:v>4138</c:v>
                </c:pt>
                <c:pt idx="1597">
                  <c:v>4139</c:v>
                </c:pt>
                <c:pt idx="1598">
                  <c:v>4140</c:v>
                </c:pt>
                <c:pt idx="1599">
                  <c:v>4141</c:v>
                </c:pt>
                <c:pt idx="1600">
                  <c:v>4142</c:v>
                </c:pt>
                <c:pt idx="1601">
                  <c:v>4143</c:v>
                </c:pt>
                <c:pt idx="1602">
                  <c:v>4144</c:v>
                </c:pt>
                <c:pt idx="1603">
                  <c:v>4145</c:v>
                </c:pt>
                <c:pt idx="1604">
                  <c:v>4146</c:v>
                </c:pt>
                <c:pt idx="1605">
                  <c:v>4147</c:v>
                </c:pt>
                <c:pt idx="1606">
                  <c:v>4148</c:v>
                </c:pt>
                <c:pt idx="1607">
                  <c:v>4149</c:v>
                </c:pt>
                <c:pt idx="1608">
                  <c:v>4150</c:v>
                </c:pt>
                <c:pt idx="1609">
                  <c:v>4151</c:v>
                </c:pt>
                <c:pt idx="1610">
                  <c:v>4152</c:v>
                </c:pt>
                <c:pt idx="1611">
                  <c:v>4153</c:v>
                </c:pt>
                <c:pt idx="1612">
                  <c:v>4154</c:v>
                </c:pt>
                <c:pt idx="1613">
                  <c:v>4155</c:v>
                </c:pt>
                <c:pt idx="1614">
                  <c:v>4156</c:v>
                </c:pt>
                <c:pt idx="1615">
                  <c:v>4157</c:v>
                </c:pt>
                <c:pt idx="1616">
                  <c:v>4158</c:v>
                </c:pt>
                <c:pt idx="1617">
                  <c:v>4159</c:v>
                </c:pt>
                <c:pt idx="1618">
                  <c:v>4160</c:v>
                </c:pt>
                <c:pt idx="1619">
                  <c:v>4161</c:v>
                </c:pt>
                <c:pt idx="1620">
                  <c:v>4162</c:v>
                </c:pt>
                <c:pt idx="1621">
                  <c:v>4163</c:v>
                </c:pt>
                <c:pt idx="1622">
                  <c:v>4164</c:v>
                </c:pt>
                <c:pt idx="1623">
                  <c:v>4165</c:v>
                </c:pt>
                <c:pt idx="1624">
                  <c:v>4166</c:v>
                </c:pt>
                <c:pt idx="1625">
                  <c:v>4167</c:v>
                </c:pt>
                <c:pt idx="1626">
                  <c:v>4168</c:v>
                </c:pt>
                <c:pt idx="1627">
                  <c:v>4169</c:v>
                </c:pt>
                <c:pt idx="1628">
                  <c:v>4170</c:v>
                </c:pt>
                <c:pt idx="1629">
                  <c:v>4171</c:v>
                </c:pt>
                <c:pt idx="1630">
                  <c:v>4172</c:v>
                </c:pt>
                <c:pt idx="1631">
                  <c:v>4173</c:v>
                </c:pt>
                <c:pt idx="1632">
                  <c:v>4174</c:v>
                </c:pt>
                <c:pt idx="1633">
                  <c:v>4175</c:v>
                </c:pt>
                <c:pt idx="1634">
                  <c:v>4176</c:v>
                </c:pt>
                <c:pt idx="1635">
                  <c:v>4177</c:v>
                </c:pt>
                <c:pt idx="1636">
                  <c:v>4178</c:v>
                </c:pt>
                <c:pt idx="1637">
                  <c:v>4179</c:v>
                </c:pt>
                <c:pt idx="1638">
                  <c:v>4180</c:v>
                </c:pt>
                <c:pt idx="1639">
                  <c:v>4181</c:v>
                </c:pt>
                <c:pt idx="1640">
                  <c:v>4182</c:v>
                </c:pt>
                <c:pt idx="1641">
                  <c:v>4183</c:v>
                </c:pt>
                <c:pt idx="1642">
                  <c:v>4184</c:v>
                </c:pt>
                <c:pt idx="1643">
                  <c:v>4185</c:v>
                </c:pt>
                <c:pt idx="1644">
                  <c:v>4186</c:v>
                </c:pt>
                <c:pt idx="1645">
                  <c:v>4187</c:v>
                </c:pt>
                <c:pt idx="1646">
                  <c:v>4188</c:v>
                </c:pt>
                <c:pt idx="1647">
                  <c:v>4189</c:v>
                </c:pt>
                <c:pt idx="1648">
                  <c:v>4190</c:v>
                </c:pt>
                <c:pt idx="1649">
                  <c:v>4191</c:v>
                </c:pt>
                <c:pt idx="1650">
                  <c:v>4192</c:v>
                </c:pt>
                <c:pt idx="1651">
                  <c:v>4193</c:v>
                </c:pt>
                <c:pt idx="1652">
                  <c:v>4194</c:v>
                </c:pt>
                <c:pt idx="1653">
                  <c:v>4195</c:v>
                </c:pt>
                <c:pt idx="1654">
                  <c:v>4196</c:v>
                </c:pt>
                <c:pt idx="1655">
                  <c:v>4197</c:v>
                </c:pt>
                <c:pt idx="1656">
                  <c:v>4198</c:v>
                </c:pt>
                <c:pt idx="1657">
                  <c:v>4199</c:v>
                </c:pt>
                <c:pt idx="1658">
                  <c:v>4200</c:v>
                </c:pt>
                <c:pt idx="1659">
                  <c:v>4201</c:v>
                </c:pt>
                <c:pt idx="1660">
                  <c:v>4202</c:v>
                </c:pt>
                <c:pt idx="1661">
                  <c:v>4203</c:v>
                </c:pt>
                <c:pt idx="1662">
                  <c:v>4204</c:v>
                </c:pt>
                <c:pt idx="1663">
                  <c:v>4205</c:v>
                </c:pt>
                <c:pt idx="1664">
                  <c:v>4206</c:v>
                </c:pt>
                <c:pt idx="1665">
                  <c:v>4207</c:v>
                </c:pt>
                <c:pt idx="1666">
                  <c:v>4208</c:v>
                </c:pt>
                <c:pt idx="1667">
                  <c:v>4209</c:v>
                </c:pt>
                <c:pt idx="1668">
                  <c:v>4210</c:v>
                </c:pt>
                <c:pt idx="1669">
                  <c:v>4211</c:v>
                </c:pt>
                <c:pt idx="1670">
                  <c:v>4212</c:v>
                </c:pt>
                <c:pt idx="1671">
                  <c:v>4213</c:v>
                </c:pt>
                <c:pt idx="1672">
                  <c:v>4214</c:v>
                </c:pt>
                <c:pt idx="1673">
                  <c:v>4215</c:v>
                </c:pt>
                <c:pt idx="1674">
                  <c:v>4216</c:v>
                </c:pt>
                <c:pt idx="1675">
                  <c:v>4217</c:v>
                </c:pt>
                <c:pt idx="1676">
                  <c:v>4218</c:v>
                </c:pt>
                <c:pt idx="1677">
                  <c:v>4219</c:v>
                </c:pt>
                <c:pt idx="1678">
                  <c:v>4220</c:v>
                </c:pt>
                <c:pt idx="1679">
                  <c:v>4221</c:v>
                </c:pt>
                <c:pt idx="1680">
                  <c:v>4222</c:v>
                </c:pt>
                <c:pt idx="1681">
                  <c:v>4223</c:v>
                </c:pt>
                <c:pt idx="1682">
                  <c:v>4224</c:v>
                </c:pt>
                <c:pt idx="1683">
                  <c:v>4225</c:v>
                </c:pt>
                <c:pt idx="1684">
                  <c:v>4226</c:v>
                </c:pt>
                <c:pt idx="1685">
                  <c:v>4227</c:v>
                </c:pt>
                <c:pt idx="1686">
                  <c:v>4228</c:v>
                </c:pt>
                <c:pt idx="1687">
                  <c:v>4229</c:v>
                </c:pt>
                <c:pt idx="1688">
                  <c:v>4230</c:v>
                </c:pt>
                <c:pt idx="1689">
                  <c:v>4231</c:v>
                </c:pt>
                <c:pt idx="1690">
                  <c:v>4232</c:v>
                </c:pt>
                <c:pt idx="1691">
                  <c:v>4233</c:v>
                </c:pt>
                <c:pt idx="1692">
                  <c:v>4234</c:v>
                </c:pt>
                <c:pt idx="1693">
                  <c:v>4235</c:v>
                </c:pt>
                <c:pt idx="1694">
                  <c:v>4236</c:v>
                </c:pt>
                <c:pt idx="1695">
                  <c:v>4237</c:v>
                </c:pt>
                <c:pt idx="1696">
                  <c:v>4238</c:v>
                </c:pt>
                <c:pt idx="1697">
                  <c:v>4239</c:v>
                </c:pt>
                <c:pt idx="1698">
                  <c:v>4240</c:v>
                </c:pt>
                <c:pt idx="1699">
                  <c:v>4241</c:v>
                </c:pt>
                <c:pt idx="1700">
                  <c:v>4242</c:v>
                </c:pt>
                <c:pt idx="1701">
                  <c:v>4243</c:v>
                </c:pt>
                <c:pt idx="1702">
                  <c:v>4244</c:v>
                </c:pt>
                <c:pt idx="1703">
                  <c:v>4245</c:v>
                </c:pt>
                <c:pt idx="1704">
                  <c:v>4246</c:v>
                </c:pt>
                <c:pt idx="1705">
                  <c:v>4247</c:v>
                </c:pt>
                <c:pt idx="1706">
                  <c:v>4248</c:v>
                </c:pt>
                <c:pt idx="1707">
                  <c:v>4249</c:v>
                </c:pt>
                <c:pt idx="1708">
                  <c:v>4250</c:v>
                </c:pt>
                <c:pt idx="1709">
                  <c:v>4251</c:v>
                </c:pt>
                <c:pt idx="1710">
                  <c:v>4252</c:v>
                </c:pt>
                <c:pt idx="1711">
                  <c:v>4253</c:v>
                </c:pt>
                <c:pt idx="1712">
                  <c:v>4254</c:v>
                </c:pt>
                <c:pt idx="1713">
                  <c:v>4255</c:v>
                </c:pt>
                <c:pt idx="1714">
                  <c:v>4256</c:v>
                </c:pt>
                <c:pt idx="1715">
                  <c:v>4257</c:v>
                </c:pt>
                <c:pt idx="1716">
                  <c:v>4258</c:v>
                </c:pt>
                <c:pt idx="1717">
                  <c:v>4259</c:v>
                </c:pt>
                <c:pt idx="1718">
                  <c:v>4260</c:v>
                </c:pt>
                <c:pt idx="1719">
                  <c:v>4261</c:v>
                </c:pt>
                <c:pt idx="1720">
                  <c:v>4262</c:v>
                </c:pt>
                <c:pt idx="1721">
                  <c:v>4263</c:v>
                </c:pt>
                <c:pt idx="1722">
                  <c:v>4264</c:v>
                </c:pt>
                <c:pt idx="1723">
                  <c:v>4265</c:v>
                </c:pt>
                <c:pt idx="1724">
                  <c:v>4266</c:v>
                </c:pt>
                <c:pt idx="1725">
                  <c:v>4267</c:v>
                </c:pt>
                <c:pt idx="1726">
                  <c:v>4268</c:v>
                </c:pt>
                <c:pt idx="1727">
                  <c:v>4269</c:v>
                </c:pt>
                <c:pt idx="1728">
                  <c:v>4270</c:v>
                </c:pt>
                <c:pt idx="1729">
                  <c:v>4271</c:v>
                </c:pt>
                <c:pt idx="1730">
                  <c:v>4272</c:v>
                </c:pt>
                <c:pt idx="1731">
                  <c:v>4273</c:v>
                </c:pt>
                <c:pt idx="1732">
                  <c:v>4274</c:v>
                </c:pt>
                <c:pt idx="1733">
                  <c:v>4275</c:v>
                </c:pt>
                <c:pt idx="1734">
                  <c:v>4276</c:v>
                </c:pt>
                <c:pt idx="1735">
                  <c:v>4277</c:v>
                </c:pt>
                <c:pt idx="1736">
                  <c:v>4278</c:v>
                </c:pt>
                <c:pt idx="1737">
                  <c:v>4279</c:v>
                </c:pt>
                <c:pt idx="1738">
                  <c:v>4280</c:v>
                </c:pt>
                <c:pt idx="1739">
                  <c:v>4281</c:v>
                </c:pt>
                <c:pt idx="1740">
                  <c:v>4282</c:v>
                </c:pt>
                <c:pt idx="1741">
                  <c:v>4283</c:v>
                </c:pt>
                <c:pt idx="1742">
                  <c:v>4284</c:v>
                </c:pt>
                <c:pt idx="1743">
                  <c:v>4285</c:v>
                </c:pt>
                <c:pt idx="1744">
                  <c:v>4286</c:v>
                </c:pt>
                <c:pt idx="1745">
                  <c:v>4287</c:v>
                </c:pt>
                <c:pt idx="1746">
                  <c:v>4288</c:v>
                </c:pt>
                <c:pt idx="1747">
                  <c:v>4289</c:v>
                </c:pt>
                <c:pt idx="1748">
                  <c:v>4290</c:v>
                </c:pt>
                <c:pt idx="1749">
                  <c:v>4291</c:v>
                </c:pt>
                <c:pt idx="1750">
                  <c:v>4292</c:v>
                </c:pt>
                <c:pt idx="1751">
                  <c:v>4293</c:v>
                </c:pt>
                <c:pt idx="1752">
                  <c:v>4294</c:v>
                </c:pt>
                <c:pt idx="1753">
                  <c:v>4295</c:v>
                </c:pt>
                <c:pt idx="1754">
                  <c:v>4296</c:v>
                </c:pt>
                <c:pt idx="1755">
                  <c:v>4297</c:v>
                </c:pt>
                <c:pt idx="1756">
                  <c:v>4298</c:v>
                </c:pt>
                <c:pt idx="1757">
                  <c:v>4299</c:v>
                </c:pt>
                <c:pt idx="1758">
                  <c:v>4300</c:v>
                </c:pt>
                <c:pt idx="1759">
                  <c:v>4301</c:v>
                </c:pt>
                <c:pt idx="1760">
                  <c:v>4302</c:v>
                </c:pt>
                <c:pt idx="1761">
                  <c:v>4303</c:v>
                </c:pt>
                <c:pt idx="1762">
                  <c:v>4304</c:v>
                </c:pt>
                <c:pt idx="1763">
                  <c:v>4305</c:v>
                </c:pt>
                <c:pt idx="1764">
                  <c:v>4306</c:v>
                </c:pt>
                <c:pt idx="1765">
                  <c:v>4307</c:v>
                </c:pt>
                <c:pt idx="1766">
                  <c:v>4308</c:v>
                </c:pt>
                <c:pt idx="1767">
                  <c:v>4309</c:v>
                </c:pt>
                <c:pt idx="1768">
                  <c:v>4310</c:v>
                </c:pt>
                <c:pt idx="1769">
                  <c:v>4311</c:v>
                </c:pt>
                <c:pt idx="1770">
                  <c:v>4312</c:v>
                </c:pt>
                <c:pt idx="1771">
                  <c:v>4313</c:v>
                </c:pt>
                <c:pt idx="1772">
                  <c:v>4314</c:v>
                </c:pt>
                <c:pt idx="1773">
                  <c:v>4315</c:v>
                </c:pt>
                <c:pt idx="1774">
                  <c:v>4316</c:v>
                </c:pt>
                <c:pt idx="1775">
                  <c:v>4317</c:v>
                </c:pt>
                <c:pt idx="1776">
                  <c:v>4318</c:v>
                </c:pt>
                <c:pt idx="1777">
                  <c:v>4319</c:v>
                </c:pt>
                <c:pt idx="1778">
                  <c:v>4320</c:v>
                </c:pt>
                <c:pt idx="1779">
                  <c:v>4321</c:v>
                </c:pt>
                <c:pt idx="1780">
                  <c:v>4322</c:v>
                </c:pt>
              </c:numCache>
            </c:numRef>
          </c:xVal>
          <c:yVal>
            <c:numRef>
              <c:f>Graph!$B$1339:$B$3117</c:f>
              <c:numCache>
                <c:formatCode>General</c:formatCode>
                <c:ptCount val="1779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Graph!$A$1338:$A$3118</c:f>
              <c:numCache>
                <c:formatCode>General</c:formatCode>
                <c:ptCount val="1781"/>
                <c:pt idx="0">
                  <c:v>2542</c:v>
                </c:pt>
                <c:pt idx="1">
                  <c:v>2543</c:v>
                </c:pt>
                <c:pt idx="2">
                  <c:v>2544</c:v>
                </c:pt>
                <c:pt idx="3">
                  <c:v>2545</c:v>
                </c:pt>
                <c:pt idx="4">
                  <c:v>2546</c:v>
                </c:pt>
                <c:pt idx="5">
                  <c:v>2547</c:v>
                </c:pt>
                <c:pt idx="6">
                  <c:v>2548</c:v>
                </c:pt>
                <c:pt idx="7">
                  <c:v>2549</c:v>
                </c:pt>
                <c:pt idx="8">
                  <c:v>2550</c:v>
                </c:pt>
                <c:pt idx="9">
                  <c:v>2551</c:v>
                </c:pt>
                <c:pt idx="10">
                  <c:v>2552</c:v>
                </c:pt>
                <c:pt idx="11">
                  <c:v>2553</c:v>
                </c:pt>
                <c:pt idx="12">
                  <c:v>2554</c:v>
                </c:pt>
                <c:pt idx="13">
                  <c:v>2555</c:v>
                </c:pt>
                <c:pt idx="14">
                  <c:v>2556</c:v>
                </c:pt>
                <c:pt idx="15">
                  <c:v>2557</c:v>
                </c:pt>
                <c:pt idx="16">
                  <c:v>2558</c:v>
                </c:pt>
                <c:pt idx="17">
                  <c:v>2559</c:v>
                </c:pt>
                <c:pt idx="18">
                  <c:v>2560</c:v>
                </c:pt>
                <c:pt idx="19">
                  <c:v>2561</c:v>
                </c:pt>
                <c:pt idx="20">
                  <c:v>2562</c:v>
                </c:pt>
                <c:pt idx="21">
                  <c:v>2563</c:v>
                </c:pt>
                <c:pt idx="22">
                  <c:v>2564</c:v>
                </c:pt>
                <c:pt idx="23">
                  <c:v>2565</c:v>
                </c:pt>
                <c:pt idx="24">
                  <c:v>2566</c:v>
                </c:pt>
                <c:pt idx="25">
                  <c:v>2567</c:v>
                </c:pt>
                <c:pt idx="26">
                  <c:v>2568</c:v>
                </c:pt>
                <c:pt idx="27">
                  <c:v>2569</c:v>
                </c:pt>
                <c:pt idx="28">
                  <c:v>2570</c:v>
                </c:pt>
                <c:pt idx="29">
                  <c:v>2571</c:v>
                </c:pt>
                <c:pt idx="30">
                  <c:v>2572</c:v>
                </c:pt>
                <c:pt idx="31">
                  <c:v>2573</c:v>
                </c:pt>
                <c:pt idx="32">
                  <c:v>2574</c:v>
                </c:pt>
                <c:pt idx="33">
                  <c:v>2575</c:v>
                </c:pt>
                <c:pt idx="34">
                  <c:v>2576</c:v>
                </c:pt>
                <c:pt idx="35">
                  <c:v>2577</c:v>
                </c:pt>
                <c:pt idx="36">
                  <c:v>2578</c:v>
                </c:pt>
                <c:pt idx="37">
                  <c:v>2579</c:v>
                </c:pt>
                <c:pt idx="38">
                  <c:v>2580</c:v>
                </c:pt>
                <c:pt idx="39">
                  <c:v>2581</c:v>
                </c:pt>
                <c:pt idx="40">
                  <c:v>2582</c:v>
                </c:pt>
                <c:pt idx="41">
                  <c:v>2583</c:v>
                </c:pt>
                <c:pt idx="42">
                  <c:v>2584</c:v>
                </c:pt>
                <c:pt idx="43">
                  <c:v>2585</c:v>
                </c:pt>
                <c:pt idx="44">
                  <c:v>2586</c:v>
                </c:pt>
                <c:pt idx="45">
                  <c:v>2587</c:v>
                </c:pt>
                <c:pt idx="46">
                  <c:v>2588</c:v>
                </c:pt>
                <c:pt idx="47">
                  <c:v>2589</c:v>
                </c:pt>
                <c:pt idx="48">
                  <c:v>2590</c:v>
                </c:pt>
                <c:pt idx="49">
                  <c:v>2591</c:v>
                </c:pt>
                <c:pt idx="50">
                  <c:v>2592</c:v>
                </c:pt>
                <c:pt idx="51">
                  <c:v>2593</c:v>
                </c:pt>
                <c:pt idx="52">
                  <c:v>2594</c:v>
                </c:pt>
                <c:pt idx="53">
                  <c:v>2595</c:v>
                </c:pt>
                <c:pt idx="54">
                  <c:v>2596</c:v>
                </c:pt>
                <c:pt idx="55">
                  <c:v>2597</c:v>
                </c:pt>
                <c:pt idx="56">
                  <c:v>2598</c:v>
                </c:pt>
                <c:pt idx="57">
                  <c:v>2599</c:v>
                </c:pt>
                <c:pt idx="58">
                  <c:v>2600</c:v>
                </c:pt>
                <c:pt idx="59">
                  <c:v>2601</c:v>
                </c:pt>
                <c:pt idx="60">
                  <c:v>2602</c:v>
                </c:pt>
                <c:pt idx="61">
                  <c:v>2603</c:v>
                </c:pt>
                <c:pt idx="62">
                  <c:v>2604</c:v>
                </c:pt>
                <c:pt idx="63">
                  <c:v>2605</c:v>
                </c:pt>
                <c:pt idx="64">
                  <c:v>2606</c:v>
                </c:pt>
                <c:pt idx="65">
                  <c:v>2607</c:v>
                </c:pt>
                <c:pt idx="66">
                  <c:v>2608</c:v>
                </c:pt>
                <c:pt idx="67">
                  <c:v>2609</c:v>
                </c:pt>
                <c:pt idx="68">
                  <c:v>2610</c:v>
                </c:pt>
                <c:pt idx="69">
                  <c:v>2611</c:v>
                </c:pt>
                <c:pt idx="70">
                  <c:v>2612</c:v>
                </c:pt>
                <c:pt idx="71">
                  <c:v>2613</c:v>
                </c:pt>
                <c:pt idx="72">
                  <c:v>2614</c:v>
                </c:pt>
                <c:pt idx="73">
                  <c:v>2615</c:v>
                </c:pt>
                <c:pt idx="74">
                  <c:v>2616</c:v>
                </c:pt>
                <c:pt idx="75">
                  <c:v>2617</c:v>
                </c:pt>
                <c:pt idx="76">
                  <c:v>2618</c:v>
                </c:pt>
                <c:pt idx="77">
                  <c:v>2619</c:v>
                </c:pt>
                <c:pt idx="78">
                  <c:v>2620</c:v>
                </c:pt>
                <c:pt idx="79">
                  <c:v>2621</c:v>
                </c:pt>
                <c:pt idx="80">
                  <c:v>2622</c:v>
                </c:pt>
                <c:pt idx="81">
                  <c:v>2623</c:v>
                </c:pt>
                <c:pt idx="82">
                  <c:v>2624</c:v>
                </c:pt>
                <c:pt idx="83">
                  <c:v>2625</c:v>
                </c:pt>
                <c:pt idx="84">
                  <c:v>2626</c:v>
                </c:pt>
                <c:pt idx="85">
                  <c:v>2627</c:v>
                </c:pt>
                <c:pt idx="86">
                  <c:v>2628</c:v>
                </c:pt>
                <c:pt idx="87">
                  <c:v>2629</c:v>
                </c:pt>
                <c:pt idx="88">
                  <c:v>2630</c:v>
                </c:pt>
                <c:pt idx="89">
                  <c:v>2631</c:v>
                </c:pt>
                <c:pt idx="90">
                  <c:v>2632</c:v>
                </c:pt>
                <c:pt idx="91">
                  <c:v>2633</c:v>
                </c:pt>
                <c:pt idx="92">
                  <c:v>2634</c:v>
                </c:pt>
                <c:pt idx="93">
                  <c:v>2635</c:v>
                </c:pt>
                <c:pt idx="94">
                  <c:v>2636</c:v>
                </c:pt>
                <c:pt idx="95">
                  <c:v>2637</c:v>
                </c:pt>
                <c:pt idx="96">
                  <c:v>2638</c:v>
                </c:pt>
                <c:pt idx="97">
                  <c:v>2639</c:v>
                </c:pt>
                <c:pt idx="98">
                  <c:v>2640</c:v>
                </c:pt>
                <c:pt idx="99">
                  <c:v>2641</c:v>
                </c:pt>
                <c:pt idx="100">
                  <c:v>2642</c:v>
                </c:pt>
                <c:pt idx="101">
                  <c:v>2643</c:v>
                </c:pt>
                <c:pt idx="102">
                  <c:v>2644</c:v>
                </c:pt>
                <c:pt idx="103">
                  <c:v>2645</c:v>
                </c:pt>
                <c:pt idx="104">
                  <c:v>2646</c:v>
                </c:pt>
                <c:pt idx="105">
                  <c:v>2647</c:v>
                </c:pt>
                <c:pt idx="106">
                  <c:v>2648</c:v>
                </c:pt>
                <c:pt idx="107">
                  <c:v>2649</c:v>
                </c:pt>
                <c:pt idx="108">
                  <c:v>2650</c:v>
                </c:pt>
                <c:pt idx="109">
                  <c:v>2651</c:v>
                </c:pt>
                <c:pt idx="110">
                  <c:v>2652</c:v>
                </c:pt>
                <c:pt idx="111">
                  <c:v>2653</c:v>
                </c:pt>
                <c:pt idx="112">
                  <c:v>2654</c:v>
                </c:pt>
                <c:pt idx="113">
                  <c:v>2655</c:v>
                </c:pt>
                <c:pt idx="114">
                  <c:v>2656</c:v>
                </c:pt>
                <c:pt idx="115">
                  <c:v>2657</c:v>
                </c:pt>
                <c:pt idx="116">
                  <c:v>2658</c:v>
                </c:pt>
                <c:pt idx="117">
                  <c:v>2659</c:v>
                </c:pt>
                <c:pt idx="118">
                  <c:v>2660</c:v>
                </c:pt>
                <c:pt idx="119">
                  <c:v>2661</c:v>
                </c:pt>
                <c:pt idx="120">
                  <c:v>2662</c:v>
                </c:pt>
                <c:pt idx="121">
                  <c:v>2663</c:v>
                </c:pt>
                <c:pt idx="122">
                  <c:v>2664</c:v>
                </c:pt>
                <c:pt idx="123">
                  <c:v>2665</c:v>
                </c:pt>
                <c:pt idx="124">
                  <c:v>2666</c:v>
                </c:pt>
                <c:pt idx="125">
                  <c:v>2667</c:v>
                </c:pt>
                <c:pt idx="126">
                  <c:v>2668</c:v>
                </c:pt>
                <c:pt idx="127">
                  <c:v>2669</c:v>
                </c:pt>
                <c:pt idx="128">
                  <c:v>2670</c:v>
                </c:pt>
                <c:pt idx="129">
                  <c:v>2671</c:v>
                </c:pt>
                <c:pt idx="130">
                  <c:v>2672</c:v>
                </c:pt>
                <c:pt idx="131">
                  <c:v>2673</c:v>
                </c:pt>
                <c:pt idx="132">
                  <c:v>2674</c:v>
                </c:pt>
                <c:pt idx="133">
                  <c:v>2675</c:v>
                </c:pt>
                <c:pt idx="134">
                  <c:v>2676</c:v>
                </c:pt>
                <c:pt idx="135">
                  <c:v>2677</c:v>
                </c:pt>
                <c:pt idx="136">
                  <c:v>2678</c:v>
                </c:pt>
                <c:pt idx="137">
                  <c:v>2679</c:v>
                </c:pt>
                <c:pt idx="138">
                  <c:v>2680</c:v>
                </c:pt>
                <c:pt idx="139">
                  <c:v>2681</c:v>
                </c:pt>
                <c:pt idx="140">
                  <c:v>2682</c:v>
                </c:pt>
                <c:pt idx="141">
                  <c:v>2683</c:v>
                </c:pt>
                <c:pt idx="142">
                  <c:v>2684</c:v>
                </c:pt>
                <c:pt idx="143">
                  <c:v>2685</c:v>
                </c:pt>
                <c:pt idx="144">
                  <c:v>2686</c:v>
                </c:pt>
                <c:pt idx="145">
                  <c:v>2687</c:v>
                </c:pt>
                <c:pt idx="146">
                  <c:v>2688</c:v>
                </c:pt>
                <c:pt idx="147">
                  <c:v>2689</c:v>
                </c:pt>
                <c:pt idx="148">
                  <c:v>2690</c:v>
                </c:pt>
                <c:pt idx="149">
                  <c:v>2691</c:v>
                </c:pt>
                <c:pt idx="150">
                  <c:v>2692</c:v>
                </c:pt>
                <c:pt idx="151">
                  <c:v>2693</c:v>
                </c:pt>
                <c:pt idx="152">
                  <c:v>2694</c:v>
                </c:pt>
                <c:pt idx="153">
                  <c:v>2695</c:v>
                </c:pt>
                <c:pt idx="154">
                  <c:v>2696</c:v>
                </c:pt>
                <c:pt idx="155">
                  <c:v>2697</c:v>
                </c:pt>
                <c:pt idx="156">
                  <c:v>2698</c:v>
                </c:pt>
                <c:pt idx="157">
                  <c:v>2699</c:v>
                </c:pt>
                <c:pt idx="158">
                  <c:v>2700</c:v>
                </c:pt>
                <c:pt idx="159">
                  <c:v>2701</c:v>
                </c:pt>
                <c:pt idx="160">
                  <c:v>2702</c:v>
                </c:pt>
                <c:pt idx="161">
                  <c:v>2703</c:v>
                </c:pt>
                <c:pt idx="162">
                  <c:v>2704</c:v>
                </c:pt>
                <c:pt idx="163">
                  <c:v>2705</c:v>
                </c:pt>
                <c:pt idx="164">
                  <c:v>2706</c:v>
                </c:pt>
                <c:pt idx="165">
                  <c:v>2707</c:v>
                </c:pt>
                <c:pt idx="166">
                  <c:v>2708</c:v>
                </c:pt>
                <c:pt idx="167">
                  <c:v>2709</c:v>
                </c:pt>
                <c:pt idx="168">
                  <c:v>2710</c:v>
                </c:pt>
                <c:pt idx="169">
                  <c:v>2711</c:v>
                </c:pt>
                <c:pt idx="170">
                  <c:v>2712</c:v>
                </c:pt>
                <c:pt idx="171">
                  <c:v>2713</c:v>
                </c:pt>
                <c:pt idx="172">
                  <c:v>2714</c:v>
                </c:pt>
                <c:pt idx="173">
                  <c:v>2715</c:v>
                </c:pt>
                <c:pt idx="174">
                  <c:v>2716</c:v>
                </c:pt>
                <c:pt idx="175">
                  <c:v>2717</c:v>
                </c:pt>
                <c:pt idx="176">
                  <c:v>2718</c:v>
                </c:pt>
                <c:pt idx="177">
                  <c:v>2719</c:v>
                </c:pt>
                <c:pt idx="178">
                  <c:v>2720</c:v>
                </c:pt>
                <c:pt idx="179">
                  <c:v>2721</c:v>
                </c:pt>
                <c:pt idx="180">
                  <c:v>2722</c:v>
                </c:pt>
                <c:pt idx="181">
                  <c:v>2723</c:v>
                </c:pt>
                <c:pt idx="182">
                  <c:v>2724</c:v>
                </c:pt>
                <c:pt idx="183">
                  <c:v>2725</c:v>
                </c:pt>
                <c:pt idx="184">
                  <c:v>2726</c:v>
                </c:pt>
                <c:pt idx="185">
                  <c:v>2727</c:v>
                </c:pt>
                <c:pt idx="186">
                  <c:v>2728</c:v>
                </c:pt>
                <c:pt idx="187">
                  <c:v>2729</c:v>
                </c:pt>
                <c:pt idx="188">
                  <c:v>2730</c:v>
                </c:pt>
                <c:pt idx="189">
                  <c:v>2731</c:v>
                </c:pt>
                <c:pt idx="190">
                  <c:v>2732</c:v>
                </c:pt>
                <c:pt idx="191">
                  <c:v>2733</c:v>
                </c:pt>
                <c:pt idx="192">
                  <c:v>2734</c:v>
                </c:pt>
                <c:pt idx="193">
                  <c:v>2735</c:v>
                </c:pt>
                <c:pt idx="194">
                  <c:v>2736</c:v>
                </c:pt>
                <c:pt idx="195">
                  <c:v>2737</c:v>
                </c:pt>
                <c:pt idx="196">
                  <c:v>2738</c:v>
                </c:pt>
                <c:pt idx="197">
                  <c:v>2739</c:v>
                </c:pt>
                <c:pt idx="198">
                  <c:v>2740</c:v>
                </c:pt>
                <c:pt idx="199">
                  <c:v>2741</c:v>
                </c:pt>
                <c:pt idx="200">
                  <c:v>2742</c:v>
                </c:pt>
                <c:pt idx="201">
                  <c:v>2743</c:v>
                </c:pt>
                <c:pt idx="202">
                  <c:v>2744</c:v>
                </c:pt>
                <c:pt idx="203">
                  <c:v>2745</c:v>
                </c:pt>
                <c:pt idx="204">
                  <c:v>2746</c:v>
                </c:pt>
                <c:pt idx="205">
                  <c:v>2747</c:v>
                </c:pt>
                <c:pt idx="206">
                  <c:v>2748</c:v>
                </c:pt>
                <c:pt idx="207">
                  <c:v>2749</c:v>
                </c:pt>
                <c:pt idx="208">
                  <c:v>2750</c:v>
                </c:pt>
                <c:pt idx="209">
                  <c:v>2751</c:v>
                </c:pt>
                <c:pt idx="210">
                  <c:v>2752</c:v>
                </c:pt>
                <c:pt idx="211">
                  <c:v>2753</c:v>
                </c:pt>
                <c:pt idx="212">
                  <c:v>2754</c:v>
                </c:pt>
                <c:pt idx="213">
                  <c:v>2755</c:v>
                </c:pt>
                <c:pt idx="214">
                  <c:v>2756</c:v>
                </c:pt>
                <c:pt idx="215">
                  <c:v>2757</c:v>
                </c:pt>
                <c:pt idx="216">
                  <c:v>2758</c:v>
                </c:pt>
                <c:pt idx="217">
                  <c:v>2759</c:v>
                </c:pt>
                <c:pt idx="218">
                  <c:v>2760</c:v>
                </c:pt>
                <c:pt idx="219">
                  <c:v>2761</c:v>
                </c:pt>
                <c:pt idx="220">
                  <c:v>2762</c:v>
                </c:pt>
                <c:pt idx="221">
                  <c:v>2763</c:v>
                </c:pt>
                <c:pt idx="222">
                  <c:v>2764</c:v>
                </c:pt>
                <c:pt idx="223">
                  <c:v>2765</c:v>
                </c:pt>
                <c:pt idx="224">
                  <c:v>2766</c:v>
                </c:pt>
                <c:pt idx="225">
                  <c:v>2767</c:v>
                </c:pt>
                <c:pt idx="226">
                  <c:v>2768</c:v>
                </c:pt>
                <c:pt idx="227">
                  <c:v>2769</c:v>
                </c:pt>
                <c:pt idx="228">
                  <c:v>2770</c:v>
                </c:pt>
                <c:pt idx="229">
                  <c:v>2771</c:v>
                </c:pt>
                <c:pt idx="230">
                  <c:v>2772</c:v>
                </c:pt>
                <c:pt idx="231">
                  <c:v>2773</c:v>
                </c:pt>
                <c:pt idx="232">
                  <c:v>2774</c:v>
                </c:pt>
                <c:pt idx="233">
                  <c:v>2775</c:v>
                </c:pt>
                <c:pt idx="234">
                  <c:v>2776</c:v>
                </c:pt>
                <c:pt idx="235">
                  <c:v>2777</c:v>
                </c:pt>
                <c:pt idx="236">
                  <c:v>2778</c:v>
                </c:pt>
                <c:pt idx="237">
                  <c:v>2779</c:v>
                </c:pt>
                <c:pt idx="238">
                  <c:v>2780</c:v>
                </c:pt>
                <c:pt idx="239">
                  <c:v>2781</c:v>
                </c:pt>
                <c:pt idx="240">
                  <c:v>2782</c:v>
                </c:pt>
                <c:pt idx="241">
                  <c:v>2783</c:v>
                </c:pt>
                <c:pt idx="242">
                  <c:v>2784</c:v>
                </c:pt>
                <c:pt idx="243">
                  <c:v>2785</c:v>
                </c:pt>
                <c:pt idx="244">
                  <c:v>2786</c:v>
                </c:pt>
                <c:pt idx="245">
                  <c:v>2787</c:v>
                </c:pt>
                <c:pt idx="246">
                  <c:v>2788</c:v>
                </c:pt>
                <c:pt idx="247">
                  <c:v>2789</c:v>
                </c:pt>
                <c:pt idx="248">
                  <c:v>2790</c:v>
                </c:pt>
                <c:pt idx="249">
                  <c:v>2791</c:v>
                </c:pt>
                <c:pt idx="250">
                  <c:v>2792</c:v>
                </c:pt>
                <c:pt idx="251">
                  <c:v>2793</c:v>
                </c:pt>
                <c:pt idx="252">
                  <c:v>2794</c:v>
                </c:pt>
                <c:pt idx="253">
                  <c:v>2795</c:v>
                </c:pt>
                <c:pt idx="254">
                  <c:v>2796</c:v>
                </c:pt>
                <c:pt idx="255">
                  <c:v>2797</c:v>
                </c:pt>
                <c:pt idx="256">
                  <c:v>2798</c:v>
                </c:pt>
                <c:pt idx="257">
                  <c:v>2799</c:v>
                </c:pt>
                <c:pt idx="258">
                  <c:v>2800</c:v>
                </c:pt>
                <c:pt idx="259">
                  <c:v>2801</c:v>
                </c:pt>
                <c:pt idx="260">
                  <c:v>2802</c:v>
                </c:pt>
                <c:pt idx="261">
                  <c:v>2803</c:v>
                </c:pt>
                <c:pt idx="262">
                  <c:v>2804</c:v>
                </c:pt>
                <c:pt idx="263">
                  <c:v>2805</c:v>
                </c:pt>
                <c:pt idx="264">
                  <c:v>2806</c:v>
                </c:pt>
                <c:pt idx="265">
                  <c:v>2807</c:v>
                </c:pt>
                <c:pt idx="266">
                  <c:v>2808</c:v>
                </c:pt>
                <c:pt idx="267">
                  <c:v>2809</c:v>
                </c:pt>
                <c:pt idx="268">
                  <c:v>2810</c:v>
                </c:pt>
                <c:pt idx="269">
                  <c:v>2811</c:v>
                </c:pt>
                <c:pt idx="270">
                  <c:v>2812</c:v>
                </c:pt>
                <c:pt idx="271">
                  <c:v>2813</c:v>
                </c:pt>
                <c:pt idx="272">
                  <c:v>2814</c:v>
                </c:pt>
                <c:pt idx="273">
                  <c:v>2815</c:v>
                </c:pt>
                <c:pt idx="274">
                  <c:v>2816</c:v>
                </c:pt>
                <c:pt idx="275">
                  <c:v>2817</c:v>
                </c:pt>
                <c:pt idx="276">
                  <c:v>2818</c:v>
                </c:pt>
                <c:pt idx="277">
                  <c:v>2819</c:v>
                </c:pt>
                <c:pt idx="278">
                  <c:v>2820</c:v>
                </c:pt>
                <c:pt idx="279">
                  <c:v>2821</c:v>
                </c:pt>
                <c:pt idx="280">
                  <c:v>2822</c:v>
                </c:pt>
                <c:pt idx="281">
                  <c:v>2823</c:v>
                </c:pt>
                <c:pt idx="282">
                  <c:v>2824</c:v>
                </c:pt>
                <c:pt idx="283">
                  <c:v>2825</c:v>
                </c:pt>
                <c:pt idx="284">
                  <c:v>2826</c:v>
                </c:pt>
                <c:pt idx="285">
                  <c:v>2827</c:v>
                </c:pt>
                <c:pt idx="286">
                  <c:v>2828</c:v>
                </c:pt>
                <c:pt idx="287">
                  <c:v>2829</c:v>
                </c:pt>
                <c:pt idx="288">
                  <c:v>2830</c:v>
                </c:pt>
                <c:pt idx="289">
                  <c:v>2831</c:v>
                </c:pt>
                <c:pt idx="290">
                  <c:v>2832</c:v>
                </c:pt>
                <c:pt idx="291">
                  <c:v>2833</c:v>
                </c:pt>
                <c:pt idx="292">
                  <c:v>2834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2839</c:v>
                </c:pt>
                <c:pt idx="298">
                  <c:v>2840</c:v>
                </c:pt>
                <c:pt idx="299">
                  <c:v>2841</c:v>
                </c:pt>
                <c:pt idx="300">
                  <c:v>2842</c:v>
                </c:pt>
                <c:pt idx="301">
                  <c:v>2843</c:v>
                </c:pt>
                <c:pt idx="302">
                  <c:v>2844</c:v>
                </c:pt>
                <c:pt idx="303">
                  <c:v>2845</c:v>
                </c:pt>
                <c:pt idx="304">
                  <c:v>2846</c:v>
                </c:pt>
                <c:pt idx="305">
                  <c:v>2847</c:v>
                </c:pt>
                <c:pt idx="306">
                  <c:v>2848</c:v>
                </c:pt>
                <c:pt idx="307">
                  <c:v>2849</c:v>
                </c:pt>
                <c:pt idx="308">
                  <c:v>2850</c:v>
                </c:pt>
                <c:pt idx="309">
                  <c:v>2851</c:v>
                </c:pt>
                <c:pt idx="310">
                  <c:v>2852</c:v>
                </c:pt>
                <c:pt idx="311">
                  <c:v>2853</c:v>
                </c:pt>
                <c:pt idx="312">
                  <c:v>2854</c:v>
                </c:pt>
                <c:pt idx="313">
                  <c:v>2855</c:v>
                </c:pt>
                <c:pt idx="314">
                  <c:v>2856</c:v>
                </c:pt>
                <c:pt idx="315">
                  <c:v>2857</c:v>
                </c:pt>
                <c:pt idx="316">
                  <c:v>2858</c:v>
                </c:pt>
                <c:pt idx="317">
                  <c:v>2859</c:v>
                </c:pt>
                <c:pt idx="318">
                  <c:v>2860</c:v>
                </c:pt>
                <c:pt idx="319">
                  <c:v>2861</c:v>
                </c:pt>
                <c:pt idx="320">
                  <c:v>2862</c:v>
                </c:pt>
                <c:pt idx="321">
                  <c:v>2863</c:v>
                </c:pt>
                <c:pt idx="322">
                  <c:v>2864</c:v>
                </c:pt>
                <c:pt idx="323">
                  <c:v>2865</c:v>
                </c:pt>
                <c:pt idx="324">
                  <c:v>2866</c:v>
                </c:pt>
                <c:pt idx="325">
                  <c:v>2867</c:v>
                </c:pt>
                <c:pt idx="326">
                  <c:v>2868</c:v>
                </c:pt>
                <c:pt idx="327">
                  <c:v>2869</c:v>
                </c:pt>
                <c:pt idx="328">
                  <c:v>2870</c:v>
                </c:pt>
                <c:pt idx="329">
                  <c:v>2871</c:v>
                </c:pt>
                <c:pt idx="330">
                  <c:v>2872</c:v>
                </c:pt>
                <c:pt idx="331">
                  <c:v>2873</c:v>
                </c:pt>
                <c:pt idx="332">
                  <c:v>2874</c:v>
                </c:pt>
                <c:pt idx="333">
                  <c:v>2875</c:v>
                </c:pt>
                <c:pt idx="334">
                  <c:v>2876</c:v>
                </c:pt>
                <c:pt idx="335">
                  <c:v>2877</c:v>
                </c:pt>
                <c:pt idx="336">
                  <c:v>2878</c:v>
                </c:pt>
                <c:pt idx="337">
                  <c:v>2879</c:v>
                </c:pt>
                <c:pt idx="338">
                  <c:v>2880</c:v>
                </c:pt>
                <c:pt idx="339">
                  <c:v>2881</c:v>
                </c:pt>
                <c:pt idx="340">
                  <c:v>2882</c:v>
                </c:pt>
                <c:pt idx="341">
                  <c:v>2883</c:v>
                </c:pt>
                <c:pt idx="342">
                  <c:v>2884</c:v>
                </c:pt>
                <c:pt idx="343">
                  <c:v>2885</c:v>
                </c:pt>
                <c:pt idx="344">
                  <c:v>2886</c:v>
                </c:pt>
                <c:pt idx="345">
                  <c:v>2887</c:v>
                </c:pt>
                <c:pt idx="346">
                  <c:v>2888</c:v>
                </c:pt>
                <c:pt idx="347">
                  <c:v>2889</c:v>
                </c:pt>
                <c:pt idx="348">
                  <c:v>2890</c:v>
                </c:pt>
                <c:pt idx="349">
                  <c:v>2891</c:v>
                </c:pt>
                <c:pt idx="350">
                  <c:v>2892</c:v>
                </c:pt>
                <c:pt idx="351">
                  <c:v>2893</c:v>
                </c:pt>
                <c:pt idx="352">
                  <c:v>2894</c:v>
                </c:pt>
                <c:pt idx="353">
                  <c:v>2895</c:v>
                </c:pt>
                <c:pt idx="354">
                  <c:v>2896</c:v>
                </c:pt>
                <c:pt idx="355">
                  <c:v>2897</c:v>
                </c:pt>
                <c:pt idx="356">
                  <c:v>2898</c:v>
                </c:pt>
                <c:pt idx="357">
                  <c:v>2899</c:v>
                </c:pt>
                <c:pt idx="358">
                  <c:v>2900</c:v>
                </c:pt>
                <c:pt idx="359">
                  <c:v>2901</c:v>
                </c:pt>
                <c:pt idx="360">
                  <c:v>2902</c:v>
                </c:pt>
                <c:pt idx="361">
                  <c:v>2903</c:v>
                </c:pt>
                <c:pt idx="362">
                  <c:v>2904</c:v>
                </c:pt>
                <c:pt idx="363">
                  <c:v>2905</c:v>
                </c:pt>
                <c:pt idx="364">
                  <c:v>2906</c:v>
                </c:pt>
                <c:pt idx="365">
                  <c:v>2907</c:v>
                </c:pt>
                <c:pt idx="366">
                  <c:v>2908</c:v>
                </c:pt>
                <c:pt idx="367">
                  <c:v>2909</c:v>
                </c:pt>
                <c:pt idx="368">
                  <c:v>2910</c:v>
                </c:pt>
                <c:pt idx="369">
                  <c:v>2911</c:v>
                </c:pt>
                <c:pt idx="370">
                  <c:v>2912</c:v>
                </c:pt>
                <c:pt idx="371">
                  <c:v>2913</c:v>
                </c:pt>
                <c:pt idx="372">
                  <c:v>2914</c:v>
                </c:pt>
                <c:pt idx="373">
                  <c:v>2915</c:v>
                </c:pt>
                <c:pt idx="374">
                  <c:v>2916</c:v>
                </c:pt>
                <c:pt idx="375">
                  <c:v>2917</c:v>
                </c:pt>
                <c:pt idx="376">
                  <c:v>2918</c:v>
                </c:pt>
                <c:pt idx="377">
                  <c:v>2919</c:v>
                </c:pt>
                <c:pt idx="378">
                  <c:v>2920</c:v>
                </c:pt>
                <c:pt idx="379">
                  <c:v>2921</c:v>
                </c:pt>
                <c:pt idx="380">
                  <c:v>2922</c:v>
                </c:pt>
                <c:pt idx="381">
                  <c:v>2923</c:v>
                </c:pt>
                <c:pt idx="382">
                  <c:v>2924</c:v>
                </c:pt>
                <c:pt idx="383">
                  <c:v>2925</c:v>
                </c:pt>
                <c:pt idx="384">
                  <c:v>2926</c:v>
                </c:pt>
                <c:pt idx="385">
                  <c:v>2927</c:v>
                </c:pt>
                <c:pt idx="386">
                  <c:v>2928</c:v>
                </c:pt>
                <c:pt idx="387">
                  <c:v>2929</c:v>
                </c:pt>
                <c:pt idx="388">
                  <c:v>2930</c:v>
                </c:pt>
                <c:pt idx="389">
                  <c:v>2931</c:v>
                </c:pt>
                <c:pt idx="390">
                  <c:v>2932</c:v>
                </c:pt>
                <c:pt idx="391">
                  <c:v>2933</c:v>
                </c:pt>
                <c:pt idx="392">
                  <c:v>2934</c:v>
                </c:pt>
                <c:pt idx="393">
                  <c:v>2935</c:v>
                </c:pt>
                <c:pt idx="394">
                  <c:v>2936</c:v>
                </c:pt>
                <c:pt idx="395">
                  <c:v>2937</c:v>
                </c:pt>
                <c:pt idx="396">
                  <c:v>2938</c:v>
                </c:pt>
                <c:pt idx="397">
                  <c:v>2939</c:v>
                </c:pt>
                <c:pt idx="398">
                  <c:v>2940</c:v>
                </c:pt>
                <c:pt idx="399">
                  <c:v>2941</c:v>
                </c:pt>
                <c:pt idx="400">
                  <c:v>2942</c:v>
                </c:pt>
                <c:pt idx="401">
                  <c:v>2943</c:v>
                </c:pt>
                <c:pt idx="402">
                  <c:v>2944</c:v>
                </c:pt>
                <c:pt idx="403">
                  <c:v>2945</c:v>
                </c:pt>
                <c:pt idx="404">
                  <c:v>2946</c:v>
                </c:pt>
                <c:pt idx="405">
                  <c:v>2947</c:v>
                </c:pt>
                <c:pt idx="406">
                  <c:v>2948</c:v>
                </c:pt>
                <c:pt idx="407">
                  <c:v>2949</c:v>
                </c:pt>
                <c:pt idx="408">
                  <c:v>2950</c:v>
                </c:pt>
                <c:pt idx="409">
                  <c:v>2951</c:v>
                </c:pt>
                <c:pt idx="410">
                  <c:v>2952</c:v>
                </c:pt>
                <c:pt idx="411">
                  <c:v>2953</c:v>
                </c:pt>
                <c:pt idx="412">
                  <c:v>2954</c:v>
                </c:pt>
                <c:pt idx="413">
                  <c:v>2955</c:v>
                </c:pt>
                <c:pt idx="414">
                  <c:v>2956</c:v>
                </c:pt>
                <c:pt idx="415">
                  <c:v>2957</c:v>
                </c:pt>
                <c:pt idx="416">
                  <c:v>2958</c:v>
                </c:pt>
                <c:pt idx="417">
                  <c:v>2959</c:v>
                </c:pt>
                <c:pt idx="418">
                  <c:v>2960</c:v>
                </c:pt>
                <c:pt idx="419">
                  <c:v>2961</c:v>
                </c:pt>
                <c:pt idx="420">
                  <c:v>2962</c:v>
                </c:pt>
                <c:pt idx="421">
                  <c:v>2963</c:v>
                </c:pt>
                <c:pt idx="422">
                  <c:v>2964</c:v>
                </c:pt>
                <c:pt idx="423">
                  <c:v>2965</c:v>
                </c:pt>
                <c:pt idx="424">
                  <c:v>2966</c:v>
                </c:pt>
                <c:pt idx="425">
                  <c:v>2967</c:v>
                </c:pt>
                <c:pt idx="426">
                  <c:v>2968</c:v>
                </c:pt>
                <c:pt idx="427">
                  <c:v>2969</c:v>
                </c:pt>
                <c:pt idx="428">
                  <c:v>2970</c:v>
                </c:pt>
                <c:pt idx="429">
                  <c:v>2971</c:v>
                </c:pt>
                <c:pt idx="430">
                  <c:v>2972</c:v>
                </c:pt>
                <c:pt idx="431">
                  <c:v>2973</c:v>
                </c:pt>
                <c:pt idx="432">
                  <c:v>2974</c:v>
                </c:pt>
                <c:pt idx="433">
                  <c:v>2975</c:v>
                </c:pt>
                <c:pt idx="434">
                  <c:v>2976</c:v>
                </c:pt>
                <c:pt idx="435">
                  <c:v>2977</c:v>
                </c:pt>
                <c:pt idx="436">
                  <c:v>2978</c:v>
                </c:pt>
                <c:pt idx="437">
                  <c:v>2979</c:v>
                </c:pt>
                <c:pt idx="438">
                  <c:v>2980</c:v>
                </c:pt>
                <c:pt idx="439">
                  <c:v>2981</c:v>
                </c:pt>
                <c:pt idx="440">
                  <c:v>2982</c:v>
                </c:pt>
                <c:pt idx="441">
                  <c:v>2983</c:v>
                </c:pt>
                <c:pt idx="442">
                  <c:v>2984</c:v>
                </c:pt>
                <c:pt idx="443">
                  <c:v>2985</c:v>
                </c:pt>
                <c:pt idx="444">
                  <c:v>2986</c:v>
                </c:pt>
                <c:pt idx="445">
                  <c:v>2987</c:v>
                </c:pt>
                <c:pt idx="446">
                  <c:v>2988</c:v>
                </c:pt>
                <c:pt idx="447">
                  <c:v>2989</c:v>
                </c:pt>
                <c:pt idx="448">
                  <c:v>2990</c:v>
                </c:pt>
                <c:pt idx="449">
                  <c:v>2991</c:v>
                </c:pt>
                <c:pt idx="450">
                  <c:v>2992</c:v>
                </c:pt>
                <c:pt idx="451">
                  <c:v>2993</c:v>
                </c:pt>
                <c:pt idx="452">
                  <c:v>2994</c:v>
                </c:pt>
                <c:pt idx="453">
                  <c:v>2995</c:v>
                </c:pt>
                <c:pt idx="454">
                  <c:v>2996</c:v>
                </c:pt>
                <c:pt idx="455">
                  <c:v>2997</c:v>
                </c:pt>
                <c:pt idx="456">
                  <c:v>2998</c:v>
                </c:pt>
                <c:pt idx="457">
                  <c:v>2999</c:v>
                </c:pt>
                <c:pt idx="458">
                  <c:v>3000</c:v>
                </c:pt>
                <c:pt idx="459">
                  <c:v>3001</c:v>
                </c:pt>
                <c:pt idx="460">
                  <c:v>3002</c:v>
                </c:pt>
                <c:pt idx="461">
                  <c:v>3003</c:v>
                </c:pt>
                <c:pt idx="462">
                  <c:v>3004</c:v>
                </c:pt>
                <c:pt idx="463">
                  <c:v>3005</c:v>
                </c:pt>
                <c:pt idx="464">
                  <c:v>3006</c:v>
                </c:pt>
                <c:pt idx="465">
                  <c:v>3007</c:v>
                </c:pt>
                <c:pt idx="466">
                  <c:v>3008</c:v>
                </c:pt>
                <c:pt idx="467">
                  <c:v>3009</c:v>
                </c:pt>
                <c:pt idx="468">
                  <c:v>3010</c:v>
                </c:pt>
                <c:pt idx="469">
                  <c:v>3011</c:v>
                </c:pt>
                <c:pt idx="470">
                  <c:v>3012</c:v>
                </c:pt>
                <c:pt idx="471">
                  <c:v>3013</c:v>
                </c:pt>
                <c:pt idx="472">
                  <c:v>3014</c:v>
                </c:pt>
                <c:pt idx="473">
                  <c:v>3015</c:v>
                </c:pt>
                <c:pt idx="474">
                  <c:v>3016</c:v>
                </c:pt>
                <c:pt idx="475">
                  <c:v>3017</c:v>
                </c:pt>
                <c:pt idx="476">
                  <c:v>3018</c:v>
                </c:pt>
                <c:pt idx="477">
                  <c:v>3019</c:v>
                </c:pt>
                <c:pt idx="478">
                  <c:v>3020</c:v>
                </c:pt>
                <c:pt idx="479">
                  <c:v>3021</c:v>
                </c:pt>
                <c:pt idx="480">
                  <c:v>3022</c:v>
                </c:pt>
                <c:pt idx="481">
                  <c:v>3023</c:v>
                </c:pt>
                <c:pt idx="482">
                  <c:v>3024</c:v>
                </c:pt>
                <c:pt idx="483">
                  <c:v>3025</c:v>
                </c:pt>
                <c:pt idx="484">
                  <c:v>3026</c:v>
                </c:pt>
                <c:pt idx="485">
                  <c:v>3027</c:v>
                </c:pt>
                <c:pt idx="486">
                  <c:v>3028</c:v>
                </c:pt>
                <c:pt idx="487">
                  <c:v>3029</c:v>
                </c:pt>
                <c:pt idx="488">
                  <c:v>3030</c:v>
                </c:pt>
                <c:pt idx="489">
                  <c:v>3031</c:v>
                </c:pt>
                <c:pt idx="490">
                  <c:v>3032</c:v>
                </c:pt>
                <c:pt idx="491">
                  <c:v>3033</c:v>
                </c:pt>
                <c:pt idx="492">
                  <c:v>3034</c:v>
                </c:pt>
                <c:pt idx="493">
                  <c:v>3035</c:v>
                </c:pt>
                <c:pt idx="494">
                  <c:v>3036</c:v>
                </c:pt>
                <c:pt idx="495">
                  <c:v>3037</c:v>
                </c:pt>
                <c:pt idx="496">
                  <c:v>3038</c:v>
                </c:pt>
                <c:pt idx="497">
                  <c:v>3039</c:v>
                </c:pt>
                <c:pt idx="498">
                  <c:v>3040</c:v>
                </c:pt>
                <c:pt idx="499">
                  <c:v>3041</c:v>
                </c:pt>
                <c:pt idx="500">
                  <c:v>3042</c:v>
                </c:pt>
                <c:pt idx="501">
                  <c:v>3043</c:v>
                </c:pt>
                <c:pt idx="502">
                  <c:v>3044</c:v>
                </c:pt>
                <c:pt idx="503">
                  <c:v>3045</c:v>
                </c:pt>
                <c:pt idx="504">
                  <c:v>3046</c:v>
                </c:pt>
                <c:pt idx="505">
                  <c:v>3047</c:v>
                </c:pt>
                <c:pt idx="506">
                  <c:v>3048</c:v>
                </c:pt>
                <c:pt idx="507">
                  <c:v>3049</c:v>
                </c:pt>
                <c:pt idx="508">
                  <c:v>3050</c:v>
                </c:pt>
                <c:pt idx="509">
                  <c:v>3051</c:v>
                </c:pt>
                <c:pt idx="510">
                  <c:v>3052</c:v>
                </c:pt>
                <c:pt idx="511">
                  <c:v>3053</c:v>
                </c:pt>
                <c:pt idx="512">
                  <c:v>3054</c:v>
                </c:pt>
                <c:pt idx="513">
                  <c:v>3055</c:v>
                </c:pt>
                <c:pt idx="514">
                  <c:v>3056</c:v>
                </c:pt>
                <c:pt idx="515">
                  <c:v>3057</c:v>
                </c:pt>
                <c:pt idx="516">
                  <c:v>3058</c:v>
                </c:pt>
                <c:pt idx="517">
                  <c:v>3059</c:v>
                </c:pt>
                <c:pt idx="518">
                  <c:v>3060</c:v>
                </c:pt>
                <c:pt idx="519">
                  <c:v>3061</c:v>
                </c:pt>
                <c:pt idx="520">
                  <c:v>3062</c:v>
                </c:pt>
                <c:pt idx="521">
                  <c:v>3063</c:v>
                </c:pt>
                <c:pt idx="522">
                  <c:v>3064</c:v>
                </c:pt>
                <c:pt idx="523">
                  <c:v>3065</c:v>
                </c:pt>
                <c:pt idx="524">
                  <c:v>3066</c:v>
                </c:pt>
                <c:pt idx="525">
                  <c:v>3067</c:v>
                </c:pt>
                <c:pt idx="526">
                  <c:v>3068</c:v>
                </c:pt>
                <c:pt idx="527">
                  <c:v>3069</c:v>
                </c:pt>
                <c:pt idx="528">
                  <c:v>3070</c:v>
                </c:pt>
                <c:pt idx="529">
                  <c:v>3071</c:v>
                </c:pt>
                <c:pt idx="530">
                  <c:v>3072</c:v>
                </c:pt>
                <c:pt idx="531">
                  <c:v>3073</c:v>
                </c:pt>
                <c:pt idx="532">
                  <c:v>3074</c:v>
                </c:pt>
                <c:pt idx="533">
                  <c:v>3075</c:v>
                </c:pt>
                <c:pt idx="534">
                  <c:v>3076</c:v>
                </c:pt>
                <c:pt idx="535">
                  <c:v>3077</c:v>
                </c:pt>
                <c:pt idx="536">
                  <c:v>3078</c:v>
                </c:pt>
                <c:pt idx="537">
                  <c:v>3079</c:v>
                </c:pt>
                <c:pt idx="538">
                  <c:v>3080</c:v>
                </c:pt>
                <c:pt idx="539">
                  <c:v>3081</c:v>
                </c:pt>
                <c:pt idx="540">
                  <c:v>3082</c:v>
                </c:pt>
                <c:pt idx="541">
                  <c:v>3083</c:v>
                </c:pt>
                <c:pt idx="542">
                  <c:v>3084</c:v>
                </c:pt>
                <c:pt idx="543">
                  <c:v>3085</c:v>
                </c:pt>
                <c:pt idx="544">
                  <c:v>3086</c:v>
                </c:pt>
                <c:pt idx="545">
                  <c:v>3087</c:v>
                </c:pt>
                <c:pt idx="546">
                  <c:v>3088</c:v>
                </c:pt>
                <c:pt idx="547">
                  <c:v>3089</c:v>
                </c:pt>
                <c:pt idx="548">
                  <c:v>3090</c:v>
                </c:pt>
                <c:pt idx="549">
                  <c:v>3091</c:v>
                </c:pt>
                <c:pt idx="550">
                  <c:v>3092</c:v>
                </c:pt>
                <c:pt idx="551">
                  <c:v>3093</c:v>
                </c:pt>
                <c:pt idx="552">
                  <c:v>3094</c:v>
                </c:pt>
                <c:pt idx="553">
                  <c:v>3095</c:v>
                </c:pt>
                <c:pt idx="554">
                  <c:v>3096</c:v>
                </c:pt>
                <c:pt idx="555">
                  <c:v>3097</c:v>
                </c:pt>
                <c:pt idx="556">
                  <c:v>3098</c:v>
                </c:pt>
                <c:pt idx="557">
                  <c:v>3099</c:v>
                </c:pt>
                <c:pt idx="558">
                  <c:v>3100</c:v>
                </c:pt>
                <c:pt idx="559">
                  <c:v>3101</c:v>
                </c:pt>
                <c:pt idx="560">
                  <c:v>3102</c:v>
                </c:pt>
                <c:pt idx="561">
                  <c:v>3103</c:v>
                </c:pt>
                <c:pt idx="562">
                  <c:v>3104</c:v>
                </c:pt>
                <c:pt idx="563">
                  <c:v>3105</c:v>
                </c:pt>
                <c:pt idx="564">
                  <c:v>3106</c:v>
                </c:pt>
                <c:pt idx="565">
                  <c:v>3107</c:v>
                </c:pt>
                <c:pt idx="566">
                  <c:v>3108</c:v>
                </c:pt>
                <c:pt idx="567">
                  <c:v>3109</c:v>
                </c:pt>
                <c:pt idx="568">
                  <c:v>3110</c:v>
                </c:pt>
                <c:pt idx="569">
                  <c:v>3111</c:v>
                </c:pt>
                <c:pt idx="570">
                  <c:v>3112</c:v>
                </c:pt>
                <c:pt idx="571">
                  <c:v>3113</c:v>
                </c:pt>
                <c:pt idx="572">
                  <c:v>3114</c:v>
                </c:pt>
                <c:pt idx="573">
                  <c:v>3115</c:v>
                </c:pt>
                <c:pt idx="574">
                  <c:v>3116</c:v>
                </c:pt>
                <c:pt idx="575">
                  <c:v>3117</c:v>
                </c:pt>
                <c:pt idx="576">
                  <c:v>3118</c:v>
                </c:pt>
                <c:pt idx="577">
                  <c:v>3119</c:v>
                </c:pt>
                <c:pt idx="578">
                  <c:v>3120</c:v>
                </c:pt>
                <c:pt idx="579">
                  <c:v>3121</c:v>
                </c:pt>
                <c:pt idx="580">
                  <c:v>3122</c:v>
                </c:pt>
                <c:pt idx="581">
                  <c:v>3123</c:v>
                </c:pt>
                <c:pt idx="582">
                  <c:v>3124</c:v>
                </c:pt>
                <c:pt idx="583">
                  <c:v>3125</c:v>
                </c:pt>
                <c:pt idx="584">
                  <c:v>3126</c:v>
                </c:pt>
                <c:pt idx="585">
                  <c:v>3127</c:v>
                </c:pt>
                <c:pt idx="586">
                  <c:v>3128</c:v>
                </c:pt>
                <c:pt idx="587">
                  <c:v>3129</c:v>
                </c:pt>
                <c:pt idx="588">
                  <c:v>3130</c:v>
                </c:pt>
                <c:pt idx="589">
                  <c:v>3131</c:v>
                </c:pt>
                <c:pt idx="590">
                  <c:v>3132</c:v>
                </c:pt>
                <c:pt idx="591">
                  <c:v>3133</c:v>
                </c:pt>
                <c:pt idx="592">
                  <c:v>3134</c:v>
                </c:pt>
                <c:pt idx="593">
                  <c:v>3135</c:v>
                </c:pt>
                <c:pt idx="594">
                  <c:v>3136</c:v>
                </c:pt>
                <c:pt idx="595">
                  <c:v>3137</c:v>
                </c:pt>
                <c:pt idx="596">
                  <c:v>3138</c:v>
                </c:pt>
                <c:pt idx="597">
                  <c:v>3139</c:v>
                </c:pt>
                <c:pt idx="598">
                  <c:v>3140</c:v>
                </c:pt>
                <c:pt idx="599">
                  <c:v>3141</c:v>
                </c:pt>
                <c:pt idx="600">
                  <c:v>3142</c:v>
                </c:pt>
                <c:pt idx="601">
                  <c:v>3143</c:v>
                </c:pt>
                <c:pt idx="602">
                  <c:v>3144</c:v>
                </c:pt>
                <c:pt idx="603">
                  <c:v>3145</c:v>
                </c:pt>
                <c:pt idx="604">
                  <c:v>3146</c:v>
                </c:pt>
                <c:pt idx="605">
                  <c:v>3147</c:v>
                </c:pt>
                <c:pt idx="606">
                  <c:v>3148</c:v>
                </c:pt>
                <c:pt idx="607">
                  <c:v>3149</c:v>
                </c:pt>
                <c:pt idx="608">
                  <c:v>3150</c:v>
                </c:pt>
                <c:pt idx="609">
                  <c:v>3151</c:v>
                </c:pt>
                <c:pt idx="610">
                  <c:v>3152</c:v>
                </c:pt>
                <c:pt idx="611">
                  <c:v>3153</c:v>
                </c:pt>
                <c:pt idx="612">
                  <c:v>3154</c:v>
                </c:pt>
                <c:pt idx="613">
                  <c:v>3155</c:v>
                </c:pt>
                <c:pt idx="614">
                  <c:v>3156</c:v>
                </c:pt>
                <c:pt idx="615">
                  <c:v>3157</c:v>
                </c:pt>
                <c:pt idx="616">
                  <c:v>3158</c:v>
                </c:pt>
                <c:pt idx="617">
                  <c:v>3159</c:v>
                </c:pt>
                <c:pt idx="618">
                  <c:v>3160</c:v>
                </c:pt>
                <c:pt idx="619">
                  <c:v>3161</c:v>
                </c:pt>
                <c:pt idx="620">
                  <c:v>3162</c:v>
                </c:pt>
                <c:pt idx="621">
                  <c:v>3163</c:v>
                </c:pt>
                <c:pt idx="622">
                  <c:v>3164</c:v>
                </c:pt>
                <c:pt idx="623">
                  <c:v>3165</c:v>
                </c:pt>
                <c:pt idx="624">
                  <c:v>3166</c:v>
                </c:pt>
                <c:pt idx="625">
                  <c:v>3167</c:v>
                </c:pt>
                <c:pt idx="626">
                  <c:v>3168</c:v>
                </c:pt>
                <c:pt idx="627">
                  <c:v>3169</c:v>
                </c:pt>
                <c:pt idx="628">
                  <c:v>3170</c:v>
                </c:pt>
                <c:pt idx="629">
                  <c:v>3171</c:v>
                </c:pt>
                <c:pt idx="630">
                  <c:v>3172</c:v>
                </c:pt>
                <c:pt idx="631">
                  <c:v>3173</c:v>
                </c:pt>
                <c:pt idx="632">
                  <c:v>3174</c:v>
                </c:pt>
                <c:pt idx="633">
                  <c:v>3175</c:v>
                </c:pt>
                <c:pt idx="634">
                  <c:v>3176</c:v>
                </c:pt>
                <c:pt idx="635">
                  <c:v>3177</c:v>
                </c:pt>
                <c:pt idx="636">
                  <c:v>3178</c:v>
                </c:pt>
                <c:pt idx="637">
                  <c:v>3179</c:v>
                </c:pt>
                <c:pt idx="638">
                  <c:v>3180</c:v>
                </c:pt>
                <c:pt idx="639">
                  <c:v>3181</c:v>
                </c:pt>
                <c:pt idx="640">
                  <c:v>3182</c:v>
                </c:pt>
                <c:pt idx="641">
                  <c:v>3183</c:v>
                </c:pt>
                <c:pt idx="642">
                  <c:v>3184</c:v>
                </c:pt>
                <c:pt idx="643">
                  <c:v>3185</c:v>
                </c:pt>
                <c:pt idx="644">
                  <c:v>3186</c:v>
                </c:pt>
                <c:pt idx="645">
                  <c:v>3187</c:v>
                </c:pt>
                <c:pt idx="646">
                  <c:v>3188</c:v>
                </c:pt>
                <c:pt idx="647">
                  <c:v>3189</c:v>
                </c:pt>
                <c:pt idx="648">
                  <c:v>3190</c:v>
                </c:pt>
                <c:pt idx="649">
                  <c:v>3191</c:v>
                </c:pt>
                <c:pt idx="650">
                  <c:v>3192</c:v>
                </c:pt>
                <c:pt idx="651">
                  <c:v>3193</c:v>
                </c:pt>
                <c:pt idx="652">
                  <c:v>3194</c:v>
                </c:pt>
                <c:pt idx="653">
                  <c:v>3195</c:v>
                </c:pt>
                <c:pt idx="654">
                  <c:v>3196</c:v>
                </c:pt>
                <c:pt idx="655">
                  <c:v>3197</c:v>
                </c:pt>
                <c:pt idx="656">
                  <c:v>3198</c:v>
                </c:pt>
                <c:pt idx="657">
                  <c:v>3199</c:v>
                </c:pt>
                <c:pt idx="658">
                  <c:v>3200</c:v>
                </c:pt>
                <c:pt idx="659">
                  <c:v>3201</c:v>
                </c:pt>
                <c:pt idx="660">
                  <c:v>3202</c:v>
                </c:pt>
                <c:pt idx="661">
                  <c:v>3203</c:v>
                </c:pt>
                <c:pt idx="662">
                  <c:v>3204</c:v>
                </c:pt>
                <c:pt idx="663">
                  <c:v>3205</c:v>
                </c:pt>
                <c:pt idx="664">
                  <c:v>3206</c:v>
                </c:pt>
                <c:pt idx="665">
                  <c:v>3207</c:v>
                </c:pt>
                <c:pt idx="666">
                  <c:v>3208</c:v>
                </c:pt>
                <c:pt idx="667">
                  <c:v>3209</c:v>
                </c:pt>
                <c:pt idx="668">
                  <c:v>3210</c:v>
                </c:pt>
                <c:pt idx="669">
                  <c:v>3211</c:v>
                </c:pt>
                <c:pt idx="670">
                  <c:v>3212</c:v>
                </c:pt>
                <c:pt idx="671">
                  <c:v>3213</c:v>
                </c:pt>
                <c:pt idx="672">
                  <c:v>3214</c:v>
                </c:pt>
                <c:pt idx="673">
                  <c:v>3215</c:v>
                </c:pt>
                <c:pt idx="674">
                  <c:v>3216</c:v>
                </c:pt>
                <c:pt idx="675">
                  <c:v>3217</c:v>
                </c:pt>
                <c:pt idx="676">
                  <c:v>3218</c:v>
                </c:pt>
                <c:pt idx="677">
                  <c:v>3219</c:v>
                </c:pt>
                <c:pt idx="678">
                  <c:v>3220</c:v>
                </c:pt>
                <c:pt idx="679">
                  <c:v>3221</c:v>
                </c:pt>
                <c:pt idx="680">
                  <c:v>3222</c:v>
                </c:pt>
                <c:pt idx="681">
                  <c:v>3223</c:v>
                </c:pt>
                <c:pt idx="682">
                  <c:v>3224</c:v>
                </c:pt>
                <c:pt idx="683">
                  <c:v>3225</c:v>
                </c:pt>
                <c:pt idx="684">
                  <c:v>3226</c:v>
                </c:pt>
                <c:pt idx="685">
                  <c:v>3227</c:v>
                </c:pt>
                <c:pt idx="686">
                  <c:v>3228</c:v>
                </c:pt>
                <c:pt idx="687">
                  <c:v>3229</c:v>
                </c:pt>
                <c:pt idx="688">
                  <c:v>3230</c:v>
                </c:pt>
                <c:pt idx="689">
                  <c:v>3231</c:v>
                </c:pt>
                <c:pt idx="690">
                  <c:v>3232</c:v>
                </c:pt>
                <c:pt idx="691">
                  <c:v>3233</c:v>
                </c:pt>
                <c:pt idx="692">
                  <c:v>3234</c:v>
                </c:pt>
                <c:pt idx="693">
                  <c:v>3235</c:v>
                </c:pt>
                <c:pt idx="694">
                  <c:v>3236</c:v>
                </c:pt>
                <c:pt idx="695">
                  <c:v>3237</c:v>
                </c:pt>
                <c:pt idx="696">
                  <c:v>3238</c:v>
                </c:pt>
                <c:pt idx="697">
                  <c:v>3239</c:v>
                </c:pt>
                <c:pt idx="698">
                  <c:v>3240</c:v>
                </c:pt>
                <c:pt idx="699">
                  <c:v>3241</c:v>
                </c:pt>
                <c:pt idx="700">
                  <c:v>3242</c:v>
                </c:pt>
                <c:pt idx="701">
                  <c:v>3243</c:v>
                </c:pt>
                <c:pt idx="702">
                  <c:v>3244</c:v>
                </c:pt>
                <c:pt idx="703">
                  <c:v>3245</c:v>
                </c:pt>
                <c:pt idx="704">
                  <c:v>3246</c:v>
                </c:pt>
                <c:pt idx="705">
                  <c:v>3247</c:v>
                </c:pt>
                <c:pt idx="706">
                  <c:v>3248</c:v>
                </c:pt>
                <c:pt idx="707">
                  <c:v>3249</c:v>
                </c:pt>
                <c:pt idx="708">
                  <c:v>3250</c:v>
                </c:pt>
                <c:pt idx="709">
                  <c:v>3251</c:v>
                </c:pt>
                <c:pt idx="710">
                  <c:v>3252</c:v>
                </c:pt>
                <c:pt idx="711">
                  <c:v>3253</c:v>
                </c:pt>
                <c:pt idx="712">
                  <c:v>3254</c:v>
                </c:pt>
                <c:pt idx="713">
                  <c:v>3255</c:v>
                </c:pt>
                <c:pt idx="714">
                  <c:v>3256</c:v>
                </c:pt>
                <c:pt idx="715">
                  <c:v>3257</c:v>
                </c:pt>
                <c:pt idx="716">
                  <c:v>3258</c:v>
                </c:pt>
                <c:pt idx="717">
                  <c:v>3259</c:v>
                </c:pt>
                <c:pt idx="718">
                  <c:v>3260</c:v>
                </c:pt>
                <c:pt idx="719">
                  <c:v>3261</c:v>
                </c:pt>
                <c:pt idx="720">
                  <c:v>3262</c:v>
                </c:pt>
                <c:pt idx="721">
                  <c:v>3263</c:v>
                </c:pt>
                <c:pt idx="722">
                  <c:v>3264</c:v>
                </c:pt>
                <c:pt idx="723">
                  <c:v>3265</c:v>
                </c:pt>
                <c:pt idx="724">
                  <c:v>3266</c:v>
                </c:pt>
                <c:pt idx="725">
                  <c:v>3267</c:v>
                </c:pt>
                <c:pt idx="726">
                  <c:v>3268</c:v>
                </c:pt>
                <c:pt idx="727">
                  <c:v>3269</c:v>
                </c:pt>
                <c:pt idx="728">
                  <c:v>3270</c:v>
                </c:pt>
                <c:pt idx="729">
                  <c:v>3271</c:v>
                </c:pt>
                <c:pt idx="730">
                  <c:v>3272</c:v>
                </c:pt>
                <c:pt idx="731">
                  <c:v>3273</c:v>
                </c:pt>
                <c:pt idx="732">
                  <c:v>3274</c:v>
                </c:pt>
                <c:pt idx="733">
                  <c:v>3275</c:v>
                </c:pt>
                <c:pt idx="734">
                  <c:v>3276</c:v>
                </c:pt>
                <c:pt idx="735">
                  <c:v>3277</c:v>
                </c:pt>
                <c:pt idx="736">
                  <c:v>3278</c:v>
                </c:pt>
                <c:pt idx="737">
                  <c:v>3279</c:v>
                </c:pt>
                <c:pt idx="738">
                  <c:v>3280</c:v>
                </c:pt>
                <c:pt idx="739">
                  <c:v>3281</c:v>
                </c:pt>
                <c:pt idx="740">
                  <c:v>3282</c:v>
                </c:pt>
                <c:pt idx="741">
                  <c:v>3283</c:v>
                </c:pt>
                <c:pt idx="742">
                  <c:v>3284</c:v>
                </c:pt>
                <c:pt idx="743">
                  <c:v>3285</c:v>
                </c:pt>
                <c:pt idx="744">
                  <c:v>3286</c:v>
                </c:pt>
                <c:pt idx="745">
                  <c:v>3287</c:v>
                </c:pt>
                <c:pt idx="746">
                  <c:v>3288</c:v>
                </c:pt>
                <c:pt idx="747">
                  <c:v>3289</c:v>
                </c:pt>
                <c:pt idx="748">
                  <c:v>3290</c:v>
                </c:pt>
                <c:pt idx="749">
                  <c:v>3291</c:v>
                </c:pt>
                <c:pt idx="750">
                  <c:v>3292</c:v>
                </c:pt>
                <c:pt idx="751">
                  <c:v>3293</c:v>
                </c:pt>
                <c:pt idx="752">
                  <c:v>3294</c:v>
                </c:pt>
                <c:pt idx="753">
                  <c:v>3295</c:v>
                </c:pt>
                <c:pt idx="754">
                  <c:v>3296</c:v>
                </c:pt>
                <c:pt idx="755">
                  <c:v>3297</c:v>
                </c:pt>
                <c:pt idx="756">
                  <c:v>3298</c:v>
                </c:pt>
                <c:pt idx="757">
                  <c:v>3299</c:v>
                </c:pt>
                <c:pt idx="758">
                  <c:v>3300</c:v>
                </c:pt>
                <c:pt idx="759">
                  <c:v>3301</c:v>
                </c:pt>
                <c:pt idx="760">
                  <c:v>3302</c:v>
                </c:pt>
                <c:pt idx="761">
                  <c:v>3303</c:v>
                </c:pt>
                <c:pt idx="762">
                  <c:v>3304</c:v>
                </c:pt>
                <c:pt idx="763">
                  <c:v>3305</c:v>
                </c:pt>
                <c:pt idx="764">
                  <c:v>3306</c:v>
                </c:pt>
                <c:pt idx="765">
                  <c:v>3307</c:v>
                </c:pt>
                <c:pt idx="766">
                  <c:v>3308</c:v>
                </c:pt>
                <c:pt idx="767">
                  <c:v>3309</c:v>
                </c:pt>
                <c:pt idx="768">
                  <c:v>3310</c:v>
                </c:pt>
                <c:pt idx="769">
                  <c:v>3311</c:v>
                </c:pt>
                <c:pt idx="770">
                  <c:v>3312</c:v>
                </c:pt>
                <c:pt idx="771">
                  <c:v>3313</c:v>
                </c:pt>
                <c:pt idx="772">
                  <c:v>3314</c:v>
                </c:pt>
                <c:pt idx="773">
                  <c:v>3315</c:v>
                </c:pt>
                <c:pt idx="774">
                  <c:v>3316</c:v>
                </c:pt>
                <c:pt idx="775">
                  <c:v>3317</c:v>
                </c:pt>
                <c:pt idx="776">
                  <c:v>3318</c:v>
                </c:pt>
                <c:pt idx="777">
                  <c:v>3319</c:v>
                </c:pt>
                <c:pt idx="778">
                  <c:v>3320</c:v>
                </c:pt>
                <c:pt idx="779">
                  <c:v>3321</c:v>
                </c:pt>
                <c:pt idx="780">
                  <c:v>3322</c:v>
                </c:pt>
                <c:pt idx="781">
                  <c:v>3323</c:v>
                </c:pt>
                <c:pt idx="782">
                  <c:v>3324</c:v>
                </c:pt>
                <c:pt idx="783">
                  <c:v>3325</c:v>
                </c:pt>
                <c:pt idx="784">
                  <c:v>3326</c:v>
                </c:pt>
                <c:pt idx="785">
                  <c:v>3327</c:v>
                </c:pt>
                <c:pt idx="786">
                  <c:v>3328</c:v>
                </c:pt>
                <c:pt idx="787">
                  <c:v>3329</c:v>
                </c:pt>
                <c:pt idx="788">
                  <c:v>3330</c:v>
                </c:pt>
                <c:pt idx="789">
                  <c:v>3331</c:v>
                </c:pt>
                <c:pt idx="790">
                  <c:v>3332</c:v>
                </c:pt>
                <c:pt idx="791">
                  <c:v>3333</c:v>
                </c:pt>
                <c:pt idx="792">
                  <c:v>3334</c:v>
                </c:pt>
                <c:pt idx="793">
                  <c:v>3335</c:v>
                </c:pt>
                <c:pt idx="794">
                  <c:v>3336</c:v>
                </c:pt>
                <c:pt idx="795">
                  <c:v>3337</c:v>
                </c:pt>
                <c:pt idx="796">
                  <c:v>3338</c:v>
                </c:pt>
                <c:pt idx="797">
                  <c:v>3339</c:v>
                </c:pt>
                <c:pt idx="798">
                  <c:v>3340</c:v>
                </c:pt>
                <c:pt idx="799">
                  <c:v>3341</c:v>
                </c:pt>
                <c:pt idx="800">
                  <c:v>3342</c:v>
                </c:pt>
                <c:pt idx="801">
                  <c:v>3343</c:v>
                </c:pt>
                <c:pt idx="802">
                  <c:v>3344</c:v>
                </c:pt>
                <c:pt idx="803">
                  <c:v>3345</c:v>
                </c:pt>
                <c:pt idx="804">
                  <c:v>3346</c:v>
                </c:pt>
                <c:pt idx="805">
                  <c:v>3347</c:v>
                </c:pt>
                <c:pt idx="806">
                  <c:v>3348</c:v>
                </c:pt>
                <c:pt idx="807">
                  <c:v>3349</c:v>
                </c:pt>
                <c:pt idx="808">
                  <c:v>3350</c:v>
                </c:pt>
                <c:pt idx="809">
                  <c:v>3351</c:v>
                </c:pt>
                <c:pt idx="810">
                  <c:v>3352</c:v>
                </c:pt>
                <c:pt idx="811">
                  <c:v>3353</c:v>
                </c:pt>
                <c:pt idx="812">
                  <c:v>3354</c:v>
                </c:pt>
                <c:pt idx="813">
                  <c:v>3355</c:v>
                </c:pt>
                <c:pt idx="814">
                  <c:v>3356</c:v>
                </c:pt>
                <c:pt idx="815">
                  <c:v>3357</c:v>
                </c:pt>
                <c:pt idx="816">
                  <c:v>3358</c:v>
                </c:pt>
                <c:pt idx="817">
                  <c:v>3359</c:v>
                </c:pt>
                <c:pt idx="818">
                  <c:v>3360</c:v>
                </c:pt>
                <c:pt idx="819">
                  <c:v>3361</c:v>
                </c:pt>
                <c:pt idx="820">
                  <c:v>3362</c:v>
                </c:pt>
                <c:pt idx="821">
                  <c:v>3363</c:v>
                </c:pt>
                <c:pt idx="822">
                  <c:v>3364</c:v>
                </c:pt>
                <c:pt idx="823">
                  <c:v>3365</c:v>
                </c:pt>
                <c:pt idx="824">
                  <c:v>3366</c:v>
                </c:pt>
                <c:pt idx="825">
                  <c:v>3367</c:v>
                </c:pt>
                <c:pt idx="826">
                  <c:v>3368</c:v>
                </c:pt>
                <c:pt idx="827">
                  <c:v>3369</c:v>
                </c:pt>
                <c:pt idx="828">
                  <c:v>3370</c:v>
                </c:pt>
                <c:pt idx="829">
                  <c:v>3371</c:v>
                </c:pt>
                <c:pt idx="830">
                  <c:v>3372</c:v>
                </c:pt>
                <c:pt idx="831">
                  <c:v>3373</c:v>
                </c:pt>
                <c:pt idx="832">
                  <c:v>3374</c:v>
                </c:pt>
                <c:pt idx="833">
                  <c:v>3375</c:v>
                </c:pt>
                <c:pt idx="834">
                  <c:v>3376</c:v>
                </c:pt>
                <c:pt idx="835">
                  <c:v>3377</c:v>
                </c:pt>
                <c:pt idx="836">
                  <c:v>3378</c:v>
                </c:pt>
                <c:pt idx="837">
                  <c:v>3379</c:v>
                </c:pt>
                <c:pt idx="838">
                  <c:v>3380</c:v>
                </c:pt>
                <c:pt idx="839">
                  <c:v>3381</c:v>
                </c:pt>
                <c:pt idx="840">
                  <c:v>3382</c:v>
                </c:pt>
                <c:pt idx="841">
                  <c:v>3383</c:v>
                </c:pt>
                <c:pt idx="842">
                  <c:v>3384</c:v>
                </c:pt>
                <c:pt idx="843">
                  <c:v>3385</c:v>
                </c:pt>
                <c:pt idx="844">
                  <c:v>3386</c:v>
                </c:pt>
                <c:pt idx="845">
                  <c:v>3387</c:v>
                </c:pt>
                <c:pt idx="846">
                  <c:v>3388</c:v>
                </c:pt>
                <c:pt idx="847">
                  <c:v>3389</c:v>
                </c:pt>
                <c:pt idx="848">
                  <c:v>3390</c:v>
                </c:pt>
                <c:pt idx="849">
                  <c:v>3391</c:v>
                </c:pt>
                <c:pt idx="850">
                  <c:v>3392</c:v>
                </c:pt>
                <c:pt idx="851">
                  <c:v>3393</c:v>
                </c:pt>
                <c:pt idx="852">
                  <c:v>3394</c:v>
                </c:pt>
                <c:pt idx="853">
                  <c:v>3395</c:v>
                </c:pt>
                <c:pt idx="854">
                  <c:v>3396</c:v>
                </c:pt>
                <c:pt idx="855">
                  <c:v>3397</c:v>
                </c:pt>
                <c:pt idx="856">
                  <c:v>3398</c:v>
                </c:pt>
                <c:pt idx="857">
                  <c:v>3399</c:v>
                </c:pt>
                <c:pt idx="858">
                  <c:v>3400</c:v>
                </c:pt>
                <c:pt idx="859">
                  <c:v>3401</c:v>
                </c:pt>
                <c:pt idx="860">
                  <c:v>3402</c:v>
                </c:pt>
                <c:pt idx="861">
                  <c:v>3403</c:v>
                </c:pt>
                <c:pt idx="862">
                  <c:v>3404</c:v>
                </c:pt>
                <c:pt idx="863">
                  <c:v>3405</c:v>
                </c:pt>
                <c:pt idx="864">
                  <c:v>3406</c:v>
                </c:pt>
                <c:pt idx="865">
                  <c:v>3407</c:v>
                </c:pt>
                <c:pt idx="866">
                  <c:v>3408</c:v>
                </c:pt>
                <c:pt idx="867">
                  <c:v>3409</c:v>
                </c:pt>
                <c:pt idx="868">
                  <c:v>3410</c:v>
                </c:pt>
                <c:pt idx="869">
                  <c:v>3411</c:v>
                </c:pt>
                <c:pt idx="870">
                  <c:v>3412</c:v>
                </c:pt>
                <c:pt idx="871">
                  <c:v>3413</c:v>
                </c:pt>
                <c:pt idx="872">
                  <c:v>3414</c:v>
                </c:pt>
                <c:pt idx="873">
                  <c:v>3415</c:v>
                </c:pt>
                <c:pt idx="874">
                  <c:v>3416</c:v>
                </c:pt>
                <c:pt idx="875">
                  <c:v>3417</c:v>
                </c:pt>
                <c:pt idx="876">
                  <c:v>3418</c:v>
                </c:pt>
                <c:pt idx="877">
                  <c:v>3419</c:v>
                </c:pt>
                <c:pt idx="878">
                  <c:v>3420</c:v>
                </c:pt>
                <c:pt idx="879">
                  <c:v>3421</c:v>
                </c:pt>
                <c:pt idx="880">
                  <c:v>3422</c:v>
                </c:pt>
                <c:pt idx="881">
                  <c:v>3423</c:v>
                </c:pt>
                <c:pt idx="882">
                  <c:v>3424</c:v>
                </c:pt>
                <c:pt idx="883">
                  <c:v>3425</c:v>
                </c:pt>
                <c:pt idx="884">
                  <c:v>3426</c:v>
                </c:pt>
                <c:pt idx="885">
                  <c:v>3427</c:v>
                </c:pt>
                <c:pt idx="886">
                  <c:v>3428</c:v>
                </c:pt>
                <c:pt idx="887">
                  <c:v>3429</c:v>
                </c:pt>
                <c:pt idx="888">
                  <c:v>3430</c:v>
                </c:pt>
                <c:pt idx="889">
                  <c:v>3431</c:v>
                </c:pt>
                <c:pt idx="890">
                  <c:v>3432</c:v>
                </c:pt>
                <c:pt idx="891">
                  <c:v>3433</c:v>
                </c:pt>
                <c:pt idx="892">
                  <c:v>3434</c:v>
                </c:pt>
                <c:pt idx="893">
                  <c:v>3435</c:v>
                </c:pt>
                <c:pt idx="894">
                  <c:v>3436</c:v>
                </c:pt>
                <c:pt idx="895">
                  <c:v>3437</c:v>
                </c:pt>
                <c:pt idx="896">
                  <c:v>3438</c:v>
                </c:pt>
                <c:pt idx="897">
                  <c:v>3439</c:v>
                </c:pt>
                <c:pt idx="898">
                  <c:v>3440</c:v>
                </c:pt>
                <c:pt idx="899">
                  <c:v>3441</c:v>
                </c:pt>
                <c:pt idx="900">
                  <c:v>3442</c:v>
                </c:pt>
                <c:pt idx="901">
                  <c:v>3443</c:v>
                </c:pt>
                <c:pt idx="902">
                  <c:v>3444</c:v>
                </c:pt>
                <c:pt idx="903">
                  <c:v>3445</c:v>
                </c:pt>
                <c:pt idx="904">
                  <c:v>3446</c:v>
                </c:pt>
                <c:pt idx="905">
                  <c:v>3447</c:v>
                </c:pt>
                <c:pt idx="906">
                  <c:v>3448</c:v>
                </c:pt>
                <c:pt idx="907">
                  <c:v>3449</c:v>
                </c:pt>
                <c:pt idx="908">
                  <c:v>3450</c:v>
                </c:pt>
                <c:pt idx="909">
                  <c:v>3451</c:v>
                </c:pt>
                <c:pt idx="910">
                  <c:v>3452</c:v>
                </c:pt>
                <c:pt idx="911">
                  <c:v>3453</c:v>
                </c:pt>
                <c:pt idx="912">
                  <c:v>3454</c:v>
                </c:pt>
                <c:pt idx="913">
                  <c:v>3455</c:v>
                </c:pt>
                <c:pt idx="914">
                  <c:v>3456</c:v>
                </c:pt>
                <c:pt idx="915">
                  <c:v>3457</c:v>
                </c:pt>
                <c:pt idx="916">
                  <c:v>3458</c:v>
                </c:pt>
                <c:pt idx="917">
                  <c:v>3459</c:v>
                </c:pt>
                <c:pt idx="918">
                  <c:v>3460</c:v>
                </c:pt>
                <c:pt idx="919">
                  <c:v>3461</c:v>
                </c:pt>
                <c:pt idx="920">
                  <c:v>3462</c:v>
                </c:pt>
                <c:pt idx="921">
                  <c:v>3463</c:v>
                </c:pt>
                <c:pt idx="922">
                  <c:v>3464</c:v>
                </c:pt>
                <c:pt idx="923">
                  <c:v>3465</c:v>
                </c:pt>
                <c:pt idx="924">
                  <c:v>3466</c:v>
                </c:pt>
                <c:pt idx="925">
                  <c:v>3467</c:v>
                </c:pt>
                <c:pt idx="926">
                  <c:v>3468</c:v>
                </c:pt>
                <c:pt idx="927">
                  <c:v>3469</c:v>
                </c:pt>
                <c:pt idx="928">
                  <c:v>3470</c:v>
                </c:pt>
                <c:pt idx="929">
                  <c:v>3471</c:v>
                </c:pt>
                <c:pt idx="930">
                  <c:v>3472</c:v>
                </c:pt>
                <c:pt idx="931">
                  <c:v>3473</c:v>
                </c:pt>
                <c:pt idx="932">
                  <c:v>3474</c:v>
                </c:pt>
                <c:pt idx="933">
                  <c:v>3475</c:v>
                </c:pt>
                <c:pt idx="934">
                  <c:v>3476</c:v>
                </c:pt>
                <c:pt idx="935">
                  <c:v>3477</c:v>
                </c:pt>
                <c:pt idx="936">
                  <c:v>3478</c:v>
                </c:pt>
                <c:pt idx="937">
                  <c:v>3479</c:v>
                </c:pt>
                <c:pt idx="938">
                  <c:v>3480</c:v>
                </c:pt>
                <c:pt idx="939">
                  <c:v>3481</c:v>
                </c:pt>
                <c:pt idx="940">
                  <c:v>3482</c:v>
                </c:pt>
                <c:pt idx="941">
                  <c:v>3483</c:v>
                </c:pt>
                <c:pt idx="942">
                  <c:v>3484</c:v>
                </c:pt>
                <c:pt idx="943">
                  <c:v>3485</c:v>
                </c:pt>
                <c:pt idx="944">
                  <c:v>3486</c:v>
                </c:pt>
                <c:pt idx="945">
                  <c:v>3487</c:v>
                </c:pt>
                <c:pt idx="946">
                  <c:v>3488</c:v>
                </c:pt>
                <c:pt idx="947">
                  <c:v>3489</c:v>
                </c:pt>
                <c:pt idx="948">
                  <c:v>3490</c:v>
                </c:pt>
                <c:pt idx="949">
                  <c:v>3491</c:v>
                </c:pt>
                <c:pt idx="950">
                  <c:v>3492</c:v>
                </c:pt>
                <c:pt idx="951">
                  <c:v>3493</c:v>
                </c:pt>
                <c:pt idx="952">
                  <c:v>3494</c:v>
                </c:pt>
                <c:pt idx="953">
                  <c:v>3495</c:v>
                </c:pt>
                <c:pt idx="954">
                  <c:v>3496</c:v>
                </c:pt>
                <c:pt idx="955">
                  <c:v>3497</c:v>
                </c:pt>
                <c:pt idx="956">
                  <c:v>3498</c:v>
                </c:pt>
                <c:pt idx="957">
                  <c:v>3499</c:v>
                </c:pt>
                <c:pt idx="958">
                  <c:v>3500</c:v>
                </c:pt>
                <c:pt idx="959">
                  <c:v>3501</c:v>
                </c:pt>
                <c:pt idx="960">
                  <c:v>3502</c:v>
                </c:pt>
                <c:pt idx="961">
                  <c:v>3503</c:v>
                </c:pt>
                <c:pt idx="962">
                  <c:v>3504</c:v>
                </c:pt>
                <c:pt idx="963">
                  <c:v>3505</c:v>
                </c:pt>
                <c:pt idx="964">
                  <c:v>3506</c:v>
                </c:pt>
                <c:pt idx="965">
                  <c:v>3507</c:v>
                </c:pt>
                <c:pt idx="966">
                  <c:v>3508</c:v>
                </c:pt>
                <c:pt idx="967">
                  <c:v>3509</c:v>
                </c:pt>
                <c:pt idx="968">
                  <c:v>3510</c:v>
                </c:pt>
                <c:pt idx="969">
                  <c:v>3511</c:v>
                </c:pt>
                <c:pt idx="970">
                  <c:v>3512</c:v>
                </c:pt>
                <c:pt idx="971">
                  <c:v>3513</c:v>
                </c:pt>
                <c:pt idx="972">
                  <c:v>3514</c:v>
                </c:pt>
                <c:pt idx="973">
                  <c:v>3515</c:v>
                </c:pt>
                <c:pt idx="974">
                  <c:v>3516</c:v>
                </c:pt>
                <c:pt idx="975">
                  <c:v>3517</c:v>
                </c:pt>
                <c:pt idx="976">
                  <c:v>3518</c:v>
                </c:pt>
                <c:pt idx="977">
                  <c:v>3519</c:v>
                </c:pt>
                <c:pt idx="978">
                  <c:v>3520</c:v>
                </c:pt>
                <c:pt idx="979">
                  <c:v>3521</c:v>
                </c:pt>
                <c:pt idx="980">
                  <c:v>3522</c:v>
                </c:pt>
                <c:pt idx="981">
                  <c:v>3523</c:v>
                </c:pt>
                <c:pt idx="982">
                  <c:v>3524</c:v>
                </c:pt>
                <c:pt idx="983">
                  <c:v>3525</c:v>
                </c:pt>
                <c:pt idx="984">
                  <c:v>3526</c:v>
                </c:pt>
                <c:pt idx="985">
                  <c:v>3527</c:v>
                </c:pt>
                <c:pt idx="986">
                  <c:v>3528</c:v>
                </c:pt>
                <c:pt idx="987">
                  <c:v>3529</c:v>
                </c:pt>
                <c:pt idx="988">
                  <c:v>3530</c:v>
                </c:pt>
                <c:pt idx="989">
                  <c:v>3531</c:v>
                </c:pt>
                <c:pt idx="990">
                  <c:v>3532</c:v>
                </c:pt>
                <c:pt idx="991">
                  <c:v>3533</c:v>
                </c:pt>
                <c:pt idx="992">
                  <c:v>3534</c:v>
                </c:pt>
                <c:pt idx="993">
                  <c:v>3535</c:v>
                </c:pt>
                <c:pt idx="994">
                  <c:v>3536</c:v>
                </c:pt>
                <c:pt idx="995">
                  <c:v>3537</c:v>
                </c:pt>
                <c:pt idx="996">
                  <c:v>3538</c:v>
                </c:pt>
                <c:pt idx="997">
                  <c:v>3539</c:v>
                </c:pt>
                <c:pt idx="998">
                  <c:v>3540</c:v>
                </c:pt>
                <c:pt idx="999">
                  <c:v>3541</c:v>
                </c:pt>
                <c:pt idx="1000">
                  <c:v>3542</c:v>
                </c:pt>
                <c:pt idx="1001">
                  <c:v>3543</c:v>
                </c:pt>
                <c:pt idx="1002">
                  <c:v>3544</c:v>
                </c:pt>
                <c:pt idx="1003">
                  <c:v>3545</c:v>
                </c:pt>
                <c:pt idx="1004">
                  <c:v>3546</c:v>
                </c:pt>
                <c:pt idx="1005">
                  <c:v>3547</c:v>
                </c:pt>
                <c:pt idx="1006">
                  <c:v>3548</c:v>
                </c:pt>
                <c:pt idx="1007">
                  <c:v>3549</c:v>
                </c:pt>
                <c:pt idx="1008">
                  <c:v>3550</c:v>
                </c:pt>
                <c:pt idx="1009">
                  <c:v>3551</c:v>
                </c:pt>
                <c:pt idx="1010">
                  <c:v>3552</c:v>
                </c:pt>
                <c:pt idx="1011">
                  <c:v>3553</c:v>
                </c:pt>
                <c:pt idx="1012">
                  <c:v>3554</c:v>
                </c:pt>
                <c:pt idx="1013">
                  <c:v>3555</c:v>
                </c:pt>
                <c:pt idx="1014">
                  <c:v>3556</c:v>
                </c:pt>
                <c:pt idx="1015">
                  <c:v>3557</c:v>
                </c:pt>
                <c:pt idx="1016">
                  <c:v>3558</c:v>
                </c:pt>
                <c:pt idx="1017">
                  <c:v>3559</c:v>
                </c:pt>
                <c:pt idx="1018">
                  <c:v>3560</c:v>
                </c:pt>
                <c:pt idx="1019">
                  <c:v>3561</c:v>
                </c:pt>
                <c:pt idx="1020">
                  <c:v>3562</c:v>
                </c:pt>
                <c:pt idx="1021">
                  <c:v>3563</c:v>
                </c:pt>
                <c:pt idx="1022">
                  <c:v>3564</c:v>
                </c:pt>
                <c:pt idx="1023">
                  <c:v>3565</c:v>
                </c:pt>
                <c:pt idx="1024">
                  <c:v>3566</c:v>
                </c:pt>
                <c:pt idx="1025">
                  <c:v>3567</c:v>
                </c:pt>
                <c:pt idx="1026">
                  <c:v>3568</c:v>
                </c:pt>
                <c:pt idx="1027">
                  <c:v>3569</c:v>
                </c:pt>
                <c:pt idx="1028">
                  <c:v>3570</c:v>
                </c:pt>
                <c:pt idx="1029">
                  <c:v>3571</c:v>
                </c:pt>
                <c:pt idx="1030">
                  <c:v>3572</c:v>
                </c:pt>
                <c:pt idx="1031">
                  <c:v>3573</c:v>
                </c:pt>
                <c:pt idx="1032">
                  <c:v>3574</c:v>
                </c:pt>
                <c:pt idx="1033">
                  <c:v>3575</c:v>
                </c:pt>
                <c:pt idx="1034">
                  <c:v>3576</c:v>
                </c:pt>
                <c:pt idx="1035">
                  <c:v>3577</c:v>
                </c:pt>
                <c:pt idx="1036">
                  <c:v>3578</c:v>
                </c:pt>
                <c:pt idx="1037">
                  <c:v>3579</c:v>
                </c:pt>
                <c:pt idx="1038">
                  <c:v>3580</c:v>
                </c:pt>
                <c:pt idx="1039">
                  <c:v>3581</c:v>
                </c:pt>
                <c:pt idx="1040">
                  <c:v>3582</c:v>
                </c:pt>
                <c:pt idx="1041">
                  <c:v>3583</c:v>
                </c:pt>
                <c:pt idx="1042">
                  <c:v>3584</c:v>
                </c:pt>
                <c:pt idx="1043">
                  <c:v>3585</c:v>
                </c:pt>
                <c:pt idx="1044">
                  <c:v>3586</c:v>
                </c:pt>
                <c:pt idx="1045">
                  <c:v>3587</c:v>
                </c:pt>
                <c:pt idx="1046">
                  <c:v>3588</c:v>
                </c:pt>
                <c:pt idx="1047">
                  <c:v>3589</c:v>
                </c:pt>
                <c:pt idx="1048">
                  <c:v>3590</c:v>
                </c:pt>
                <c:pt idx="1049">
                  <c:v>3591</c:v>
                </c:pt>
                <c:pt idx="1050">
                  <c:v>3592</c:v>
                </c:pt>
                <c:pt idx="1051">
                  <c:v>3593</c:v>
                </c:pt>
                <c:pt idx="1052">
                  <c:v>3594</c:v>
                </c:pt>
                <c:pt idx="1053">
                  <c:v>3595</c:v>
                </c:pt>
                <c:pt idx="1054">
                  <c:v>3596</c:v>
                </c:pt>
                <c:pt idx="1055">
                  <c:v>3597</c:v>
                </c:pt>
                <c:pt idx="1056">
                  <c:v>3598</c:v>
                </c:pt>
                <c:pt idx="1057">
                  <c:v>3599</c:v>
                </c:pt>
                <c:pt idx="1058">
                  <c:v>3600</c:v>
                </c:pt>
                <c:pt idx="1059">
                  <c:v>3601</c:v>
                </c:pt>
                <c:pt idx="1060">
                  <c:v>3602</c:v>
                </c:pt>
                <c:pt idx="1061">
                  <c:v>3603</c:v>
                </c:pt>
                <c:pt idx="1062">
                  <c:v>3604</c:v>
                </c:pt>
                <c:pt idx="1063">
                  <c:v>3605</c:v>
                </c:pt>
                <c:pt idx="1064">
                  <c:v>3606</c:v>
                </c:pt>
                <c:pt idx="1065">
                  <c:v>3607</c:v>
                </c:pt>
                <c:pt idx="1066">
                  <c:v>3608</c:v>
                </c:pt>
                <c:pt idx="1067">
                  <c:v>3609</c:v>
                </c:pt>
                <c:pt idx="1068">
                  <c:v>3610</c:v>
                </c:pt>
                <c:pt idx="1069">
                  <c:v>3611</c:v>
                </c:pt>
                <c:pt idx="1070">
                  <c:v>3612</c:v>
                </c:pt>
                <c:pt idx="1071">
                  <c:v>3613</c:v>
                </c:pt>
                <c:pt idx="1072">
                  <c:v>3614</c:v>
                </c:pt>
                <c:pt idx="1073">
                  <c:v>3615</c:v>
                </c:pt>
                <c:pt idx="1074">
                  <c:v>3616</c:v>
                </c:pt>
                <c:pt idx="1075">
                  <c:v>3617</c:v>
                </c:pt>
                <c:pt idx="1076">
                  <c:v>3618</c:v>
                </c:pt>
                <c:pt idx="1077">
                  <c:v>3619</c:v>
                </c:pt>
                <c:pt idx="1078">
                  <c:v>3620</c:v>
                </c:pt>
                <c:pt idx="1079">
                  <c:v>3621</c:v>
                </c:pt>
                <c:pt idx="1080">
                  <c:v>3622</c:v>
                </c:pt>
                <c:pt idx="1081">
                  <c:v>3623</c:v>
                </c:pt>
                <c:pt idx="1082">
                  <c:v>3624</c:v>
                </c:pt>
                <c:pt idx="1083">
                  <c:v>3625</c:v>
                </c:pt>
                <c:pt idx="1084">
                  <c:v>3626</c:v>
                </c:pt>
                <c:pt idx="1085">
                  <c:v>3627</c:v>
                </c:pt>
                <c:pt idx="1086">
                  <c:v>3628</c:v>
                </c:pt>
                <c:pt idx="1087">
                  <c:v>3629</c:v>
                </c:pt>
                <c:pt idx="1088">
                  <c:v>3630</c:v>
                </c:pt>
                <c:pt idx="1089">
                  <c:v>3631</c:v>
                </c:pt>
                <c:pt idx="1090">
                  <c:v>3632</c:v>
                </c:pt>
                <c:pt idx="1091">
                  <c:v>3633</c:v>
                </c:pt>
                <c:pt idx="1092">
                  <c:v>3634</c:v>
                </c:pt>
                <c:pt idx="1093">
                  <c:v>3635</c:v>
                </c:pt>
                <c:pt idx="1094">
                  <c:v>3636</c:v>
                </c:pt>
                <c:pt idx="1095">
                  <c:v>3637</c:v>
                </c:pt>
                <c:pt idx="1096">
                  <c:v>3638</c:v>
                </c:pt>
                <c:pt idx="1097">
                  <c:v>3639</c:v>
                </c:pt>
                <c:pt idx="1098">
                  <c:v>3640</c:v>
                </c:pt>
                <c:pt idx="1099">
                  <c:v>3641</c:v>
                </c:pt>
                <c:pt idx="1100">
                  <c:v>3642</c:v>
                </c:pt>
                <c:pt idx="1101">
                  <c:v>3643</c:v>
                </c:pt>
                <c:pt idx="1102">
                  <c:v>3644</c:v>
                </c:pt>
                <c:pt idx="1103">
                  <c:v>3645</c:v>
                </c:pt>
                <c:pt idx="1104">
                  <c:v>3646</c:v>
                </c:pt>
                <c:pt idx="1105">
                  <c:v>3647</c:v>
                </c:pt>
                <c:pt idx="1106">
                  <c:v>3648</c:v>
                </c:pt>
                <c:pt idx="1107">
                  <c:v>3649</c:v>
                </c:pt>
                <c:pt idx="1108">
                  <c:v>3650</c:v>
                </c:pt>
                <c:pt idx="1109">
                  <c:v>3651</c:v>
                </c:pt>
                <c:pt idx="1110">
                  <c:v>3652</c:v>
                </c:pt>
                <c:pt idx="1111">
                  <c:v>3653</c:v>
                </c:pt>
                <c:pt idx="1112">
                  <c:v>3654</c:v>
                </c:pt>
                <c:pt idx="1113">
                  <c:v>3655</c:v>
                </c:pt>
                <c:pt idx="1114">
                  <c:v>3656</c:v>
                </c:pt>
                <c:pt idx="1115">
                  <c:v>3657</c:v>
                </c:pt>
                <c:pt idx="1116">
                  <c:v>3658</c:v>
                </c:pt>
                <c:pt idx="1117">
                  <c:v>3659</c:v>
                </c:pt>
                <c:pt idx="1118">
                  <c:v>3660</c:v>
                </c:pt>
                <c:pt idx="1119">
                  <c:v>3661</c:v>
                </c:pt>
                <c:pt idx="1120">
                  <c:v>3662</c:v>
                </c:pt>
                <c:pt idx="1121">
                  <c:v>3663</c:v>
                </c:pt>
                <c:pt idx="1122">
                  <c:v>3664</c:v>
                </c:pt>
                <c:pt idx="1123">
                  <c:v>3665</c:v>
                </c:pt>
                <c:pt idx="1124">
                  <c:v>3666</c:v>
                </c:pt>
                <c:pt idx="1125">
                  <c:v>3667</c:v>
                </c:pt>
                <c:pt idx="1126">
                  <c:v>3668</c:v>
                </c:pt>
                <c:pt idx="1127">
                  <c:v>3669</c:v>
                </c:pt>
                <c:pt idx="1128">
                  <c:v>3670</c:v>
                </c:pt>
                <c:pt idx="1129">
                  <c:v>3671</c:v>
                </c:pt>
                <c:pt idx="1130">
                  <c:v>3672</c:v>
                </c:pt>
                <c:pt idx="1131">
                  <c:v>3673</c:v>
                </c:pt>
                <c:pt idx="1132">
                  <c:v>3674</c:v>
                </c:pt>
                <c:pt idx="1133">
                  <c:v>3675</c:v>
                </c:pt>
                <c:pt idx="1134">
                  <c:v>3676</c:v>
                </c:pt>
                <c:pt idx="1135">
                  <c:v>3677</c:v>
                </c:pt>
                <c:pt idx="1136">
                  <c:v>3678</c:v>
                </c:pt>
                <c:pt idx="1137">
                  <c:v>3679</c:v>
                </c:pt>
                <c:pt idx="1138">
                  <c:v>3680</c:v>
                </c:pt>
                <c:pt idx="1139">
                  <c:v>3681</c:v>
                </c:pt>
                <c:pt idx="1140">
                  <c:v>3682</c:v>
                </c:pt>
                <c:pt idx="1141">
                  <c:v>3683</c:v>
                </c:pt>
                <c:pt idx="1142">
                  <c:v>3684</c:v>
                </c:pt>
                <c:pt idx="1143">
                  <c:v>3685</c:v>
                </c:pt>
                <c:pt idx="1144">
                  <c:v>3686</c:v>
                </c:pt>
                <c:pt idx="1145">
                  <c:v>3687</c:v>
                </c:pt>
                <c:pt idx="1146">
                  <c:v>3688</c:v>
                </c:pt>
                <c:pt idx="1147">
                  <c:v>3689</c:v>
                </c:pt>
                <c:pt idx="1148">
                  <c:v>3690</c:v>
                </c:pt>
                <c:pt idx="1149">
                  <c:v>3691</c:v>
                </c:pt>
                <c:pt idx="1150">
                  <c:v>3692</c:v>
                </c:pt>
                <c:pt idx="1151">
                  <c:v>3693</c:v>
                </c:pt>
                <c:pt idx="1152">
                  <c:v>3694</c:v>
                </c:pt>
                <c:pt idx="1153">
                  <c:v>3695</c:v>
                </c:pt>
                <c:pt idx="1154">
                  <c:v>3696</c:v>
                </c:pt>
                <c:pt idx="1155">
                  <c:v>3697</c:v>
                </c:pt>
                <c:pt idx="1156">
                  <c:v>3698</c:v>
                </c:pt>
                <c:pt idx="1157">
                  <c:v>3699</c:v>
                </c:pt>
                <c:pt idx="1158">
                  <c:v>3700</c:v>
                </c:pt>
                <c:pt idx="1159">
                  <c:v>3701</c:v>
                </c:pt>
                <c:pt idx="1160">
                  <c:v>3702</c:v>
                </c:pt>
                <c:pt idx="1161">
                  <c:v>3703</c:v>
                </c:pt>
                <c:pt idx="1162">
                  <c:v>3704</c:v>
                </c:pt>
                <c:pt idx="1163">
                  <c:v>3705</c:v>
                </c:pt>
                <c:pt idx="1164">
                  <c:v>3706</c:v>
                </c:pt>
                <c:pt idx="1165">
                  <c:v>3707</c:v>
                </c:pt>
                <c:pt idx="1166">
                  <c:v>3708</c:v>
                </c:pt>
                <c:pt idx="1167">
                  <c:v>3709</c:v>
                </c:pt>
                <c:pt idx="1168">
                  <c:v>3710</c:v>
                </c:pt>
                <c:pt idx="1169">
                  <c:v>3711</c:v>
                </c:pt>
                <c:pt idx="1170">
                  <c:v>3712</c:v>
                </c:pt>
                <c:pt idx="1171">
                  <c:v>3713</c:v>
                </c:pt>
                <c:pt idx="1172">
                  <c:v>3714</c:v>
                </c:pt>
                <c:pt idx="1173">
                  <c:v>3715</c:v>
                </c:pt>
                <c:pt idx="1174">
                  <c:v>3716</c:v>
                </c:pt>
                <c:pt idx="1175">
                  <c:v>3717</c:v>
                </c:pt>
                <c:pt idx="1176">
                  <c:v>3718</c:v>
                </c:pt>
                <c:pt idx="1177">
                  <c:v>3719</c:v>
                </c:pt>
                <c:pt idx="1178">
                  <c:v>3720</c:v>
                </c:pt>
                <c:pt idx="1179">
                  <c:v>3721</c:v>
                </c:pt>
                <c:pt idx="1180">
                  <c:v>3722</c:v>
                </c:pt>
                <c:pt idx="1181">
                  <c:v>3723</c:v>
                </c:pt>
                <c:pt idx="1182">
                  <c:v>3724</c:v>
                </c:pt>
                <c:pt idx="1183">
                  <c:v>3725</c:v>
                </c:pt>
                <c:pt idx="1184">
                  <c:v>3726</c:v>
                </c:pt>
                <c:pt idx="1185">
                  <c:v>3727</c:v>
                </c:pt>
                <c:pt idx="1186">
                  <c:v>3728</c:v>
                </c:pt>
                <c:pt idx="1187">
                  <c:v>3729</c:v>
                </c:pt>
                <c:pt idx="1188">
                  <c:v>3730</c:v>
                </c:pt>
                <c:pt idx="1189">
                  <c:v>3731</c:v>
                </c:pt>
                <c:pt idx="1190">
                  <c:v>3732</c:v>
                </c:pt>
                <c:pt idx="1191">
                  <c:v>3733</c:v>
                </c:pt>
                <c:pt idx="1192">
                  <c:v>3734</c:v>
                </c:pt>
                <c:pt idx="1193">
                  <c:v>3735</c:v>
                </c:pt>
                <c:pt idx="1194">
                  <c:v>3736</c:v>
                </c:pt>
                <c:pt idx="1195">
                  <c:v>3737</c:v>
                </c:pt>
                <c:pt idx="1196">
                  <c:v>3738</c:v>
                </c:pt>
                <c:pt idx="1197">
                  <c:v>3739</c:v>
                </c:pt>
                <c:pt idx="1198">
                  <c:v>3740</c:v>
                </c:pt>
                <c:pt idx="1199">
                  <c:v>3741</c:v>
                </c:pt>
                <c:pt idx="1200">
                  <c:v>3742</c:v>
                </c:pt>
                <c:pt idx="1201">
                  <c:v>3743</c:v>
                </c:pt>
                <c:pt idx="1202">
                  <c:v>3744</c:v>
                </c:pt>
                <c:pt idx="1203">
                  <c:v>3745</c:v>
                </c:pt>
                <c:pt idx="1204">
                  <c:v>3746</c:v>
                </c:pt>
                <c:pt idx="1205">
                  <c:v>3747</c:v>
                </c:pt>
                <c:pt idx="1206">
                  <c:v>3748</c:v>
                </c:pt>
                <c:pt idx="1207">
                  <c:v>3749</c:v>
                </c:pt>
                <c:pt idx="1208">
                  <c:v>3750</c:v>
                </c:pt>
                <c:pt idx="1209">
                  <c:v>3751</c:v>
                </c:pt>
                <c:pt idx="1210">
                  <c:v>3752</c:v>
                </c:pt>
                <c:pt idx="1211">
                  <c:v>3753</c:v>
                </c:pt>
                <c:pt idx="1212">
                  <c:v>3754</c:v>
                </c:pt>
                <c:pt idx="1213">
                  <c:v>3755</c:v>
                </c:pt>
                <c:pt idx="1214">
                  <c:v>3756</c:v>
                </c:pt>
                <c:pt idx="1215">
                  <c:v>3757</c:v>
                </c:pt>
                <c:pt idx="1216">
                  <c:v>3758</c:v>
                </c:pt>
                <c:pt idx="1217">
                  <c:v>3759</c:v>
                </c:pt>
                <c:pt idx="1218">
                  <c:v>3760</c:v>
                </c:pt>
                <c:pt idx="1219">
                  <c:v>3761</c:v>
                </c:pt>
                <c:pt idx="1220">
                  <c:v>3762</c:v>
                </c:pt>
                <c:pt idx="1221">
                  <c:v>3763</c:v>
                </c:pt>
                <c:pt idx="1222">
                  <c:v>3764</c:v>
                </c:pt>
                <c:pt idx="1223">
                  <c:v>3765</c:v>
                </c:pt>
                <c:pt idx="1224">
                  <c:v>3766</c:v>
                </c:pt>
                <c:pt idx="1225">
                  <c:v>3767</c:v>
                </c:pt>
                <c:pt idx="1226">
                  <c:v>3768</c:v>
                </c:pt>
                <c:pt idx="1227">
                  <c:v>3769</c:v>
                </c:pt>
                <c:pt idx="1228">
                  <c:v>3770</c:v>
                </c:pt>
                <c:pt idx="1229">
                  <c:v>3771</c:v>
                </c:pt>
                <c:pt idx="1230">
                  <c:v>3772</c:v>
                </c:pt>
                <c:pt idx="1231">
                  <c:v>3773</c:v>
                </c:pt>
                <c:pt idx="1232">
                  <c:v>3774</c:v>
                </c:pt>
                <c:pt idx="1233">
                  <c:v>3775</c:v>
                </c:pt>
                <c:pt idx="1234">
                  <c:v>3776</c:v>
                </c:pt>
                <c:pt idx="1235">
                  <c:v>3777</c:v>
                </c:pt>
                <c:pt idx="1236">
                  <c:v>3778</c:v>
                </c:pt>
                <c:pt idx="1237">
                  <c:v>3779</c:v>
                </c:pt>
                <c:pt idx="1238">
                  <c:v>3780</c:v>
                </c:pt>
                <c:pt idx="1239">
                  <c:v>3781</c:v>
                </c:pt>
                <c:pt idx="1240">
                  <c:v>3782</c:v>
                </c:pt>
                <c:pt idx="1241">
                  <c:v>3783</c:v>
                </c:pt>
                <c:pt idx="1242">
                  <c:v>3784</c:v>
                </c:pt>
                <c:pt idx="1243">
                  <c:v>3785</c:v>
                </c:pt>
                <c:pt idx="1244">
                  <c:v>3786</c:v>
                </c:pt>
                <c:pt idx="1245">
                  <c:v>3787</c:v>
                </c:pt>
                <c:pt idx="1246">
                  <c:v>3788</c:v>
                </c:pt>
                <c:pt idx="1247">
                  <c:v>3789</c:v>
                </c:pt>
                <c:pt idx="1248">
                  <c:v>3790</c:v>
                </c:pt>
                <c:pt idx="1249">
                  <c:v>3791</c:v>
                </c:pt>
                <c:pt idx="1250">
                  <c:v>3792</c:v>
                </c:pt>
                <c:pt idx="1251">
                  <c:v>3793</c:v>
                </c:pt>
                <c:pt idx="1252">
                  <c:v>3794</c:v>
                </c:pt>
                <c:pt idx="1253">
                  <c:v>3795</c:v>
                </c:pt>
                <c:pt idx="1254">
                  <c:v>3796</c:v>
                </c:pt>
                <c:pt idx="1255">
                  <c:v>3797</c:v>
                </c:pt>
                <c:pt idx="1256">
                  <c:v>3798</c:v>
                </c:pt>
                <c:pt idx="1257">
                  <c:v>3799</c:v>
                </c:pt>
                <c:pt idx="1258">
                  <c:v>3800</c:v>
                </c:pt>
                <c:pt idx="1259">
                  <c:v>3801</c:v>
                </c:pt>
                <c:pt idx="1260">
                  <c:v>3802</c:v>
                </c:pt>
                <c:pt idx="1261">
                  <c:v>3803</c:v>
                </c:pt>
                <c:pt idx="1262">
                  <c:v>3804</c:v>
                </c:pt>
                <c:pt idx="1263">
                  <c:v>3805</c:v>
                </c:pt>
                <c:pt idx="1264">
                  <c:v>3806</c:v>
                </c:pt>
                <c:pt idx="1265">
                  <c:v>3807</c:v>
                </c:pt>
                <c:pt idx="1266">
                  <c:v>3808</c:v>
                </c:pt>
                <c:pt idx="1267">
                  <c:v>3809</c:v>
                </c:pt>
                <c:pt idx="1268">
                  <c:v>3810</c:v>
                </c:pt>
                <c:pt idx="1269">
                  <c:v>3811</c:v>
                </c:pt>
                <c:pt idx="1270">
                  <c:v>3812</c:v>
                </c:pt>
                <c:pt idx="1271">
                  <c:v>3813</c:v>
                </c:pt>
                <c:pt idx="1272">
                  <c:v>3814</c:v>
                </c:pt>
                <c:pt idx="1273">
                  <c:v>3815</c:v>
                </c:pt>
                <c:pt idx="1274">
                  <c:v>3816</c:v>
                </c:pt>
                <c:pt idx="1275">
                  <c:v>3817</c:v>
                </c:pt>
                <c:pt idx="1276">
                  <c:v>3818</c:v>
                </c:pt>
                <c:pt idx="1277">
                  <c:v>3819</c:v>
                </c:pt>
                <c:pt idx="1278">
                  <c:v>3820</c:v>
                </c:pt>
                <c:pt idx="1279">
                  <c:v>3821</c:v>
                </c:pt>
                <c:pt idx="1280">
                  <c:v>3822</c:v>
                </c:pt>
                <c:pt idx="1281">
                  <c:v>3823</c:v>
                </c:pt>
                <c:pt idx="1282">
                  <c:v>3824</c:v>
                </c:pt>
                <c:pt idx="1283">
                  <c:v>3825</c:v>
                </c:pt>
                <c:pt idx="1284">
                  <c:v>3826</c:v>
                </c:pt>
                <c:pt idx="1285">
                  <c:v>3827</c:v>
                </c:pt>
                <c:pt idx="1286">
                  <c:v>3828</c:v>
                </c:pt>
                <c:pt idx="1287">
                  <c:v>3829</c:v>
                </c:pt>
                <c:pt idx="1288">
                  <c:v>3830</c:v>
                </c:pt>
                <c:pt idx="1289">
                  <c:v>3831</c:v>
                </c:pt>
                <c:pt idx="1290">
                  <c:v>3832</c:v>
                </c:pt>
                <c:pt idx="1291">
                  <c:v>3833</c:v>
                </c:pt>
                <c:pt idx="1292">
                  <c:v>3834</c:v>
                </c:pt>
                <c:pt idx="1293">
                  <c:v>3835</c:v>
                </c:pt>
                <c:pt idx="1294">
                  <c:v>3836</c:v>
                </c:pt>
                <c:pt idx="1295">
                  <c:v>3837</c:v>
                </c:pt>
                <c:pt idx="1296">
                  <c:v>3838</c:v>
                </c:pt>
                <c:pt idx="1297">
                  <c:v>3839</c:v>
                </c:pt>
                <c:pt idx="1298">
                  <c:v>3840</c:v>
                </c:pt>
                <c:pt idx="1299">
                  <c:v>3841</c:v>
                </c:pt>
                <c:pt idx="1300">
                  <c:v>3842</c:v>
                </c:pt>
                <c:pt idx="1301">
                  <c:v>3843</c:v>
                </c:pt>
                <c:pt idx="1302">
                  <c:v>3844</c:v>
                </c:pt>
                <c:pt idx="1303">
                  <c:v>3845</c:v>
                </c:pt>
                <c:pt idx="1304">
                  <c:v>3846</c:v>
                </c:pt>
                <c:pt idx="1305">
                  <c:v>3847</c:v>
                </c:pt>
                <c:pt idx="1306">
                  <c:v>3848</c:v>
                </c:pt>
                <c:pt idx="1307">
                  <c:v>3849</c:v>
                </c:pt>
                <c:pt idx="1308">
                  <c:v>3850</c:v>
                </c:pt>
                <c:pt idx="1309">
                  <c:v>3851</c:v>
                </c:pt>
                <c:pt idx="1310">
                  <c:v>3852</c:v>
                </c:pt>
                <c:pt idx="1311">
                  <c:v>3853</c:v>
                </c:pt>
                <c:pt idx="1312">
                  <c:v>3854</c:v>
                </c:pt>
                <c:pt idx="1313">
                  <c:v>3855</c:v>
                </c:pt>
                <c:pt idx="1314">
                  <c:v>3856</c:v>
                </c:pt>
                <c:pt idx="1315">
                  <c:v>3857</c:v>
                </c:pt>
                <c:pt idx="1316">
                  <c:v>3858</c:v>
                </c:pt>
                <c:pt idx="1317">
                  <c:v>3859</c:v>
                </c:pt>
                <c:pt idx="1318">
                  <c:v>3860</c:v>
                </c:pt>
                <c:pt idx="1319">
                  <c:v>3861</c:v>
                </c:pt>
                <c:pt idx="1320">
                  <c:v>3862</c:v>
                </c:pt>
                <c:pt idx="1321">
                  <c:v>3863</c:v>
                </c:pt>
                <c:pt idx="1322">
                  <c:v>3864</c:v>
                </c:pt>
                <c:pt idx="1323">
                  <c:v>3865</c:v>
                </c:pt>
                <c:pt idx="1324">
                  <c:v>3866</c:v>
                </c:pt>
                <c:pt idx="1325">
                  <c:v>3867</c:v>
                </c:pt>
                <c:pt idx="1326">
                  <c:v>3868</c:v>
                </c:pt>
                <c:pt idx="1327">
                  <c:v>3869</c:v>
                </c:pt>
                <c:pt idx="1328">
                  <c:v>3870</c:v>
                </c:pt>
                <c:pt idx="1329">
                  <c:v>3871</c:v>
                </c:pt>
                <c:pt idx="1330">
                  <c:v>3872</c:v>
                </c:pt>
                <c:pt idx="1331">
                  <c:v>3873</c:v>
                </c:pt>
                <c:pt idx="1332">
                  <c:v>3874</c:v>
                </c:pt>
                <c:pt idx="1333">
                  <c:v>3875</c:v>
                </c:pt>
                <c:pt idx="1334">
                  <c:v>3876</c:v>
                </c:pt>
                <c:pt idx="1335">
                  <c:v>3877</c:v>
                </c:pt>
                <c:pt idx="1336">
                  <c:v>3878</c:v>
                </c:pt>
                <c:pt idx="1337">
                  <c:v>3879</c:v>
                </c:pt>
                <c:pt idx="1338">
                  <c:v>3880</c:v>
                </c:pt>
                <c:pt idx="1339">
                  <c:v>3881</c:v>
                </c:pt>
                <c:pt idx="1340">
                  <c:v>3882</c:v>
                </c:pt>
                <c:pt idx="1341">
                  <c:v>3883</c:v>
                </c:pt>
                <c:pt idx="1342">
                  <c:v>3884</c:v>
                </c:pt>
                <c:pt idx="1343">
                  <c:v>3885</c:v>
                </c:pt>
                <c:pt idx="1344">
                  <c:v>3886</c:v>
                </c:pt>
                <c:pt idx="1345">
                  <c:v>3887</c:v>
                </c:pt>
                <c:pt idx="1346">
                  <c:v>3888</c:v>
                </c:pt>
                <c:pt idx="1347">
                  <c:v>3889</c:v>
                </c:pt>
                <c:pt idx="1348">
                  <c:v>3890</c:v>
                </c:pt>
                <c:pt idx="1349">
                  <c:v>3891</c:v>
                </c:pt>
                <c:pt idx="1350">
                  <c:v>3892</c:v>
                </c:pt>
                <c:pt idx="1351">
                  <c:v>3893</c:v>
                </c:pt>
                <c:pt idx="1352">
                  <c:v>3894</c:v>
                </c:pt>
                <c:pt idx="1353">
                  <c:v>3895</c:v>
                </c:pt>
                <c:pt idx="1354">
                  <c:v>3896</c:v>
                </c:pt>
                <c:pt idx="1355">
                  <c:v>3897</c:v>
                </c:pt>
                <c:pt idx="1356">
                  <c:v>3898</c:v>
                </c:pt>
                <c:pt idx="1357">
                  <c:v>3899</c:v>
                </c:pt>
                <c:pt idx="1358">
                  <c:v>3900</c:v>
                </c:pt>
                <c:pt idx="1359">
                  <c:v>3901</c:v>
                </c:pt>
                <c:pt idx="1360">
                  <c:v>3902</c:v>
                </c:pt>
                <c:pt idx="1361">
                  <c:v>3903</c:v>
                </c:pt>
                <c:pt idx="1362">
                  <c:v>3904</c:v>
                </c:pt>
                <c:pt idx="1363">
                  <c:v>3905</c:v>
                </c:pt>
                <c:pt idx="1364">
                  <c:v>3906</c:v>
                </c:pt>
                <c:pt idx="1365">
                  <c:v>3907</c:v>
                </c:pt>
                <c:pt idx="1366">
                  <c:v>3908</c:v>
                </c:pt>
                <c:pt idx="1367">
                  <c:v>3909</c:v>
                </c:pt>
                <c:pt idx="1368">
                  <c:v>3910</c:v>
                </c:pt>
                <c:pt idx="1369">
                  <c:v>3911</c:v>
                </c:pt>
                <c:pt idx="1370">
                  <c:v>3912</c:v>
                </c:pt>
                <c:pt idx="1371">
                  <c:v>3913</c:v>
                </c:pt>
                <c:pt idx="1372">
                  <c:v>3914</c:v>
                </c:pt>
                <c:pt idx="1373">
                  <c:v>3915</c:v>
                </c:pt>
                <c:pt idx="1374">
                  <c:v>3916</c:v>
                </c:pt>
                <c:pt idx="1375">
                  <c:v>3917</c:v>
                </c:pt>
                <c:pt idx="1376">
                  <c:v>3918</c:v>
                </c:pt>
                <c:pt idx="1377">
                  <c:v>3919</c:v>
                </c:pt>
                <c:pt idx="1378">
                  <c:v>3920</c:v>
                </c:pt>
                <c:pt idx="1379">
                  <c:v>3921</c:v>
                </c:pt>
                <c:pt idx="1380">
                  <c:v>3922</c:v>
                </c:pt>
                <c:pt idx="1381">
                  <c:v>3923</c:v>
                </c:pt>
                <c:pt idx="1382">
                  <c:v>3924</c:v>
                </c:pt>
                <c:pt idx="1383">
                  <c:v>3925</c:v>
                </c:pt>
                <c:pt idx="1384">
                  <c:v>3926</c:v>
                </c:pt>
                <c:pt idx="1385">
                  <c:v>3927</c:v>
                </c:pt>
                <c:pt idx="1386">
                  <c:v>3928</c:v>
                </c:pt>
                <c:pt idx="1387">
                  <c:v>3929</c:v>
                </c:pt>
                <c:pt idx="1388">
                  <c:v>3930</c:v>
                </c:pt>
                <c:pt idx="1389">
                  <c:v>3931</c:v>
                </c:pt>
                <c:pt idx="1390">
                  <c:v>3932</c:v>
                </c:pt>
                <c:pt idx="1391">
                  <c:v>3933</c:v>
                </c:pt>
                <c:pt idx="1392">
                  <c:v>3934</c:v>
                </c:pt>
                <c:pt idx="1393">
                  <c:v>3935</c:v>
                </c:pt>
                <c:pt idx="1394">
                  <c:v>3936</c:v>
                </c:pt>
                <c:pt idx="1395">
                  <c:v>3937</c:v>
                </c:pt>
                <c:pt idx="1396">
                  <c:v>3938</c:v>
                </c:pt>
                <c:pt idx="1397">
                  <c:v>3939</c:v>
                </c:pt>
                <c:pt idx="1398">
                  <c:v>3940</c:v>
                </c:pt>
                <c:pt idx="1399">
                  <c:v>3941</c:v>
                </c:pt>
                <c:pt idx="1400">
                  <c:v>3942</c:v>
                </c:pt>
                <c:pt idx="1401">
                  <c:v>3943</c:v>
                </c:pt>
                <c:pt idx="1402">
                  <c:v>3944</c:v>
                </c:pt>
                <c:pt idx="1403">
                  <c:v>3945</c:v>
                </c:pt>
                <c:pt idx="1404">
                  <c:v>3946</c:v>
                </c:pt>
                <c:pt idx="1405">
                  <c:v>3947</c:v>
                </c:pt>
                <c:pt idx="1406">
                  <c:v>3948</c:v>
                </c:pt>
                <c:pt idx="1407">
                  <c:v>3949</c:v>
                </c:pt>
                <c:pt idx="1408">
                  <c:v>3950</c:v>
                </c:pt>
                <c:pt idx="1409">
                  <c:v>3951</c:v>
                </c:pt>
                <c:pt idx="1410">
                  <c:v>3952</c:v>
                </c:pt>
                <c:pt idx="1411">
                  <c:v>3953</c:v>
                </c:pt>
                <c:pt idx="1412">
                  <c:v>3954</c:v>
                </c:pt>
                <c:pt idx="1413">
                  <c:v>3955</c:v>
                </c:pt>
                <c:pt idx="1414">
                  <c:v>3956</c:v>
                </c:pt>
                <c:pt idx="1415">
                  <c:v>3957</c:v>
                </c:pt>
                <c:pt idx="1416">
                  <c:v>3958</c:v>
                </c:pt>
                <c:pt idx="1417">
                  <c:v>3959</c:v>
                </c:pt>
                <c:pt idx="1418">
                  <c:v>3960</c:v>
                </c:pt>
                <c:pt idx="1419">
                  <c:v>3961</c:v>
                </c:pt>
                <c:pt idx="1420">
                  <c:v>3962</c:v>
                </c:pt>
                <c:pt idx="1421">
                  <c:v>3963</c:v>
                </c:pt>
                <c:pt idx="1422">
                  <c:v>3964</c:v>
                </c:pt>
                <c:pt idx="1423">
                  <c:v>3965</c:v>
                </c:pt>
                <c:pt idx="1424">
                  <c:v>3966</c:v>
                </c:pt>
                <c:pt idx="1425">
                  <c:v>3967</c:v>
                </c:pt>
                <c:pt idx="1426">
                  <c:v>3968</c:v>
                </c:pt>
                <c:pt idx="1427">
                  <c:v>3969</c:v>
                </c:pt>
                <c:pt idx="1428">
                  <c:v>3970</c:v>
                </c:pt>
                <c:pt idx="1429">
                  <c:v>3971</c:v>
                </c:pt>
                <c:pt idx="1430">
                  <c:v>3972</c:v>
                </c:pt>
                <c:pt idx="1431">
                  <c:v>3973</c:v>
                </c:pt>
                <c:pt idx="1432">
                  <c:v>3974</c:v>
                </c:pt>
                <c:pt idx="1433">
                  <c:v>3975</c:v>
                </c:pt>
                <c:pt idx="1434">
                  <c:v>3976</c:v>
                </c:pt>
                <c:pt idx="1435">
                  <c:v>3977</c:v>
                </c:pt>
                <c:pt idx="1436">
                  <c:v>3978</c:v>
                </c:pt>
                <c:pt idx="1437">
                  <c:v>3979</c:v>
                </c:pt>
                <c:pt idx="1438">
                  <c:v>3980</c:v>
                </c:pt>
                <c:pt idx="1439">
                  <c:v>3981</c:v>
                </c:pt>
                <c:pt idx="1440">
                  <c:v>3982</c:v>
                </c:pt>
                <c:pt idx="1441">
                  <c:v>3983</c:v>
                </c:pt>
                <c:pt idx="1442">
                  <c:v>3984</c:v>
                </c:pt>
                <c:pt idx="1443">
                  <c:v>3985</c:v>
                </c:pt>
                <c:pt idx="1444">
                  <c:v>3986</c:v>
                </c:pt>
                <c:pt idx="1445">
                  <c:v>3987</c:v>
                </c:pt>
                <c:pt idx="1446">
                  <c:v>3988</c:v>
                </c:pt>
                <c:pt idx="1447">
                  <c:v>3989</c:v>
                </c:pt>
                <c:pt idx="1448">
                  <c:v>3990</c:v>
                </c:pt>
                <c:pt idx="1449">
                  <c:v>3991</c:v>
                </c:pt>
                <c:pt idx="1450">
                  <c:v>3992</c:v>
                </c:pt>
                <c:pt idx="1451">
                  <c:v>3993</c:v>
                </c:pt>
                <c:pt idx="1452">
                  <c:v>3994</c:v>
                </c:pt>
                <c:pt idx="1453">
                  <c:v>3995</c:v>
                </c:pt>
                <c:pt idx="1454">
                  <c:v>3996</c:v>
                </c:pt>
                <c:pt idx="1455">
                  <c:v>3997</c:v>
                </c:pt>
                <c:pt idx="1456">
                  <c:v>3998</c:v>
                </c:pt>
                <c:pt idx="1457">
                  <c:v>3999</c:v>
                </c:pt>
                <c:pt idx="1458">
                  <c:v>4000</c:v>
                </c:pt>
                <c:pt idx="1459">
                  <c:v>4001</c:v>
                </c:pt>
                <c:pt idx="1460">
                  <c:v>4002</c:v>
                </c:pt>
                <c:pt idx="1461">
                  <c:v>4003</c:v>
                </c:pt>
                <c:pt idx="1462">
                  <c:v>4004</c:v>
                </c:pt>
                <c:pt idx="1463">
                  <c:v>4005</c:v>
                </c:pt>
                <c:pt idx="1464">
                  <c:v>4006</c:v>
                </c:pt>
                <c:pt idx="1465">
                  <c:v>4007</c:v>
                </c:pt>
                <c:pt idx="1466">
                  <c:v>4008</c:v>
                </c:pt>
                <c:pt idx="1467">
                  <c:v>4009</c:v>
                </c:pt>
                <c:pt idx="1468">
                  <c:v>4010</c:v>
                </c:pt>
                <c:pt idx="1469">
                  <c:v>4011</c:v>
                </c:pt>
                <c:pt idx="1470">
                  <c:v>4012</c:v>
                </c:pt>
                <c:pt idx="1471">
                  <c:v>4013</c:v>
                </c:pt>
                <c:pt idx="1472">
                  <c:v>4014</c:v>
                </c:pt>
                <c:pt idx="1473">
                  <c:v>4015</c:v>
                </c:pt>
                <c:pt idx="1474">
                  <c:v>4016</c:v>
                </c:pt>
                <c:pt idx="1475">
                  <c:v>4017</c:v>
                </c:pt>
                <c:pt idx="1476">
                  <c:v>4018</c:v>
                </c:pt>
                <c:pt idx="1477">
                  <c:v>4019</c:v>
                </c:pt>
                <c:pt idx="1478">
                  <c:v>4020</c:v>
                </c:pt>
                <c:pt idx="1479">
                  <c:v>4021</c:v>
                </c:pt>
                <c:pt idx="1480">
                  <c:v>4022</c:v>
                </c:pt>
                <c:pt idx="1481">
                  <c:v>4023</c:v>
                </c:pt>
                <c:pt idx="1482">
                  <c:v>4024</c:v>
                </c:pt>
                <c:pt idx="1483">
                  <c:v>4025</c:v>
                </c:pt>
                <c:pt idx="1484">
                  <c:v>4026</c:v>
                </c:pt>
                <c:pt idx="1485">
                  <c:v>4027</c:v>
                </c:pt>
                <c:pt idx="1486">
                  <c:v>4028</c:v>
                </c:pt>
                <c:pt idx="1487">
                  <c:v>4029</c:v>
                </c:pt>
                <c:pt idx="1488">
                  <c:v>4030</c:v>
                </c:pt>
                <c:pt idx="1489">
                  <c:v>4031</c:v>
                </c:pt>
                <c:pt idx="1490">
                  <c:v>4032</c:v>
                </c:pt>
                <c:pt idx="1491">
                  <c:v>4033</c:v>
                </c:pt>
                <c:pt idx="1492">
                  <c:v>4034</c:v>
                </c:pt>
                <c:pt idx="1493">
                  <c:v>4035</c:v>
                </c:pt>
                <c:pt idx="1494">
                  <c:v>4036</c:v>
                </c:pt>
                <c:pt idx="1495">
                  <c:v>4037</c:v>
                </c:pt>
                <c:pt idx="1496">
                  <c:v>4038</c:v>
                </c:pt>
                <c:pt idx="1497">
                  <c:v>4039</c:v>
                </c:pt>
                <c:pt idx="1498">
                  <c:v>4040</c:v>
                </c:pt>
                <c:pt idx="1499">
                  <c:v>4041</c:v>
                </c:pt>
                <c:pt idx="1500">
                  <c:v>4042</c:v>
                </c:pt>
                <c:pt idx="1501">
                  <c:v>4043</c:v>
                </c:pt>
                <c:pt idx="1502">
                  <c:v>4044</c:v>
                </c:pt>
                <c:pt idx="1503">
                  <c:v>4045</c:v>
                </c:pt>
                <c:pt idx="1504">
                  <c:v>4046</c:v>
                </c:pt>
                <c:pt idx="1505">
                  <c:v>4047</c:v>
                </c:pt>
                <c:pt idx="1506">
                  <c:v>4048</c:v>
                </c:pt>
                <c:pt idx="1507">
                  <c:v>4049</c:v>
                </c:pt>
                <c:pt idx="1508">
                  <c:v>4050</c:v>
                </c:pt>
                <c:pt idx="1509">
                  <c:v>4051</c:v>
                </c:pt>
                <c:pt idx="1510">
                  <c:v>4052</c:v>
                </c:pt>
                <c:pt idx="1511">
                  <c:v>4053</c:v>
                </c:pt>
                <c:pt idx="1512">
                  <c:v>4054</c:v>
                </c:pt>
                <c:pt idx="1513">
                  <c:v>4055</c:v>
                </c:pt>
                <c:pt idx="1514">
                  <c:v>4056</c:v>
                </c:pt>
                <c:pt idx="1515">
                  <c:v>4057</c:v>
                </c:pt>
                <c:pt idx="1516">
                  <c:v>4058</c:v>
                </c:pt>
                <c:pt idx="1517">
                  <c:v>4059</c:v>
                </c:pt>
                <c:pt idx="1518">
                  <c:v>4060</c:v>
                </c:pt>
                <c:pt idx="1519">
                  <c:v>4061</c:v>
                </c:pt>
                <c:pt idx="1520">
                  <c:v>4062</c:v>
                </c:pt>
                <c:pt idx="1521">
                  <c:v>4063</c:v>
                </c:pt>
                <c:pt idx="1522">
                  <c:v>4064</c:v>
                </c:pt>
                <c:pt idx="1523">
                  <c:v>4065</c:v>
                </c:pt>
                <c:pt idx="1524">
                  <c:v>4066</c:v>
                </c:pt>
                <c:pt idx="1525">
                  <c:v>4067</c:v>
                </c:pt>
                <c:pt idx="1526">
                  <c:v>4068</c:v>
                </c:pt>
                <c:pt idx="1527">
                  <c:v>4069</c:v>
                </c:pt>
                <c:pt idx="1528">
                  <c:v>4070</c:v>
                </c:pt>
                <c:pt idx="1529">
                  <c:v>4071</c:v>
                </c:pt>
                <c:pt idx="1530">
                  <c:v>4072</c:v>
                </c:pt>
                <c:pt idx="1531">
                  <c:v>4073</c:v>
                </c:pt>
                <c:pt idx="1532">
                  <c:v>4074</c:v>
                </c:pt>
                <c:pt idx="1533">
                  <c:v>4075</c:v>
                </c:pt>
                <c:pt idx="1534">
                  <c:v>4076</c:v>
                </c:pt>
                <c:pt idx="1535">
                  <c:v>4077</c:v>
                </c:pt>
                <c:pt idx="1536">
                  <c:v>4078</c:v>
                </c:pt>
                <c:pt idx="1537">
                  <c:v>4079</c:v>
                </c:pt>
                <c:pt idx="1538">
                  <c:v>4080</c:v>
                </c:pt>
                <c:pt idx="1539">
                  <c:v>4081</c:v>
                </c:pt>
                <c:pt idx="1540">
                  <c:v>4082</c:v>
                </c:pt>
                <c:pt idx="1541">
                  <c:v>4083</c:v>
                </c:pt>
                <c:pt idx="1542">
                  <c:v>4084</c:v>
                </c:pt>
                <c:pt idx="1543">
                  <c:v>4085</c:v>
                </c:pt>
                <c:pt idx="1544">
                  <c:v>4086</c:v>
                </c:pt>
                <c:pt idx="1545">
                  <c:v>4087</c:v>
                </c:pt>
                <c:pt idx="1546">
                  <c:v>4088</c:v>
                </c:pt>
                <c:pt idx="1547">
                  <c:v>4089</c:v>
                </c:pt>
                <c:pt idx="1548">
                  <c:v>4090</c:v>
                </c:pt>
                <c:pt idx="1549">
                  <c:v>4091</c:v>
                </c:pt>
                <c:pt idx="1550">
                  <c:v>4092</c:v>
                </c:pt>
                <c:pt idx="1551">
                  <c:v>4093</c:v>
                </c:pt>
                <c:pt idx="1552">
                  <c:v>4094</c:v>
                </c:pt>
                <c:pt idx="1553">
                  <c:v>4095</c:v>
                </c:pt>
                <c:pt idx="1554">
                  <c:v>4096</c:v>
                </c:pt>
                <c:pt idx="1555">
                  <c:v>4097</c:v>
                </c:pt>
                <c:pt idx="1556">
                  <c:v>4098</c:v>
                </c:pt>
                <c:pt idx="1557">
                  <c:v>4099</c:v>
                </c:pt>
                <c:pt idx="1558">
                  <c:v>4100</c:v>
                </c:pt>
                <c:pt idx="1559">
                  <c:v>4101</c:v>
                </c:pt>
                <c:pt idx="1560">
                  <c:v>4102</c:v>
                </c:pt>
                <c:pt idx="1561">
                  <c:v>4103</c:v>
                </c:pt>
                <c:pt idx="1562">
                  <c:v>4104</c:v>
                </c:pt>
                <c:pt idx="1563">
                  <c:v>4105</c:v>
                </c:pt>
                <c:pt idx="1564">
                  <c:v>4106</c:v>
                </c:pt>
                <c:pt idx="1565">
                  <c:v>4107</c:v>
                </c:pt>
                <c:pt idx="1566">
                  <c:v>4108</c:v>
                </c:pt>
                <c:pt idx="1567">
                  <c:v>4109</c:v>
                </c:pt>
                <c:pt idx="1568">
                  <c:v>4110</c:v>
                </c:pt>
                <c:pt idx="1569">
                  <c:v>4111</c:v>
                </c:pt>
                <c:pt idx="1570">
                  <c:v>4112</c:v>
                </c:pt>
                <c:pt idx="1571">
                  <c:v>4113</c:v>
                </c:pt>
                <c:pt idx="1572">
                  <c:v>4114</c:v>
                </c:pt>
                <c:pt idx="1573">
                  <c:v>4115</c:v>
                </c:pt>
                <c:pt idx="1574">
                  <c:v>4116</c:v>
                </c:pt>
                <c:pt idx="1575">
                  <c:v>4117</c:v>
                </c:pt>
                <c:pt idx="1576">
                  <c:v>4118</c:v>
                </c:pt>
                <c:pt idx="1577">
                  <c:v>4119</c:v>
                </c:pt>
                <c:pt idx="1578">
                  <c:v>4120</c:v>
                </c:pt>
                <c:pt idx="1579">
                  <c:v>4121</c:v>
                </c:pt>
                <c:pt idx="1580">
                  <c:v>4122</c:v>
                </c:pt>
                <c:pt idx="1581">
                  <c:v>4123</c:v>
                </c:pt>
                <c:pt idx="1582">
                  <c:v>4124</c:v>
                </c:pt>
                <c:pt idx="1583">
                  <c:v>4125</c:v>
                </c:pt>
                <c:pt idx="1584">
                  <c:v>4126</c:v>
                </c:pt>
                <c:pt idx="1585">
                  <c:v>4127</c:v>
                </c:pt>
                <c:pt idx="1586">
                  <c:v>4128</c:v>
                </c:pt>
                <c:pt idx="1587">
                  <c:v>4129</c:v>
                </c:pt>
                <c:pt idx="1588">
                  <c:v>4130</c:v>
                </c:pt>
                <c:pt idx="1589">
                  <c:v>4131</c:v>
                </c:pt>
                <c:pt idx="1590">
                  <c:v>4132</c:v>
                </c:pt>
                <c:pt idx="1591">
                  <c:v>4133</c:v>
                </c:pt>
                <c:pt idx="1592">
                  <c:v>4134</c:v>
                </c:pt>
                <c:pt idx="1593">
                  <c:v>4135</c:v>
                </c:pt>
                <c:pt idx="1594">
                  <c:v>4136</c:v>
                </c:pt>
                <c:pt idx="1595">
                  <c:v>4137</c:v>
                </c:pt>
                <c:pt idx="1596">
                  <c:v>4138</c:v>
                </c:pt>
                <c:pt idx="1597">
                  <c:v>4139</c:v>
                </c:pt>
                <c:pt idx="1598">
                  <c:v>4140</c:v>
                </c:pt>
                <c:pt idx="1599">
                  <c:v>4141</c:v>
                </c:pt>
                <c:pt idx="1600">
                  <c:v>4142</c:v>
                </c:pt>
                <c:pt idx="1601">
                  <c:v>4143</c:v>
                </c:pt>
                <c:pt idx="1602">
                  <c:v>4144</c:v>
                </c:pt>
                <c:pt idx="1603">
                  <c:v>4145</c:v>
                </c:pt>
                <c:pt idx="1604">
                  <c:v>4146</c:v>
                </c:pt>
                <c:pt idx="1605">
                  <c:v>4147</c:v>
                </c:pt>
                <c:pt idx="1606">
                  <c:v>4148</c:v>
                </c:pt>
                <c:pt idx="1607">
                  <c:v>4149</c:v>
                </c:pt>
                <c:pt idx="1608">
                  <c:v>4150</c:v>
                </c:pt>
                <c:pt idx="1609">
                  <c:v>4151</c:v>
                </c:pt>
                <c:pt idx="1610">
                  <c:v>4152</c:v>
                </c:pt>
                <c:pt idx="1611">
                  <c:v>4153</c:v>
                </c:pt>
                <c:pt idx="1612">
                  <c:v>4154</c:v>
                </c:pt>
                <c:pt idx="1613">
                  <c:v>4155</c:v>
                </c:pt>
                <c:pt idx="1614">
                  <c:v>4156</c:v>
                </c:pt>
                <c:pt idx="1615">
                  <c:v>4157</c:v>
                </c:pt>
                <c:pt idx="1616">
                  <c:v>4158</c:v>
                </c:pt>
                <c:pt idx="1617">
                  <c:v>4159</c:v>
                </c:pt>
                <c:pt idx="1618">
                  <c:v>4160</c:v>
                </c:pt>
                <c:pt idx="1619">
                  <c:v>4161</c:v>
                </c:pt>
                <c:pt idx="1620">
                  <c:v>4162</c:v>
                </c:pt>
                <c:pt idx="1621">
                  <c:v>4163</c:v>
                </c:pt>
                <c:pt idx="1622">
                  <c:v>4164</c:v>
                </c:pt>
                <c:pt idx="1623">
                  <c:v>4165</c:v>
                </c:pt>
                <c:pt idx="1624">
                  <c:v>4166</c:v>
                </c:pt>
                <c:pt idx="1625">
                  <c:v>4167</c:v>
                </c:pt>
                <c:pt idx="1626">
                  <c:v>4168</c:v>
                </c:pt>
                <c:pt idx="1627">
                  <c:v>4169</c:v>
                </c:pt>
                <c:pt idx="1628">
                  <c:v>4170</c:v>
                </c:pt>
                <c:pt idx="1629">
                  <c:v>4171</c:v>
                </c:pt>
                <c:pt idx="1630">
                  <c:v>4172</c:v>
                </c:pt>
                <c:pt idx="1631">
                  <c:v>4173</c:v>
                </c:pt>
                <c:pt idx="1632">
                  <c:v>4174</c:v>
                </c:pt>
                <c:pt idx="1633">
                  <c:v>4175</c:v>
                </c:pt>
                <c:pt idx="1634">
                  <c:v>4176</c:v>
                </c:pt>
                <c:pt idx="1635">
                  <c:v>4177</c:v>
                </c:pt>
                <c:pt idx="1636">
                  <c:v>4178</c:v>
                </c:pt>
                <c:pt idx="1637">
                  <c:v>4179</c:v>
                </c:pt>
                <c:pt idx="1638">
                  <c:v>4180</c:v>
                </c:pt>
                <c:pt idx="1639">
                  <c:v>4181</c:v>
                </c:pt>
                <c:pt idx="1640">
                  <c:v>4182</c:v>
                </c:pt>
                <c:pt idx="1641">
                  <c:v>4183</c:v>
                </c:pt>
                <c:pt idx="1642">
                  <c:v>4184</c:v>
                </c:pt>
                <c:pt idx="1643">
                  <c:v>4185</c:v>
                </c:pt>
                <c:pt idx="1644">
                  <c:v>4186</c:v>
                </c:pt>
                <c:pt idx="1645">
                  <c:v>4187</c:v>
                </c:pt>
                <c:pt idx="1646">
                  <c:v>4188</c:v>
                </c:pt>
                <c:pt idx="1647">
                  <c:v>4189</c:v>
                </c:pt>
                <c:pt idx="1648">
                  <c:v>4190</c:v>
                </c:pt>
                <c:pt idx="1649">
                  <c:v>4191</c:v>
                </c:pt>
                <c:pt idx="1650">
                  <c:v>4192</c:v>
                </c:pt>
                <c:pt idx="1651">
                  <c:v>4193</c:v>
                </c:pt>
                <c:pt idx="1652">
                  <c:v>4194</c:v>
                </c:pt>
                <c:pt idx="1653">
                  <c:v>4195</c:v>
                </c:pt>
                <c:pt idx="1654">
                  <c:v>4196</c:v>
                </c:pt>
                <c:pt idx="1655">
                  <c:v>4197</c:v>
                </c:pt>
                <c:pt idx="1656">
                  <c:v>4198</c:v>
                </c:pt>
                <c:pt idx="1657">
                  <c:v>4199</c:v>
                </c:pt>
                <c:pt idx="1658">
                  <c:v>4200</c:v>
                </c:pt>
                <c:pt idx="1659">
                  <c:v>4201</c:v>
                </c:pt>
                <c:pt idx="1660">
                  <c:v>4202</c:v>
                </c:pt>
                <c:pt idx="1661">
                  <c:v>4203</c:v>
                </c:pt>
                <c:pt idx="1662">
                  <c:v>4204</c:v>
                </c:pt>
                <c:pt idx="1663">
                  <c:v>4205</c:v>
                </c:pt>
                <c:pt idx="1664">
                  <c:v>4206</c:v>
                </c:pt>
                <c:pt idx="1665">
                  <c:v>4207</c:v>
                </c:pt>
                <c:pt idx="1666">
                  <c:v>4208</c:v>
                </c:pt>
                <c:pt idx="1667">
                  <c:v>4209</c:v>
                </c:pt>
                <c:pt idx="1668">
                  <c:v>4210</c:v>
                </c:pt>
                <c:pt idx="1669">
                  <c:v>4211</c:v>
                </c:pt>
                <c:pt idx="1670">
                  <c:v>4212</c:v>
                </c:pt>
                <c:pt idx="1671">
                  <c:v>4213</c:v>
                </c:pt>
                <c:pt idx="1672">
                  <c:v>4214</c:v>
                </c:pt>
                <c:pt idx="1673">
                  <c:v>4215</c:v>
                </c:pt>
                <c:pt idx="1674">
                  <c:v>4216</c:v>
                </c:pt>
                <c:pt idx="1675">
                  <c:v>4217</c:v>
                </c:pt>
                <c:pt idx="1676">
                  <c:v>4218</c:v>
                </c:pt>
                <c:pt idx="1677">
                  <c:v>4219</c:v>
                </c:pt>
                <c:pt idx="1678">
                  <c:v>4220</c:v>
                </c:pt>
                <c:pt idx="1679">
                  <c:v>4221</c:v>
                </c:pt>
                <c:pt idx="1680">
                  <c:v>4222</c:v>
                </c:pt>
                <c:pt idx="1681">
                  <c:v>4223</c:v>
                </c:pt>
                <c:pt idx="1682">
                  <c:v>4224</c:v>
                </c:pt>
                <c:pt idx="1683">
                  <c:v>4225</c:v>
                </c:pt>
                <c:pt idx="1684">
                  <c:v>4226</c:v>
                </c:pt>
                <c:pt idx="1685">
                  <c:v>4227</c:v>
                </c:pt>
                <c:pt idx="1686">
                  <c:v>4228</c:v>
                </c:pt>
                <c:pt idx="1687">
                  <c:v>4229</c:v>
                </c:pt>
                <c:pt idx="1688">
                  <c:v>4230</c:v>
                </c:pt>
                <c:pt idx="1689">
                  <c:v>4231</c:v>
                </c:pt>
                <c:pt idx="1690">
                  <c:v>4232</c:v>
                </c:pt>
                <c:pt idx="1691">
                  <c:v>4233</c:v>
                </c:pt>
                <c:pt idx="1692">
                  <c:v>4234</c:v>
                </c:pt>
                <c:pt idx="1693">
                  <c:v>4235</c:v>
                </c:pt>
                <c:pt idx="1694">
                  <c:v>4236</c:v>
                </c:pt>
                <c:pt idx="1695">
                  <c:v>4237</c:v>
                </c:pt>
                <c:pt idx="1696">
                  <c:v>4238</c:v>
                </c:pt>
                <c:pt idx="1697">
                  <c:v>4239</c:v>
                </c:pt>
                <c:pt idx="1698">
                  <c:v>4240</c:v>
                </c:pt>
                <c:pt idx="1699">
                  <c:v>4241</c:v>
                </c:pt>
                <c:pt idx="1700">
                  <c:v>4242</c:v>
                </c:pt>
                <c:pt idx="1701">
                  <c:v>4243</c:v>
                </c:pt>
                <c:pt idx="1702">
                  <c:v>4244</c:v>
                </c:pt>
                <c:pt idx="1703">
                  <c:v>4245</c:v>
                </c:pt>
                <c:pt idx="1704">
                  <c:v>4246</c:v>
                </c:pt>
                <c:pt idx="1705">
                  <c:v>4247</c:v>
                </c:pt>
                <c:pt idx="1706">
                  <c:v>4248</c:v>
                </c:pt>
                <c:pt idx="1707">
                  <c:v>4249</c:v>
                </c:pt>
                <c:pt idx="1708">
                  <c:v>4250</c:v>
                </c:pt>
                <c:pt idx="1709">
                  <c:v>4251</c:v>
                </c:pt>
                <c:pt idx="1710">
                  <c:v>4252</c:v>
                </c:pt>
                <c:pt idx="1711">
                  <c:v>4253</c:v>
                </c:pt>
                <c:pt idx="1712">
                  <c:v>4254</c:v>
                </c:pt>
                <c:pt idx="1713">
                  <c:v>4255</c:v>
                </c:pt>
                <c:pt idx="1714">
                  <c:v>4256</c:v>
                </c:pt>
                <c:pt idx="1715">
                  <c:v>4257</c:v>
                </c:pt>
                <c:pt idx="1716">
                  <c:v>4258</c:v>
                </c:pt>
                <c:pt idx="1717">
                  <c:v>4259</c:v>
                </c:pt>
                <c:pt idx="1718">
                  <c:v>4260</c:v>
                </c:pt>
                <c:pt idx="1719">
                  <c:v>4261</c:v>
                </c:pt>
                <c:pt idx="1720">
                  <c:v>4262</c:v>
                </c:pt>
                <c:pt idx="1721">
                  <c:v>4263</c:v>
                </c:pt>
                <c:pt idx="1722">
                  <c:v>4264</c:v>
                </c:pt>
                <c:pt idx="1723">
                  <c:v>4265</c:v>
                </c:pt>
                <c:pt idx="1724">
                  <c:v>4266</c:v>
                </c:pt>
                <c:pt idx="1725">
                  <c:v>4267</c:v>
                </c:pt>
                <c:pt idx="1726">
                  <c:v>4268</c:v>
                </c:pt>
                <c:pt idx="1727">
                  <c:v>4269</c:v>
                </c:pt>
                <c:pt idx="1728">
                  <c:v>4270</c:v>
                </c:pt>
                <c:pt idx="1729">
                  <c:v>4271</c:v>
                </c:pt>
                <c:pt idx="1730">
                  <c:v>4272</c:v>
                </c:pt>
                <c:pt idx="1731">
                  <c:v>4273</c:v>
                </c:pt>
                <c:pt idx="1732">
                  <c:v>4274</c:v>
                </c:pt>
                <c:pt idx="1733">
                  <c:v>4275</c:v>
                </c:pt>
                <c:pt idx="1734">
                  <c:v>4276</c:v>
                </c:pt>
                <c:pt idx="1735">
                  <c:v>4277</c:v>
                </c:pt>
                <c:pt idx="1736">
                  <c:v>4278</c:v>
                </c:pt>
                <c:pt idx="1737">
                  <c:v>4279</c:v>
                </c:pt>
                <c:pt idx="1738">
                  <c:v>4280</c:v>
                </c:pt>
                <c:pt idx="1739">
                  <c:v>4281</c:v>
                </c:pt>
                <c:pt idx="1740">
                  <c:v>4282</c:v>
                </c:pt>
                <c:pt idx="1741">
                  <c:v>4283</c:v>
                </c:pt>
                <c:pt idx="1742">
                  <c:v>4284</c:v>
                </c:pt>
                <c:pt idx="1743">
                  <c:v>4285</c:v>
                </c:pt>
                <c:pt idx="1744">
                  <c:v>4286</c:v>
                </c:pt>
                <c:pt idx="1745">
                  <c:v>4287</c:v>
                </c:pt>
                <c:pt idx="1746">
                  <c:v>4288</c:v>
                </c:pt>
                <c:pt idx="1747">
                  <c:v>4289</c:v>
                </c:pt>
                <c:pt idx="1748">
                  <c:v>4290</c:v>
                </c:pt>
                <c:pt idx="1749">
                  <c:v>4291</c:v>
                </c:pt>
                <c:pt idx="1750">
                  <c:v>4292</c:v>
                </c:pt>
                <c:pt idx="1751">
                  <c:v>4293</c:v>
                </c:pt>
                <c:pt idx="1752">
                  <c:v>4294</c:v>
                </c:pt>
                <c:pt idx="1753">
                  <c:v>4295</c:v>
                </c:pt>
                <c:pt idx="1754">
                  <c:v>4296</c:v>
                </c:pt>
                <c:pt idx="1755">
                  <c:v>4297</c:v>
                </c:pt>
                <c:pt idx="1756">
                  <c:v>4298</c:v>
                </c:pt>
                <c:pt idx="1757">
                  <c:v>4299</c:v>
                </c:pt>
                <c:pt idx="1758">
                  <c:v>4300</c:v>
                </c:pt>
                <c:pt idx="1759">
                  <c:v>4301</c:v>
                </c:pt>
                <c:pt idx="1760">
                  <c:v>4302</c:v>
                </c:pt>
                <c:pt idx="1761">
                  <c:v>4303</c:v>
                </c:pt>
                <c:pt idx="1762">
                  <c:v>4304</c:v>
                </c:pt>
                <c:pt idx="1763">
                  <c:v>4305</c:v>
                </c:pt>
                <c:pt idx="1764">
                  <c:v>4306</c:v>
                </c:pt>
                <c:pt idx="1765">
                  <c:v>4307</c:v>
                </c:pt>
                <c:pt idx="1766">
                  <c:v>4308</c:v>
                </c:pt>
                <c:pt idx="1767">
                  <c:v>4309</c:v>
                </c:pt>
                <c:pt idx="1768">
                  <c:v>4310</c:v>
                </c:pt>
                <c:pt idx="1769">
                  <c:v>4311</c:v>
                </c:pt>
                <c:pt idx="1770">
                  <c:v>4312</c:v>
                </c:pt>
                <c:pt idx="1771">
                  <c:v>4313</c:v>
                </c:pt>
                <c:pt idx="1772">
                  <c:v>4314</c:v>
                </c:pt>
                <c:pt idx="1773">
                  <c:v>4315</c:v>
                </c:pt>
                <c:pt idx="1774">
                  <c:v>4316</c:v>
                </c:pt>
                <c:pt idx="1775">
                  <c:v>4317</c:v>
                </c:pt>
                <c:pt idx="1776">
                  <c:v>4318</c:v>
                </c:pt>
                <c:pt idx="1777">
                  <c:v>4319</c:v>
                </c:pt>
                <c:pt idx="1778">
                  <c:v>4320</c:v>
                </c:pt>
                <c:pt idx="1779">
                  <c:v>4321</c:v>
                </c:pt>
                <c:pt idx="1780">
                  <c:v>4322</c:v>
                </c:pt>
              </c:numCache>
            </c:numRef>
          </c:xVal>
          <c:yVal>
            <c:numRef>
              <c:f>Graph!$C$1339:$C$3117</c:f>
              <c:numCache>
                <c:formatCode>General</c:formatCode>
                <c:ptCount val="1779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Graph!$A$1338:$A$3118</c:f>
              <c:numCache>
                <c:formatCode>General</c:formatCode>
                <c:ptCount val="1781"/>
                <c:pt idx="0">
                  <c:v>2542</c:v>
                </c:pt>
                <c:pt idx="1">
                  <c:v>2543</c:v>
                </c:pt>
                <c:pt idx="2">
                  <c:v>2544</c:v>
                </c:pt>
                <c:pt idx="3">
                  <c:v>2545</c:v>
                </c:pt>
                <c:pt idx="4">
                  <c:v>2546</c:v>
                </c:pt>
                <c:pt idx="5">
                  <c:v>2547</c:v>
                </c:pt>
                <c:pt idx="6">
                  <c:v>2548</c:v>
                </c:pt>
                <c:pt idx="7">
                  <c:v>2549</c:v>
                </c:pt>
                <c:pt idx="8">
                  <c:v>2550</c:v>
                </c:pt>
                <c:pt idx="9">
                  <c:v>2551</c:v>
                </c:pt>
                <c:pt idx="10">
                  <c:v>2552</c:v>
                </c:pt>
                <c:pt idx="11">
                  <c:v>2553</c:v>
                </c:pt>
                <c:pt idx="12">
                  <c:v>2554</c:v>
                </c:pt>
                <c:pt idx="13">
                  <c:v>2555</c:v>
                </c:pt>
                <c:pt idx="14">
                  <c:v>2556</c:v>
                </c:pt>
                <c:pt idx="15">
                  <c:v>2557</c:v>
                </c:pt>
                <c:pt idx="16">
                  <c:v>2558</c:v>
                </c:pt>
                <c:pt idx="17">
                  <c:v>2559</c:v>
                </c:pt>
                <c:pt idx="18">
                  <c:v>2560</c:v>
                </c:pt>
                <c:pt idx="19">
                  <c:v>2561</c:v>
                </c:pt>
                <c:pt idx="20">
                  <c:v>2562</c:v>
                </c:pt>
                <c:pt idx="21">
                  <c:v>2563</c:v>
                </c:pt>
                <c:pt idx="22">
                  <c:v>2564</c:v>
                </c:pt>
                <c:pt idx="23">
                  <c:v>2565</c:v>
                </c:pt>
                <c:pt idx="24">
                  <c:v>2566</c:v>
                </c:pt>
                <c:pt idx="25">
                  <c:v>2567</c:v>
                </c:pt>
                <c:pt idx="26">
                  <c:v>2568</c:v>
                </c:pt>
                <c:pt idx="27">
                  <c:v>2569</c:v>
                </c:pt>
                <c:pt idx="28">
                  <c:v>2570</c:v>
                </c:pt>
                <c:pt idx="29">
                  <c:v>2571</c:v>
                </c:pt>
                <c:pt idx="30">
                  <c:v>2572</c:v>
                </c:pt>
                <c:pt idx="31">
                  <c:v>2573</c:v>
                </c:pt>
                <c:pt idx="32">
                  <c:v>2574</c:v>
                </c:pt>
                <c:pt idx="33">
                  <c:v>2575</c:v>
                </c:pt>
                <c:pt idx="34">
                  <c:v>2576</c:v>
                </c:pt>
                <c:pt idx="35">
                  <c:v>2577</c:v>
                </c:pt>
                <c:pt idx="36">
                  <c:v>2578</c:v>
                </c:pt>
                <c:pt idx="37">
                  <c:v>2579</c:v>
                </c:pt>
                <c:pt idx="38">
                  <c:v>2580</c:v>
                </c:pt>
                <c:pt idx="39">
                  <c:v>2581</c:v>
                </c:pt>
                <c:pt idx="40">
                  <c:v>2582</c:v>
                </c:pt>
                <c:pt idx="41">
                  <c:v>2583</c:v>
                </c:pt>
                <c:pt idx="42">
                  <c:v>2584</c:v>
                </c:pt>
                <c:pt idx="43">
                  <c:v>2585</c:v>
                </c:pt>
                <c:pt idx="44">
                  <c:v>2586</c:v>
                </c:pt>
                <c:pt idx="45">
                  <c:v>2587</c:v>
                </c:pt>
                <c:pt idx="46">
                  <c:v>2588</c:v>
                </c:pt>
                <c:pt idx="47">
                  <c:v>2589</c:v>
                </c:pt>
                <c:pt idx="48">
                  <c:v>2590</c:v>
                </c:pt>
                <c:pt idx="49">
                  <c:v>2591</c:v>
                </c:pt>
                <c:pt idx="50">
                  <c:v>2592</c:v>
                </c:pt>
                <c:pt idx="51">
                  <c:v>2593</c:v>
                </c:pt>
                <c:pt idx="52">
                  <c:v>2594</c:v>
                </c:pt>
                <c:pt idx="53">
                  <c:v>2595</c:v>
                </c:pt>
                <c:pt idx="54">
                  <c:v>2596</c:v>
                </c:pt>
                <c:pt idx="55">
                  <c:v>2597</c:v>
                </c:pt>
                <c:pt idx="56">
                  <c:v>2598</c:v>
                </c:pt>
                <c:pt idx="57">
                  <c:v>2599</c:v>
                </c:pt>
                <c:pt idx="58">
                  <c:v>2600</c:v>
                </c:pt>
                <c:pt idx="59">
                  <c:v>2601</c:v>
                </c:pt>
                <c:pt idx="60">
                  <c:v>2602</c:v>
                </c:pt>
                <c:pt idx="61">
                  <c:v>2603</c:v>
                </c:pt>
                <c:pt idx="62">
                  <c:v>2604</c:v>
                </c:pt>
                <c:pt idx="63">
                  <c:v>2605</c:v>
                </c:pt>
                <c:pt idx="64">
                  <c:v>2606</c:v>
                </c:pt>
                <c:pt idx="65">
                  <c:v>2607</c:v>
                </c:pt>
                <c:pt idx="66">
                  <c:v>2608</c:v>
                </c:pt>
                <c:pt idx="67">
                  <c:v>2609</c:v>
                </c:pt>
                <c:pt idx="68">
                  <c:v>2610</c:v>
                </c:pt>
                <c:pt idx="69">
                  <c:v>2611</c:v>
                </c:pt>
                <c:pt idx="70">
                  <c:v>2612</c:v>
                </c:pt>
                <c:pt idx="71">
                  <c:v>2613</c:v>
                </c:pt>
                <c:pt idx="72">
                  <c:v>2614</c:v>
                </c:pt>
                <c:pt idx="73">
                  <c:v>2615</c:v>
                </c:pt>
                <c:pt idx="74">
                  <c:v>2616</c:v>
                </c:pt>
                <c:pt idx="75">
                  <c:v>2617</c:v>
                </c:pt>
                <c:pt idx="76">
                  <c:v>2618</c:v>
                </c:pt>
                <c:pt idx="77">
                  <c:v>2619</c:v>
                </c:pt>
                <c:pt idx="78">
                  <c:v>2620</c:v>
                </c:pt>
                <c:pt idx="79">
                  <c:v>2621</c:v>
                </c:pt>
                <c:pt idx="80">
                  <c:v>2622</c:v>
                </c:pt>
                <c:pt idx="81">
                  <c:v>2623</c:v>
                </c:pt>
                <c:pt idx="82">
                  <c:v>2624</c:v>
                </c:pt>
                <c:pt idx="83">
                  <c:v>2625</c:v>
                </c:pt>
                <c:pt idx="84">
                  <c:v>2626</c:v>
                </c:pt>
                <c:pt idx="85">
                  <c:v>2627</c:v>
                </c:pt>
                <c:pt idx="86">
                  <c:v>2628</c:v>
                </c:pt>
                <c:pt idx="87">
                  <c:v>2629</c:v>
                </c:pt>
                <c:pt idx="88">
                  <c:v>2630</c:v>
                </c:pt>
                <c:pt idx="89">
                  <c:v>2631</c:v>
                </c:pt>
                <c:pt idx="90">
                  <c:v>2632</c:v>
                </c:pt>
                <c:pt idx="91">
                  <c:v>2633</c:v>
                </c:pt>
                <c:pt idx="92">
                  <c:v>2634</c:v>
                </c:pt>
                <c:pt idx="93">
                  <c:v>2635</c:v>
                </c:pt>
                <c:pt idx="94">
                  <c:v>2636</c:v>
                </c:pt>
                <c:pt idx="95">
                  <c:v>2637</c:v>
                </c:pt>
                <c:pt idx="96">
                  <c:v>2638</c:v>
                </c:pt>
                <c:pt idx="97">
                  <c:v>2639</c:v>
                </c:pt>
                <c:pt idx="98">
                  <c:v>2640</c:v>
                </c:pt>
                <c:pt idx="99">
                  <c:v>2641</c:v>
                </c:pt>
                <c:pt idx="100">
                  <c:v>2642</c:v>
                </c:pt>
                <c:pt idx="101">
                  <c:v>2643</c:v>
                </c:pt>
                <c:pt idx="102">
                  <c:v>2644</c:v>
                </c:pt>
                <c:pt idx="103">
                  <c:v>2645</c:v>
                </c:pt>
                <c:pt idx="104">
                  <c:v>2646</c:v>
                </c:pt>
                <c:pt idx="105">
                  <c:v>2647</c:v>
                </c:pt>
                <c:pt idx="106">
                  <c:v>2648</c:v>
                </c:pt>
                <c:pt idx="107">
                  <c:v>2649</c:v>
                </c:pt>
                <c:pt idx="108">
                  <c:v>2650</c:v>
                </c:pt>
                <c:pt idx="109">
                  <c:v>2651</c:v>
                </c:pt>
                <c:pt idx="110">
                  <c:v>2652</c:v>
                </c:pt>
                <c:pt idx="111">
                  <c:v>2653</c:v>
                </c:pt>
                <c:pt idx="112">
                  <c:v>2654</c:v>
                </c:pt>
                <c:pt idx="113">
                  <c:v>2655</c:v>
                </c:pt>
                <c:pt idx="114">
                  <c:v>2656</c:v>
                </c:pt>
                <c:pt idx="115">
                  <c:v>2657</c:v>
                </c:pt>
                <c:pt idx="116">
                  <c:v>2658</c:v>
                </c:pt>
                <c:pt idx="117">
                  <c:v>2659</c:v>
                </c:pt>
                <c:pt idx="118">
                  <c:v>2660</c:v>
                </c:pt>
                <c:pt idx="119">
                  <c:v>2661</c:v>
                </c:pt>
                <c:pt idx="120">
                  <c:v>2662</c:v>
                </c:pt>
                <c:pt idx="121">
                  <c:v>2663</c:v>
                </c:pt>
                <c:pt idx="122">
                  <c:v>2664</c:v>
                </c:pt>
                <c:pt idx="123">
                  <c:v>2665</c:v>
                </c:pt>
                <c:pt idx="124">
                  <c:v>2666</c:v>
                </c:pt>
                <c:pt idx="125">
                  <c:v>2667</c:v>
                </c:pt>
                <c:pt idx="126">
                  <c:v>2668</c:v>
                </c:pt>
                <c:pt idx="127">
                  <c:v>2669</c:v>
                </c:pt>
                <c:pt idx="128">
                  <c:v>2670</c:v>
                </c:pt>
                <c:pt idx="129">
                  <c:v>2671</c:v>
                </c:pt>
                <c:pt idx="130">
                  <c:v>2672</c:v>
                </c:pt>
                <c:pt idx="131">
                  <c:v>2673</c:v>
                </c:pt>
                <c:pt idx="132">
                  <c:v>2674</c:v>
                </c:pt>
                <c:pt idx="133">
                  <c:v>2675</c:v>
                </c:pt>
                <c:pt idx="134">
                  <c:v>2676</c:v>
                </c:pt>
                <c:pt idx="135">
                  <c:v>2677</c:v>
                </c:pt>
                <c:pt idx="136">
                  <c:v>2678</c:v>
                </c:pt>
                <c:pt idx="137">
                  <c:v>2679</c:v>
                </c:pt>
                <c:pt idx="138">
                  <c:v>2680</c:v>
                </c:pt>
                <c:pt idx="139">
                  <c:v>2681</c:v>
                </c:pt>
                <c:pt idx="140">
                  <c:v>2682</c:v>
                </c:pt>
                <c:pt idx="141">
                  <c:v>2683</c:v>
                </c:pt>
                <c:pt idx="142">
                  <c:v>2684</c:v>
                </c:pt>
                <c:pt idx="143">
                  <c:v>2685</c:v>
                </c:pt>
                <c:pt idx="144">
                  <c:v>2686</c:v>
                </c:pt>
                <c:pt idx="145">
                  <c:v>2687</c:v>
                </c:pt>
                <c:pt idx="146">
                  <c:v>2688</c:v>
                </c:pt>
                <c:pt idx="147">
                  <c:v>2689</c:v>
                </c:pt>
                <c:pt idx="148">
                  <c:v>2690</c:v>
                </c:pt>
                <c:pt idx="149">
                  <c:v>2691</c:v>
                </c:pt>
                <c:pt idx="150">
                  <c:v>2692</c:v>
                </c:pt>
                <c:pt idx="151">
                  <c:v>2693</c:v>
                </c:pt>
                <c:pt idx="152">
                  <c:v>2694</c:v>
                </c:pt>
                <c:pt idx="153">
                  <c:v>2695</c:v>
                </c:pt>
                <c:pt idx="154">
                  <c:v>2696</c:v>
                </c:pt>
                <c:pt idx="155">
                  <c:v>2697</c:v>
                </c:pt>
                <c:pt idx="156">
                  <c:v>2698</c:v>
                </c:pt>
                <c:pt idx="157">
                  <c:v>2699</c:v>
                </c:pt>
                <c:pt idx="158">
                  <c:v>2700</c:v>
                </c:pt>
                <c:pt idx="159">
                  <c:v>2701</c:v>
                </c:pt>
                <c:pt idx="160">
                  <c:v>2702</c:v>
                </c:pt>
                <c:pt idx="161">
                  <c:v>2703</c:v>
                </c:pt>
                <c:pt idx="162">
                  <c:v>2704</c:v>
                </c:pt>
                <c:pt idx="163">
                  <c:v>2705</c:v>
                </c:pt>
                <c:pt idx="164">
                  <c:v>2706</c:v>
                </c:pt>
                <c:pt idx="165">
                  <c:v>2707</c:v>
                </c:pt>
                <c:pt idx="166">
                  <c:v>2708</c:v>
                </c:pt>
                <c:pt idx="167">
                  <c:v>2709</c:v>
                </c:pt>
                <c:pt idx="168">
                  <c:v>2710</c:v>
                </c:pt>
                <c:pt idx="169">
                  <c:v>2711</c:v>
                </c:pt>
                <c:pt idx="170">
                  <c:v>2712</c:v>
                </c:pt>
                <c:pt idx="171">
                  <c:v>2713</c:v>
                </c:pt>
                <c:pt idx="172">
                  <c:v>2714</c:v>
                </c:pt>
                <c:pt idx="173">
                  <c:v>2715</c:v>
                </c:pt>
                <c:pt idx="174">
                  <c:v>2716</c:v>
                </c:pt>
                <c:pt idx="175">
                  <c:v>2717</c:v>
                </c:pt>
                <c:pt idx="176">
                  <c:v>2718</c:v>
                </c:pt>
                <c:pt idx="177">
                  <c:v>2719</c:v>
                </c:pt>
                <c:pt idx="178">
                  <c:v>2720</c:v>
                </c:pt>
                <c:pt idx="179">
                  <c:v>2721</c:v>
                </c:pt>
                <c:pt idx="180">
                  <c:v>2722</c:v>
                </c:pt>
                <c:pt idx="181">
                  <c:v>2723</c:v>
                </c:pt>
                <c:pt idx="182">
                  <c:v>2724</c:v>
                </c:pt>
                <c:pt idx="183">
                  <c:v>2725</c:v>
                </c:pt>
                <c:pt idx="184">
                  <c:v>2726</c:v>
                </c:pt>
                <c:pt idx="185">
                  <c:v>2727</c:v>
                </c:pt>
                <c:pt idx="186">
                  <c:v>2728</c:v>
                </c:pt>
                <c:pt idx="187">
                  <c:v>2729</c:v>
                </c:pt>
                <c:pt idx="188">
                  <c:v>2730</c:v>
                </c:pt>
                <c:pt idx="189">
                  <c:v>2731</c:v>
                </c:pt>
                <c:pt idx="190">
                  <c:v>2732</c:v>
                </c:pt>
                <c:pt idx="191">
                  <c:v>2733</c:v>
                </c:pt>
                <c:pt idx="192">
                  <c:v>2734</c:v>
                </c:pt>
                <c:pt idx="193">
                  <c:v>2735</c:v>
                </c:pt>
                <c:pt idx="194">
                  <c:v>2736</c:v>
                </c:pt>
                <c:pt idx="195">
                  <c:v>2737</c:v>
                </c:pt>
                <c:pt idx="196">
                  <c:v>2738</c:v>
                </c:pt>
                <c:pt idx="197">
                  <c:v>2739</c:v>
                </c:pt>
                <c:pt idx="198">
                  <c:v>2740</c:v>
                </c:pt>
                <c:pt idx="199">
                  <c:v>2741</c:v>
                </c:pt>
                <c:pt idx="200">
                  <c:v>2742</c:v>
                </c:pt>
                <c:pt idx="201">
                  <c:v>2743</c:v>
                </c:pt>
                <c:pt idx="202">
                  <c:v>2744</c:v>
                </c:pt>
                <c:pt idx="203">
                  <c:v>2745</c:v>
                </c:pt>
                <c:pt idx="204">
                  <c:v>2746</c:v>
                </c:pt>
                <c:pt idx="205">
                  <c:v>2747</c:v>
                </c:pt>
                <c:pt idx="206">
                  <c:v>2748</c:v>
                </c:pt>
                <c:pt idx="207">
                  <c:v>2749</c:v>
                </c:pt>
                <c:pt idx="208">
                  <c:v>2750</c:v>
                </c:pt>
                <c:pt idx="209">
                  <c:v>2751</c:v>
                </c:pt>
                <c:pt idx="210">
                  <c:v>2752</c:v>
                </c:pt>
                <c:pt idx="211">
                  <c:v>2753</c:v>
                </c:pt>
                <c:pt idx="212">
                  <c:v>2754</c:v>
                </c:pt>
                <c:pt idx="213">
                  <c:v>2755</c:v>
                </c:pt>
                <c:pt idx="214">
                  <c:v>2756</c:v>
                </c:pt>
                <c:pt idx="215">
                  <c:v>2757</c:v>
                </c:pt>
                <c:pt idx="216">
                  <c:v>2758</c:v>
                </c:pt>
                <c:pt idx="217">
                  <c:v>2759</c:v>
                </c:pt>
                <c:pt idx="218">
                  <c:v>2760</c:v>
                </c:pt>
                <c:pt idx="219">
                  <c:v>2761</c:v>
                </c:pt>
                <c:pt idx="220">
                  <c:v>2762</c:v>
                </c:pt>
                <c:pt idx="221">
                  <c:v>2763</c:v>
                </c:pt>
                <c:pt idx="222">
                  <c:v>2764</c:v>
                </c:pt>
                <c:pt idx="223">
                  <c:v>2765</c:v>
                </c:pt>
                <c:pt idx="224">
                  <c:v>2766</c:v>
                </c:pt>
                <c:pt idx="225">
                  <c:v>2767</c:v>
                </c:pt>
                <c:pt idx="226">
                  <c:v>2768</c:v>
                </c:pt>
                <c:pt idx="227">
                  <c:v>2769</c:v>
                </c:pt>
                <c:pt idx="228">
                  <c:v>2770</c:v>
                </c:pt>
                <c:pt idx="229">
                  <c:v>2771</c:v>
                </c:pt>
                <c:pt idx="230">
                  <c:v>2772</c:v>
                </c:pt>
                <c:pt idx="231">
                  <c:v>2773</c:v>
                </c:pt>
                <c:pt idx="232">
                  <c:v>2774</c:v>
                </c:pt>
                <c:pt idx="233">
                  <c:v>2775</c:v>
                </c:pt>
                <c:pt idx="234">
                  <c:v>2776</c:v>
                </c:pt>
                <c:pt idx="235">
                  <c:v>2777</c:v>
                </c:pt>
                <c:pt idx="236">
                  <c:v>2778</c:v>
                </c:pt>
                <c:pt idx="237">
                  <c:v>2779</c:v>
                </c:pt>
                <c:pt idx="238">
                  <c:v>2780</c:v>
                </c:pt>
                <c:pt idx="239">
                  <c:v>2781</c:v>
                </c:pt>
                <c:pt idx="240">
                  <c:v>2782</c:v>
                </c:pt>
                <c:pt idx="241">
                  <c:v>2783</c:v>
                </c:pt>
                <c:pt idx="242">
                  <c:v>2784</c:v>
                </c:pt>
                <c:pt idx="243">
                  <c:v>2785</c:v>
                </c:pt>
                <c:pt idx="244">
                  <c:v>2786</c:v>
                </c:pt>
                <c:pt idx="245">
                  <c:v>2787</c:v>
                </c:pt>
                <c:pt idx="246">
                  <c:v>2788</c:v>
                </c:pt>
                <c:pt idx="247">
                  <c:v>2789</c:v>
                </c:pt>
                <c:pt idx="248">
                  <c:v>2790</c:v>
                </c:pt>
                <c:pt idx="249">
                  <c:v>2791</c:v>
                </c:pt>
                <c:pt idx="250">
                  <c:v>2792</c:v>
                </c:pt>
                <c:pt idx="251">
                  <c:v>2793</c:v>
                </c:pt>
                <c:pt idx="252">
                  <c:v>2794</c:v>
                </c:pt>
                <c:pt idx="253">
                  <c:v>2795</c:v>
                </c:pt>
                <c:pt idx="254">
                  <c:v>2796</c:v>
                </c:pt>
                <c:pt idx="255">
                  <c:v>2797</c:v>
                </c:pt>
                <c:pt idx="256">
                  <c:v>2798</c:v>
                </c:pt>
                <c:pt idx="257">
                  <c:v>2799</c:v>
                </c:pt>
                <c:pt idx="258">
                  <c:v>2800</c:v>
                </c:pt>
                <c:pt idx="259">
                  <c:v>2801</c:v>
                </c:pt>
                <c:pt idx="260">
                  <c:v>2802</c:v>
                </c:pt>
                <c:pt idx="261">
                  <c:v>2803</c:v>
                </c:pt>
                <c:pt idx="262">
                  <c:v>2804</c:v>
                </c:pt>
                <c:pt idx="263">
                  <c:v>2805</c:v>
                </c:pt>
                <c:pt idx="264">
                  <c:v>2806</c:v>
                </c:pt>
                <c:pt idx="265">
                  <c:v>2807</c:v>
                </c:pt>
                <c:pt idx="266">
                  <c:v>2808</c:v>
                </c:pt>
                <c:pt idx="267">
                  <c:v>2809</c:v>
                </c:pt>
                <c:pt idx="268">
                  <c:v>2810</c:v>
                </c:pt>
                <c:pt idx="269">
                  <c:v>2811</c:v>
                </c:pt>
                <c:pt idx="270">
                  <c:v>2812</c:v>
                </c:pt>
                <c:pt idx="271">
                  <c:v>2813</c:v>
                </c:pt>
                <c:pt idx="272">
                  <c:v>2814</c:v>
                </c:pt>
                <c:pt idx="273">
                  <c:v>2815</c:v>
                </c:pt>
                <c:pt idx="274">
                  <c:v>2816</c:v>
                </c:pt>
                <c:pt idx="275">
                  <c:v>2817</c:v>
                </c:pt>
                <c:pt idx="276">
                  <c:v>2818</c:v>
                </c:pt>
                <c:pt idx="277">
                  <c:v>2819</c:v>
                </c:pt>
                <c:pt idx="278">
                  <c:v>2820</c:v>
                </c:pt>
                <c:pt idx="279">
                  <c:v>2821</c:v>
                </c:pt>
                <c:pt idx="280">
                  <c:v>2822</c:v>
                </c:pt>
                <c:pt idx="281">
                  <c:v>2823</c:v>
                </c:pt>
                <c:pt idx="282">
                  <c:v>2824</c:v>
                </c:pt>
                <c:pt idx="283">
                  <c:v>2825</c:v>
                </c:pt>
                <c:pt idx="284">
                  <c:v>2826</c:v>
                </c:pt>
                <c:pt idx="285">
                  <c:v>2827</c:v>
                </c:pt>
                <c:pt idx="286">
                  <c:v>2828</c:v>
                </c:pt>
                <c:pt idx="287">
                  <c:v>2829</c:v>
                </c:pt>
                <c:pt idx="288">
                  <c:v>2830</c:v>
                </c:pt>
                <c:pt idx="289">
                  <c:v>2831</c:v>
                </c:pt>
                <c:pt idx="290">
                  <c:v>2832</c:v>
                </c:pt>
                <c:pt idx="291">
                  <c:v>2833</c:v>
                </c:pt>
                <c:pt idx="292">
                  <c:v>2834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2839</c:v>
                </c:pt>
                <c:pt idx="298">
                  <c:v>2840</c:v>
                </c:pt>
                <c:pt idx="299">
                  <c:v>2841</c:v>
                </c:pt>
                <c:pt idx="300">
                  <c:v>2842</c:v>
                </c:pt>
                <c:pt idx="301">
                  <c:v>2843</c:v>
                </c:pt>
                <c:pt idx="302">
                  <c:v>2844</c:v>
                </c:pt>
                <c:pt idx="303">
                  <c:v>2845</c:v>
                </c:pt>
                <c:pt idx="304">
                  <c:v>2846</c:v>
                </c:pt>
                <c:pt idx="305">
                  <c:v>2847</c:v>
                </c:pt>
                <c:pt idx="306">
                  <c:v>2848</c:v>
                </c:pt>
                <c:pt idx="307">
                  <c:v>2849</c:v>
                </c:pt>
                <c:pt idx="308">
                  <c:v>2850</c:v>
                </c:pt>
                <c:pt idx="309">
                  <c:v>2851</c:v>
                </c:pt>
                <c:pt idx="310">
                  <c:v>2852</c:v>
                </c:pt>
                <c:pt idx="311">
                  <c:v>2853</c:v>
                </c:pt>
                <c:pt idx="312">
                  <c:v>2854</c:v>
                </c:pt>
                <c:pt idx="313">
                  <c:v>2855</c:v>
                </c:pt>
                <c:pt idx="314">
                  <c:v>2856</c:v>
                </c:pt>
                <c:pt idx="315">
                  <c:v>2857</c:v>
                </c:pt>
                <c:pt idx="316">
                  <c:v>2858</c:v>
                </c:pt>
                <c:pt idx="317">
                  <c:v>2859</c:v>
                </c:pt>
                <c:pt idx="318">
                  <c:v>2860</c:v>
                </c:pt>
                <c:pt idx="319">
                  <c:v>2861</c:v>
                </c:pt>
                <c:pt idx="320">
                  <c:v>2862</c:v>
                </c:pt>
                <c:pt idx="321">
                  <c:v>2863</c:v>
                </c:pt>
                <c:pt idx="322">
                  <c:v>2864</c:v>
                </c:pt>
                <c:pt idx="323">
                  <c:v>2865</c:v>
                </c:pt>
                <c:pt idx="324">
                  <c:v>2866</c:v>
                </c:pt>
                <c:pt idx="325">
                  <c:v>2867</c:v>
                </c:pt>
                <c:pt idx="326">
                  <c:v>2868</c:v>
                </c:pt>
                <c:pt idx="327">
                  <c:v>2869</c:v>
                </c:pt>
                <c:pt idx="328">
                  <c:v>2870</c:v>
                </c:pt>
                <c:pt idx="329">
                  <c:v>2871</c:v>
                </c:pt>
                <c:pt idx="330">
                  <c:v>2872</c:v>
                </c:pt>
                <c:pt idx="331">
                  <c:v>2873</c:v>
                </c:pt>
                <c:pt idx="332">
                  <c:v>2874</c:v>
                </c:pt>
                <c:pt idx="333">
                  <c:v>2875</c:v>
                </c:pt>
                <c:pt idx="334">
                  <c:v>2876</c:v>
                </c:pt>
                <c:pt idx="335">
                  <c:v>2877</c:v>
                </c:pt>
                <c:pt idx="336">
                  <c:v>2878</c:v>
                </c:pt>
                <c:pt idx="337">
                  <c:v>2879</c:v>
                </c:pt>
                <c:pt idx="338">
                  <c:v>2880</c:v>
                </c:pt>
                <c:pt idx="339">
                  <c:v>2881</c:v>
                </c:pt>
                <c:pt idx="340">
                  <c:v>2882</c:v>
                </c:pt>
                <c:pt idx="341">
                  <c:v>2883</c:v>
                </c:pt>
                <c:pt idx="342">
                  <c:v>2884</c:v>
                </c:pt>
                <c:pt idx="343">
                  <c:v>2885</c:v>
                </c:pt>
                <c:pt idx="344">
                  <c:v>2886</c:v>
                </c:pt>
                <c:pt idx="345">
                  <c:v>2887</c:v>
                </c:pt>
                <c:pt idx="346">
                  <c:v>2888</c:v>
                </c:pt>
                <c:pt idx="347">
                  <c:v>2889</c:v>
                </c:pt>
                <c:pt idx="348">
                  <c:v>2890</c:v>
                </c:pt>
                <c:pt idx="349">
                  <c:v>2891</c:v>
                </c:pt>
                <c:pt idx="350">
                  <c:v>2892</c:v>
                </c:pt>
                <c:pt idx="351">
                  <c:v>2893</c:v>
                </c:pt>
                <c:pt idx="352">
                  <c:v>2894</c:v>
                </c:pt>
                <c:pt idx="353">
                  <c:v>2895</c:v>
                </c:pt>
                <c:pt idx="354">
                  <c:v>2896</c:v>
                </c:pt>
                <c:pt idx="355">
                  <c:v>2897</c:v>
                </c:pt>
                <c:pt idx="356">
                  <c:v>2898</c:v>
                </c:pt>
                <c:pt idx="357">
                  <c:v>2899</c:v>
                </c:pt>
                <c:pt idx="358">
                  <c:v>2900</c:v>
                </c:pt>
                <c:pt idx="359">
                  <c:v>2901</c:v>
                </c:pt>
                <c:pt idx="360">
                  <c:v>2902</c:v>
                </c:pt>
                <c:pt idx="361">
                  <c:v>2903</c:v>
                </c:pt>
                <c:pt idx="362">
                  <c:v>2904</c:v>
                </c:pt>
                <c:pt idx="363">
                  <c:v>2905</c:v>
                </c:pt>
                <c:pt idx="364">
                  <c:v>2906</c:v>
                </c:pt>
                <c:pt idx="365">
                  <c:v>2907</c:v>
                </c:pt>
                <c:pt idx="366">
                  <c:v>2908</c:v>
                </c:pt>
                <c:pt idx="367">
                  <c:v>2909</c:v>
                </c:pt>
                <c:pt idx="368">
                  <c:v>2910</c:v>
                </c:pt>
                <c:pt idx="369">
                  <c:v>2911</c:v>
                </c:pt>
                <c:pt idx="370">
                  <c:v>2912</c:v>
                </c:pt>
                <c:pt idx="371">
                  <c:v>2913</c:v>
                </c:pt>
                <c:pt idx="372">
                  <c:v>2914</c:v>
                </c:pt>
                <c:pt idx="373">
                  <c:v>2915</c:v>
                </c:pt>
                <c:pt idx="374">
                  <c:v>2916</c:v>
                </c:pt>
                <c:pt idx="375">
                  <c:v>2917</c:v>
                </c:pt>
                <c:pt idx="376">
                  <c:v>2918</c:v>
                </c:pt>
                <c:pt idx="377">
                  <c:v>2919</c:v>
                </c:pt>
                <c:pt idx="378">
                  <c:v>2920</c:v>
                </c:pt>
                <c:pt idx="379">
                  <c:v>2921</c:v>
                </c:pt>
                <c:pt idx="380">
                  <c:v>2922</c:v>
                </c:pt>
                <c:pt idx="381">
                  <c:v>2923</c:v>
                </c:pt>
                <c:pt idx="382">
                  <c:v>2924</c:v>
                </c:pt>
                <c:pt idx="383">
                  <c:v>2925</c:v>
                </c:pt>
                <c:pt idx="384">
                  <c:v>2926</c:v>
                </c:pt>
                <c:pt idx="385">
                  <c:v>2927</c:v>
                </c:pt>
                <c:pt idx="386">
                  <c:v>2928</c:v>
                </c:pt>
                <c:pt idx="387">
                  <c:v>2929</c:v>
                </c:pt>
                <c:pt idx="388">
                  <c:v>2930</c:v>
                </c:pt>
                <c:pt idx="389">
                  <c:v>2931</c:v>
                </c:pt>
                <c:pt idx="390">
                  <c:v>2932</c:v>
                </c:pt>
                <c:pt idx="391">
                  <c:v>2933</c:v>
                </c:pt>
                <c:pt idx="392">
                  <c:v>2934</c:v>
                </c:pt>
                <c:pt idx="393">
                  <c:v>2935</c:v>
                </c:pt>
                <c:pt idx="394">
                  <c:v>2936</c:v>
                </c:pt>
                <c:pt idx="395">
                  <c:v>2937</c:v>
                </c:pt>
                <c:pt idx="396">
                  <c:v>2938</c:v>
                </c:pt>
                <c:pt idx="397">
                  <c:v>2939</c:v>
                </c:pt>
                <c:pt idx="398">
                  <c:v>2940</c:v>
                </c:pt>
                <c:pt idx="399">
                  <c:v>2941</c:v>
                </c:pt>
                <c:pt idx="400">
                  <c:v>2942</c:v>
                </c:pt>
                <c:pt idx="401">
                  <c:v>2943</c:v>
                </c:pt>
                <c:pt idx="402">
                  <c:v>2944</c:v>
                </c:pt>
                <c:pt idx="403">
                  <c:v>2945</c:v>
                </c:pt>
                <c:pt idx="404">
                  <c:v>2946</c:v>
                </c:pt>
                <c:pt idx="405">
                  <c:v>2947</c:v>
                </c:pt>
                <c:pt idx="406">
                  <c:v>2948</c:v>
                </c:pt>
                <c:pt idx="407">
                  <c:v>2949</c:v>
                </c:pt>
                <c:pt idx="408">
                  <c:v>2950</c:v>
                </c:pt>
                <c:pt idx="409">
                  <c:v>2951</c:v>
                </c:pt>
                <c:pt idx="410">
                  <c:v>2952</c:v>
                </c:pt>
                <c:pt idx="411">
                  <c:v>2953</c:v>
                </c:pt>
                <c:pt idx="412">
                  <c:v>2954</c:v>
                </c:pt>
                <c:pt idx="413">
                  <c:v>2955</c:v>
                </c:pt>
                <c:pt idx="414">
                  <c:v>2956</c:v>
                </c:pt>
                <c:pt idx="415">
                  <c:v>2957</c:v>
                </c:pt>
                <c:pt idx="416">
                  <c:v>2958</c:v>
                </c:pt>
                <c:pt idx="417">
                  <c:v>2959</c:v>
                </c:pt>
                <c:pt idx="418">
                  <c:v>2960</c:v>
                </c:pt>
                <c:pt idx="419">
                  <c:v>2961</c:v>
                </c:pt>
                <c:pt idx="420">
                  <c:v>2962</c:v>
                </c:pt>
                <c:pt idx="421">
                  <c:v>2963</c:v>
                </c:pt>
                <c:pt idx="422">
                  <c:v>2964</c:v>
                </c:pt>
                <c:pt idx="423">
                  <c:v>2965</c:v>
                </c:pt>
                <c:pt idx="424">
                  <c:v>2966</c:v>
                </c:pt>
                <c:pt idx="425">
                  <c:v>2967</c:v>
                </c:pt>
                <c:pt idx="426">
                  <c:v>2968</c:v>
                </c:pt>
                <c:pt idx="427">
                  <c:v>2969</c:v>
                </c:pt>
                <c:pt idx="428">
                  <c:v>2970</c:v>
                </c:pt>
                <c:pt idx="429">
                  <c:v>2971</c:v>
                </c:pt>
                <c:pt idx="430">
                  <c:v>2972</c:v>
                </c:pt>
                <c:pt idx="431">
                  <c:v>2973</c:v>
                </c:pt>
                <c:pt idx="432">
                  <c:v>2974</c:v>
                </c:pt>
                <c:pt idx="433">
                  <c:v>2975</c:v>
                </c:pt>
                <c:pt idx="434">
                  <c:v>2976</c:v>
                </c:pt>
                <c:pt idx="435">
                  <c:v>2977</c:v>
                </c:pt>
                <c:pt idx="436">
                  <c:v>2978</c:v>
                </c:pt>
                <c:pt idx="437">
                  <c:v>2979</c:v>
                </c:pt>
                <c:pt idx="438">
                  <c:v>2980</c:v>
                </c:pt>
                <c:pt idx="439">
                  <c:v>2981</c:v>
                </c:pt>
                <c:pt idx="440">
                  <c:v>2982</c:v>
                </c:pt>
                <c:pt idx="441">
                  <c:v>2983</c:v>
                </c:pt>
                <c:pt idx="442">
                  <c:v>2984</c:v>
                </c:pt>
                <c:pt idx="443">
                  <c:v>2985</c:v>
                </c:pt>
                <c:pt idx="444">
                  <c:v>2986</c:v>
                </c:pt>
                <c:pt idx="445">
                  <c:v>2987</c:v>
                </c:pt>
                <c:pt idx="446">
                  <c:v>2988</c:v>
                </c:pt>
                <c:pt idx="447">
                  <c:v>2989</c:v>
                </c:pt>
                <c:pt idx="448">
                  <c:v>2990</c:v>
                </c:pt>
                <c:pt idx="449">
                  <c:v>2991</c:v>
                </c:pt>
                <c:pt idx="450">
                  <c:v>2992</c:v>
                </c:pt>
                <c:pt idx="451">
                  <c:v>2993</c:v>
                </c:pt>
                <c:pt idx="452">
                  <c:v>2994</c:v>
                </c:pt>
                <c:pt idx="453">
                  <c:v>2995</c:v>
                </c:pt>
                <c:pt idx="454">
                  <c:v>2996</c:v>
                </c:pt>
                <c:pt idx="455">
                  <c:v>2997</c:v>
                </c:pt>
                <c:pt idx="456">
                  <c:v>2998</c:v>
                </c:pt>
                <c:pt idx="457">
                  <c:v>2999</c:v>
                </c:pt>
                <c:pt idx="458">
                  <c:v>3000</c:v>
                </c:pt>
                <c:pt idx="459">
                  <c:v>3001</c:v>
                </c:pt>
                <c:pt idx="460">
                  <c:v>3002</c:v>
                </c:pt>
                <c:pt idx="461">
                  <c:v>3003</c:v>
                </c:pt>
                <c:pt idx="462">
                  <c:v>3004</c:v>
                </c:pt>
                <c:pt idx="463">
                  <c:v>3005</c:v>
                </c:pt>
                <c:pt idx="464">
                  <c:v>3006</c:v>
                </c:pt>
                <c:pt idx="465">
                  <c:v>3007</c:v>
                </c:pt>
                <c:pt idx="466">
                  <c:v>3008</c:v>
                </c:pt>
                <c:pt idx="467">
                  <c:v>3009</c:v>
                </c:pt>
                <c:pt idx="468">
                  <c:v>3010</c:v>
                </c:pt>
                <c:pt idx="469">
                  <c:v>3011</c:v>
                </c:pt>
                <c:pt idx="470">
                  <c:v>3012</c:v>
                </c:pt>
                <c:pt idx="471">
                  <c:v>3013</c:v>
                </c:pt>
                <c:pt idx="472">
                  <c:v>3014</c:v>
                </c:pt>
                <c:pt idx="473">
                  <c:v>3015</c:v>
                </c:pt>
                <c:pt idx="474">
                  <c:v>3016</c:v>
                </c:pt>
                <c:pt idx="475">
                  <c:v>3017</c:v>
                </c:pt>
                <c:pt idx="476">
                  <c:v>3018</c:v>
                </c:pt>
                <c:pt idx="477">
                  <c:v>3019</c:v>
                </c:pt>
                <c:pt idx="478">
                  <c:v>3020</c:v>
                </c:pt>
                <c:pt idx="479">
                  <c:v>3021</c:v>
                </c:pt>
                <c:pt idx="480">
                  <c:v>3022</c:v>
                </c:pt>
                <c:pt idx="481">
                  <c:v>3023</c:v>
                </c:pt>
                <c:pt idx="482">
                  <c:v>3024</c:v>
                </c:pt>
                <c:pt idx="483">
                  <c:v>3025</c:v>
                </c:pt>
                <c:pt idx="484">
                  <c:v>3026</c:v>
                </c:pt>
                <c:pt idx="485">
                  <c:v>3027</c:v>
                </c:pt>
                <c:pt idx="486">
                  <c:v>3028</c:v>
                </c:pt>
                <c:pt idx="487">
                  <c:v>3029</c:v>
                </c:pt>
                <c:pt idx="488">
                  <c:v>3030</c:v>
                </c:pt>
                <c:pt idx="489">
                  <c:v>3031</c:v>
                </c:pt>
                <c:pt idx="490">
                  <c:v>3032</c:v>
                </c:pt>
                <c:pt idx="491">
                  <c:v>3033</c:v>
                </c:pt>
                <c:pt idx="492">
                  <c:v>3034</c:v>
                </c:pt>
                <c:pt idx="493">
                  <c:v>3035</c:v>
                </c:pt>
                <c:pt idx="494">
                  <c:v>3036</c:v>
                </c:pt>
                <c:pt idx="495">
                  <c:v>3037</c:v>
                </c:pt>
                <c:pt idx="496">
                  <c:v>3038</c:v>
                </c:pt>
                <c:pt idx="497">
                  <c:v>3039</c:v>
                </c:pt>
                <c:pt idx="498">
                  <c:v>3040</c:v>
                </c:pt>
                <c:pt idx="499">
                  <c:v>3041</c:v>
                </c:pt>
                <c:pt idx="500">
                  <c:v>3042</c:v>
                </c:pt>
                <c:pt idx="501">
                  <c:v>3043</c:v>
                </c:pt>
                <c:pt idx="502">
                  <c:v>3044</c:v>
                </c:pt>
                <c:pt idx="503">
                  <c:v>3045</c:v>
                </c:pt>
                <c:pt idx="504">
                  <c:v>3046</c:v>
                </c:pt>
                <c:pt idx="505">
                  <c:v>3047</c:v>
                </c:pt>
                <c:pt idx="506">
                  <c:v>3048</c:v>
                </c:pt>
                <c:pt idx="507">
                  <c:v>3049</c:v>
                </c:pt>
                <c:pt idx="508">
                  <c:v>3050</c:v>
                </c:pt>
                <c:pt idx="509">
                  <c:v>3051</c:v>
                </c:pt>
                <c:pt idx="510">
                  <c:v>3052</c:v>
                </c:pt>
                <c:pt idx="511">
                  <c:v>3053</c:v>
                </c:pt>
                <c:pt idx="512">
                  <c:v>3054</c:v>
                </c:pt>
                <c:pt idx="513">
                  <c:v>3055</c:v>
                </c:pt>
                <c:pt idx="514">
                  <c:v>3056</c:v>
                </c:pt>
                <c:pt idx="515">
                  <c:v>3057</c:v>
                </c:pt>
                <c:pt idx="516">
                  <c:v>3058</c:v>
                </c:pt>
                <c:pt idx="517">
                  <c:v>3059</c:v>
                </c:pt>
                <c:pt idx="518">
                  <c:v>3060</c:v>
                </c:pt>
                <c:pt idx="519">
                  <c:v>3061</c:v>
                </c:pt>
                <c:pt idx="520">
                  <c:v>3062</c:v>
                </c:pt>
                <c:pt idx="521">
                  <c:v>3063</c:v>
                </c:pt>
                <c:pt idx="522">
                  <c:v>3064</c:v>
                </c:pt>
                <c:pt idx="523">
                  <c:v>3065</c:v>
                </c:pt>
                <c:pt idx="524">
                  <c:v>3066</c:v>
                </c:pt>
                <c:pt idx="525">
                  <c:v>3067</c:v>
                </c:pt>
                <c:pt idx="526">
                  <c:v>3068</c:v>
                </c:pt>
                <c:pt idx="527">
                  <c:v>3069</c:v>
                </c:pt>
                <c:pt idx="528">
                  <c:v>3070</c:v>
                </c:pt>
                <c:pt idx="529">
                  <c:v>3071</c:v>
                </c:pt>
                <c:pt idx="530">
                  <c:v>3072</c:v>
                </c:pt>
                <c:pt idx="531">
                  <c:v>3073</c:v>
                </c:pt>
                <c:pt idx="532">
                  <c:v>3074</c:v>
                </c:pt>
                <c:pt idx="533">
                  <c:v>3075</c:v>
                </c:pt>
                <c:pt idx="534">
                  <c:v>3076</c:v>
                </c:pt>
                <c:pt idx="535">
                  <c:v>3077</c:v>
                </c:pt>
                <c:pt idx="536">
                  <c:v>3078</c:v>
                </c:pt>
                <c:pt idx="537">
                  <c:v>3079</c:v>
                </c:pt>
                <c:pt idx="538">
                  <c:v>3080</c:v>
                </c:pt>
                <c:pt idx="539">
                  <c:v>3081</c:v>
                </c:pt>
                <c:pt idx="540">
                  <c:v>3082</c:v>
                </c:pt>
                <c:pt idx="541">
                  <c:v>3083</c:v>
                </c:pt>
                <c:pt idx="542">
                  <c:v>3084</c:v>
                </c:pt>
                <c:pt idx="543">
                  <c:v>3085</c:v>
                </c:pt>
                <c:pt idx="544">
                  <c:v>3086</c:v>
                </c:pt>
                <c:pt idx="545">
                  <c:v>3087</c:v>
                </c:pt>
                <c:pt idx="546">
                  <c:v>3088</c:v>
                </c:pt>
                <c:pt idx="547">
                  <c:v>3089</c:v>
                </c:pt>
                <c:pt idx="548">
                  <c:v>3090</c:v>
                </c:pt>
                <c:pt idx="549">
                  <c:v>3091</c:v>
                </c:pt>
                <c:pt idx="550">
                  <c:v>3092</c:v>
                </c:pt>
                <c:pt idx="551">
                  <c:v>3093</c:v>
                </c:pt>
                <c:pt idx="552">
                  <c:v>3094</c:v>
                </c:pt>
                <c:pt idx="553">
                  <c:v>3095</c:v>
                </c:pt>
                <c:pt idx="554">
                  <c:v>3096</c:v>
                </c:pt>
                <c:pt idx="555">
                  <c:v>3097</c:v>
                </c:pt>
                <c:pt idx="556">
                  <c:v>3098</c:v>
                </c:pt>
                <c:pt idx="557">
                  <c:v>3099</c:v>
                </c:pt>
                <c:pt idx="558">
                  <c:v>3100</c:v>
                </c:pt>
                <c:pt idx="559">
                  <c:v>3101</c:v>
                </c:pt>
                <c:pt idx="560">
                  <c:v>3102</c:v>
                </c:pt>
                <c:pt idx="561">
                  <c:v>3103</c:v>
                </c:pt>
                <c:pt idx="562">
                  <c:v>3104</c:v>
                </c:pt>
                <c:pt idx="563">
                  <c:v>3105</c:v>
                </c:pt>
                <c:pt idx="564">
                  <c:v>3106</c:v>
                </c:pt>
                <c:pt idx="565">
                  <c:v>3107</c:v>
                </c:pt>
                <c:pt idx="566">
                  <c:v>3108</c:v>
                </c:pt>
                <c:pt idx="567">
                  <c:v>3109</c:v>
                </c:pt>
                <c:pt idx="568">
                  <c:v>3110</c:v>
                </c:pt>
                <c:pt idx="569">
                  <c:v>3111</c:v>
                </c:pt>
                <c:pt idx="570">
                  <c:v>3112</c:v>
                </c:pt>
                <c:pt idx="571">
                  <c:v>3113</c:v>
                </c:pt>
                <c:pt idx="572">
                  <c:v>3114</c:v>
                </c:pt>
                <c:pt idx="573">
                  <c:v>3115</c:v>
                </c:pt>
                <c:pt idx="574">
                  <c:v>3116</c:v>
                </c:pt>
                <c:pt idx="575">
                  <c:v>3117</c:v>
                </c:pt>
                <c:pt idx="576">
                  <c:v>3118</c:v>
                </c:pt>
                <c:pt idx="577">
                  <c:v>3119</c:v>
                </c:pt>
                <c:pt idx="578">
                  <c:v>3120</c:v>
                </c:pt>
                <c:pt idx="579">
                  <c:v>3121</c:v>
                </c:pt>
                <c:pt idx="580">
                  <c:v>3122</c:v>
                </c:pt>
                <c:pt idx="581">
                  <c:v>3123</c:v>
                </c:pt>
                <c:pt idx="582">
                  <c:v>3124</c:v>
                </c:pt>
                <c:pt idx="583">
                  <c:v>3125</c:v>
                </c:pt>
                <c:pt idx="584">
                  <c:v>3126</c:v>
                </c:pt>
                <c:pt idx="585">
                  <c:v>3127</c:v>
                </c:pt>
                <c:pt idx="586">
                  <c:v>3128</c:v>
                </c:pt>
                <c:pt idx="587">
                  <c:v>3129</c:v>
                </c:pt>
                <c:pt idx="588">
                  <c:v>3130</c:v>
                </c:pt>
                <c:pt idx="589">
                  <c:v>3131</c:v>
                </c:pt>
                <c:pt idx="590">
                  <c:v>3132</c:v>
                </c:pt>
                <c:pt idx="591">
                  <c:v>3133</c:v>
                </c:pt>
                <c:pt idx="592">
                  <c:v>3134</c:v>
                </c:pt>
                <c:pt idx="593">
                  <c:v>3135</c:v>
                </c:pt>
                <c:pt idx="594">
                  <c:v>3136</c:v>
                </c:pt>
                <c:pt idx="595">
                  <c:v>3137</c:v>
                </c:pt>
                <c:pt idx="596">
                  <c:v>3138</c:v>
                </c:pt>
                <c:pt idx="597">
                  <c:v>3139</c:v>
                </c:pt>
                <c:pt idx="598">
                  <c:v>3140</c:v>
                </c:pt>
                <c:pt idx="599">
                  <c:v>3141</c:v>
                </c:pt>
                <c:pt idx="600">
                  <c:v>3142</c:v>
                </c:pt>
                <c:pt idx="601">
                  <c:v>3143</c:v>
                </c:pt>
                <c:pt idx="602">
                  <c:v>3144</c:v>
                </c:pt>
                <c:pt idx="603">
                  <c:v>3145</c:v>
                </c:pt>
                <c:pt idx="604">
                  <c:v>3146</c:v>
                </c:pt>
                <c:pt idx="605">
                  <c:v>3147</c:v>
                </c:pt>
                <c:pt idx="606">
                  <c:v>3148</c:v>
                </c:pt>
                <c:pt idx="607">
                  <c:v>3149</c:v>
                </c:pt>
                <c:pt idx="608">
                  <c:v>3150</c:v>
                </c:pt>
                <c:pt idx="609">
                  <c:v>3151</c:v>
                </c:pt>
                <c:pt idx="610">
                  <c:v>3152</c:v>
                </c:pt>
                <c:pt idx="611">
                  <c:v>3153</c:v>
                </c:pt>
                <c:pt idx="612">
                  <c:v>3154</c:v>
                </c:pt>
                <c:pt idx="613">
                  <c:v>3155</c:v>
                </c:pt>
                <c:pt idx="614">
                  <c:v>3156</c:v>
                </c:pt>
                <c:pt idx="615">
                  <c:v>3157</c:v>
                </c:pt>
                <c:pt idx="616">
                  <c:v>3158</c:v>
                </c:pt>
                <c:pt idx="617">
                  <c:v>3159</c:v>
                </c:pt>
                <c:pt idx="618">
                  <c:v>3160</c:v>
                </c:pt>
                <c:pt idx="619">
                  <c:v>3161</c:v>
                </c:pt>
                <c:pt idx="620">
                  <c:v>3162</c:v>
                </c:pt>
                <c:pt idx="621">
                  <c:v>3163</c:v>
                </c:pt>
                <c:pt idx="622">
                  <c:v>3164</c:v>
                </c:pt>
                <c:pt idx="623">
                  <c:v>3165</c:v>
                </c:pt>
                <c:pt idx="624">
                  <c:v>3166</c:v>
                </c:pt>
                <c:pt idx="625">
                  <c:v>3167</c:v>
                </c:pt>
                <c:pt idx="626">
                  <c:v>3168</c:v>
                </c:pt>
                <c:pt idx="627">
                  <c:v>3169</c:v>
                </c:pt>
                <c:pt idx="628">
                  <c:v>3170</c:v>
                </c:pt>
                <c:pt idx="629">
                  <c:v>3171</c:v>
                </c:pt>
                <c:pt idx="630">
                  <c:v>3172</c:v>
                </c:pt>
                <c:pt idx="631">
                  <c:v>3173</c:v>
                </c:pt>
                <c:pt idx="632">
                  <c:v>3174</c:v>
                </c:pt>
                <c:pt idx="633">
                  <c:v>3175</c:v>
                </c:pt>
                <c:pt idx="634">
                  <c:v>3176</c:v>
                </c:pt>
                <c:pt idx="635">
                  <c:v>3177</c:v>
                </c:pt>
                <c:pt idx="636">
                  <c:v>3178</c:v>
                </c:pt>
                <c:pt idx="637">
                  <c:v>3179</c:v>
                </c:pt>
                <c:pt idx="638">
                  <c:v>3180</c:v>
                </c:pt>
                <c:pt idx="639">
                  <c:v>3181</c:v>
                </c:pt>
                <c:pt idx="640">
                  <c:v>3182</c:v>
                </c:pt>
                <c:pt idx="641">
                  <c:v>3183</c:v>
                </c:pt>
                <c:pt idx="642">
                  <c:v>3184</c:v>
                </c:pt>
                <c:pt idx="643">
                  <c:v>3185</c:v>
                </c:pt>
                <c:pt idx="644">
                  <c:v>3186</c:v>
                </c:pt>
                <c:pt idx="645">
                  <c:v>3187</c:v>
                </c:pt>
                <c:pt idx="646">
                  <c:v>3188</c:v>
                </c:pt>
                <c:pt idx="647">
                  <c:v>3189</c:v>
                </c:pt>
                <c:pt idx="648">
                  <c:v>3190</c:v>
                </c:pt>
                <c:pt idx="649">
                  <c:v>3191</c:v>
                </c:pt>
                <c:pt idx="650">
                  <c:v>3192</c:v>
                </c:pt>
                <c:pt idx="651">
                  <c:v>3193</c:v>
                </c:pt>
                <c:pt idx="652">
                  <c:v>3194</c:v>
                </c:pt>
                <c:pt idx="653">
                  <c:v>3195</c:v>
                </c:pt>
                <c:pt idx="654">
                  <c:v>3196</c:v>
                </c:pt>
                <c:pt idx="655">
                  <c:v>3197</c:v>
                </c:pt>
                <c:pt idx="656">
                  <c:v>3198</c:v>
                </c:pt>
                <c:pt idx="657">
                  <c:v>3199</c:v>
                </c:pt>
                <c:pt idx="658">
                  <c:v>3200</c:v>
                </c:pt>
                <c:pt idx="659">
                  <c:v>3201</c:v>
                </c:pt>
                <c:pt idx="660">
                  <c:v>3202</c:v>
                </c:pt>
                <c:pt idx="661">
                  <c:v>3203</c:v>
                </c:pt>
                <c:pt idx="662">
                  <c:v>3204</c:v>
                </c:pt>
                <c:pt idx="663">
                  <c:v>3205</c:v>
                </c:pt>
                <c:pt idx="664">
                  <c:v>3206</c:v>
                </c:pt>
                <c:pt idx="665">
                  <c:v>3207</c:v>
                </c:pt>
                <c:pt idx="666">
                  <c:v>3208</c:v>
                </c:pt>
                <c:pt idx="667">
                  <c:v>3209</c:v>
                </c:pt>
                <c:pt idx="668">
                  <c:v>3210</c:v>
                </c:pt>
                <c:pt idx="669">
                  <c:v>3211</c:v>
                </c:pt>
                <c:pt idx="670">
                  <c:v>3212</c:v>
                </c:pt>
                <c:pt idx="671">
                  <c:v>3213</c:v>
                </c:pt>
                <c:pt idx="672">
                  <c:v>3214</c:v>
                </c:pt>
                <c:pt idx="673">
                  <c:v>3215</c:v>
                </c:pt>
                <c:pt idx="674">
                  <c:v>3216</c:v>
                </c:pt>
                <c:pt idx="675">
                  <c:v>3217</c:v>
                </c:pt>
                <c:pt idx="676">
                  <c:v>3218</c:v>
                </c:pt>
                <c:pt idx="677">
                  <c:v>3219</c:v>
                </c:pt>
                <c:pt idx="678">
                  <c:v>3220</c:v>
                </c:pt>
                <c:pt idx="679">
                  <c:v>3221</c:v>
                </c:pt>
                <c:pt idx="680">
                  <c:v>3222</c:v>
                </c:pt>
                <c:pt idx="681">
                  <c:v>3223</c:v>
                </c:pt>
                <c:pt idx="682">
                  <c:v>3224</c:v>
                </c:pt>
                <c:pt idx="683">
                  <c:v>3225</c:v>
                </c:pt>
                <c:pt idx="684">
                  <c:v>3226</c:v>
                </c:pt>
                <c:pt idx="685">
                  <c:v>3227</c:v>
                </c:pt>
                <c:pt idx="686">
                  <c:v>3228</c:v>
                </c:pt>
                <c:pt idx="687">
                  <c:v>3229</c:v>
                </c:pt>
                <c:pt idx="688">
                  <c:v>3230</c:v>
                </c:pt>
                <c:pt idx="689">
                  <c:v>3231</c:v>
                </c:pt>
                <c:pt idx="690">
                  <c:v>3232</c:v>
                </c:pt>
                <c:pt idx="691">
                  <c:v>3233</c:v>
                </c:pt>
                <c:pt idx="692">
                  <c:v>3234</c:v>
                </c:pt>
                <c:pt idx="693">
                  <c:v>3235</c:v>
                </c:pt>
                <c:pt idx="694">
                  <c:v>3236</c:v>
                </c:pt>
                <c:pt idx="695">
                  <c:v>3237</c:v>
                </c:pt>
                <c:pt idx="696">
                  <c:v>3238</c:v>
                </c:pt>
                <c:pt idx="697">
                  <c:v>3239</c:v>
                </c:pt>
                <c:pt idx="698">
                  <c:v>3240</c:v>
                </c:pt>
                <c:pt idx="699">
                  <c:v>3241</c:v>
                </c:pt>
                <c:pt idx="700">
                  <c:v>3242</c:v>
                </c:pt>
                <c:pt idx="701">
                  <c:v>3243</c:v>
                </c:pt>
                <c:pt idx="702">
                  <c:v>3244</c:v>
                </c:pt>
                <c:pt idx="703">
                  <c:v>3245</c:v>
                </c:pt>
                <c:pt idx="704">
                  <c:v>3246</c:v>
                </c:pt>
                <c:pt idx="705">
                  <c:v>3247</c:v>
                </c:pt>
                <c:pt idx="706">
                  <c:v>3248</c:v>
                </c:pt>
                <c:pt idx="707">
                  <c:v>3249</c:v>
                </c:pt>
                <c:pt idx="708">
                  <c:v>3250</c:v>
                </c:pt>
                <c:pt idx="709">
                  <c:v>3251</c:v>
                </c:pt>
                <c:pt idx="710">
                  <c:v>3252</c:v>
                </c:pt>
                <c:pt idx="711">
                  <c:v>3253</c:v>
                </c:pt>
                <c:pt idx="712">
                  <c:v>3254</c:v>
                </c:pt>
                <c:pt idx="713">
                  <c:v>3255</c:v>
                </c:pt>
                <c:pt idx="714">
                  <c:v>3256</c:v>
                </c:pt>
                <c:pt idx="715">
                  <c:v>3257</c:v>
                </c:pt>
                <c:pt idx="716">
                  <c:v>3258</c:v>
                </c:pt>
                <c:pt idx="717">
                  <c:v>3259</c:v>
                </c:pt>
                <c:pt idx="718">
                  <c:v>3260</c:v>
                </c:pt>
                <c:pt idx="719">
                  <c:v>3261</c:v>
                </c:pt>
                <c:pt idx="720">
                  <c:v>3262</c:v>
                </c:pt>
                <c:pt idx="721">
                  <c:v>3263</c:v>
                </c:pt>
                <c:pt idx="722">
                  <c:v>3264</c:v>
                </c:pt>
                <c:pt idx="723">
                  <c:v>3265</c:v>
                </c:pt>
                <c:pt idx="724">
                  <c:v>3266</c:v>
                </c:pt>
                <c:pt idx="725">
                  <c:v>3267</c:v>
                </c:pt>
                <c:pt idx="726">
                  <c:v>3268</c:v>
                </c:pt>
                <c:pt idx="727">
                  <c:v>3269</c:v>
                </c:pt>
                <c:pt idx="728">
                  <c:v>3270</c:v>
                </c:pt>
                <c:pt idx="729">
                  <c:v>3271</c:v>
                </c:pt>
                <c:pt idx="730">
                  <c:v>3272</c:v>
                </c:pt>
                <c:pt idx="731">
                  <c:v>3273</c:v>
                </c:pt>
                <c:pt idx="732">
                  <c:v>3274</c:v>
                </c:pt>
                <c:pt idx="733">
                  <c:v>3275</c:v>
                </c:pt>
                <c:pt idx="734">
                  <c:v>3276</c:v>
                </c:pt>
                <c:pt idx="735">
                  <c:v>3277</c:v>
                </c:pt>
                <c:pt idx="736">
                  <c:v>3278</c:v>
                </c:pt>
                <c:pt idx="737">
                  <c:v>3279</c:v>
                </c:pt>
                <c:pt idx="738">
                  <c:v>3280</c:v>
                </c:pt>
                <c:pt idx="739">
                  <c:v>3281</c:v>
                </c:pt>
                <c:pt idx="740">
                  <c:v>3282</c:v>
                </c:pt>
                <c:pt idx="741">
                  <c:v>3283</c:v>
                </c:pt>
                <c:pt idx="742">
                  <c:v>3284</c:v>
                </c:pt>
                <c:pt idx="743">
                  <c:v>3285</c:v>
                </c:pt>
                <c:pt idx="744">
                  <c:v>3286</c:v>
                </c:pt>
                <c:pt idx="745">
                  <c:v>3287</c:v>
                </c:pt>
                <c:pt idx="746">
                  <c:v>3288</c:v>
                </c:pt>
                <c:pt idx="747">
                  <c:v>3289</c:v>
                </c:pt>
                <c:pt idx="748">
                  <c:v>3290</c:v>
                </c:pt>
                <c:pt idx="749">
                  <c:v>3291</c:v>
                </c:pt>
                <c:pt idx="750">
                  <c:v>3292</c:v>
                </c:pt>
                <c:pt idx="751">
                  <c:v>3293</c:v>
                </c:pt>
                <c:pt idx="752">
                  <c:v>3294</c:v>
                </c:pt>
                <c:pt idx="753">
                  <c:v>3295</c:v>
                </c:pt>
                <c:pt idx="754">
                  <c:v>3296</c:v>
                </c:pt>
                <c:pt idx="755">
                  <c:v>3297</c:v>
                </c:pt>
                <c:pt idx="756">
                  <c:v>3298</c:v>
                </c:pt>
                <c:pt idx="757">
                  <c:v>3299</c:v>
                </c:pt>
                <c:pt idx="758">
                  <c:v>3300</c:v>
                </c:pt>
                <c:pt idx="759">
                  <c:v>3301</c:v>
                </c:pt>
                <c:pt idx="760">
                  <c:v>3302</c:v>
                </c:pt>
                <c:pt idx="761">
                  <c:v>3303</c:v>
                </c:pt>
                <c:pt idx="762">
                  <c:v>3304</c:v>
                </c:pt>
                <c:pt idx="763">
                  <c:v>3305</c:v>
                </c:pt>
                <c:pt idx="764">
                  <c:v>3306</c:v>
                </c:pt>
                <c:pt idx="765">
                  <c:v>3307</c:v>
                </c:pt>
                <c:pt idx="766">
                  <c:v>3308</c:v>
                </c:pt>
                <c:pt idx="767">
                  <c:v>3309</c:v>
                </c:pt>
                <c:pt idx="768">
                  <c:v>3310</c:v>
                </c:pt>
                <c:pt idx="769">
                  <c:v>3311</c:v>
                </c:pt>
                <c:pt idx="770">
                  <c:v>3312</c:v>
                </c:pt>
                <c:pt idx="771">
                  <c:v>3313</c:v>
                </c:pt>
                <c:pt idx="772">
                  <c:v>3314</c:v>
                </c:pt>
                <c:pt idx="773">
                  <c:v>3315</c:v>
                </c:pt>
                <c:pt idx="774">
                  <c:v>3316</c:v>
                </c:pt>
                <c:pt idx="775">
                  <c:v>3317</c:v>
                </c:pt>
                <c:pt idx="776">
                  <c:v>3318</c:v>
                </c:pt>
                <c:pt idx="777">
                  <c:v>3319</c:v>
                </c:pt>
                <c:pt idx="778">
                  <c:v>3320</c:v>
                </c:pt>
                <c:pt idx="779">
                  <c:v>3321</c:v>
                </c:pt>
                <c:pt idx="780">
                  <c:v>3322</c:v>
                </c:pt>
                <c:pt idx="781">
                  <c:v>3323</c:v>
                </c:pt>
                <c:pt idx="782">
                  <c:v>3324</c:v>
                </c:pt>
                <c:pt idx="783">
                  <c:v>3325</c:v>
                </c:pt>
                <c:pt idx="784">
                  <c:v>3326</c:v>
                </c:pt>
                <c:pt idx="785">
                  <c:v>3327</c:v>
                </c:pt>
                <c:pt idx="786">
                  <c:v>3328</c:v>
                </c:pt>
                <c:pt idx="787">
                  <c:v>3329</c:v>
                </c:pt>
                <c:pt idx="788">
                  <c:v>3330</c:v>
                </c:pt>
                <c:pt idx="789">
                  <c:v>3331</c:v>
                </c:pt>
                <c:pt idx="790">
                  <c:v>3332</c:v>
                </c:pt>
                <c:pt idx="791">
                  <c:v>3333</c:v>
                </c:pt>
                <c:pt idx="792">
                  <c:v>3334</c:v>
                </c:pt>
                <c:pt idx="793">
                  <c:v>3335</c:v>
                </c:pt>
                <c:pt idx="794">
                  <c:v>3336</c:v>
                </c:pt>
                <c:pt idx="795">
                  <c:v>3337</c:v>
                </c:pt>
                <c:pt idx="796">
                  <c:v>3338</c:v>
                </c:pt>
                <c:pt idx="797">
                  <c:v>3339</c:v>
                </c:pt>
                <c:pt idx="798">
                  <c:v>3340</c:v>
                </c:pt>
                <c:pt idx="799">
                  <c:v>3341</c:v>
                </c:pt>
                <c:pt idx="800">
                  <c:v>3342</c:v>
                </c:pt>
                <c:pt idx="801">
                  <c:v>3343</c:v>
                </c:pt>
                <c:pt idx="802">
                  <c:v>3344</c:v>
                </c:pt>
                <c:pt idx="803">
                  <c:v>3345</c:v>
                </c:pt>
                <c:pt idx="804">
                  <c:v>3346</c:v>
                </c:pt>
                <c:pt idx="805">
                  <c:v>3347</c:v>
                </c:pt>
                <c:pt idx="806">
                  <c:v>3348</c:v>
                </c:pt>
                <c:pt idx="807">
                  <c:v>3349</c:v>
                </c:pt>
                <c:pt idx="808">
                  <c:v>3350</c:v>
                </c:pt>
                <c:pt idx="809">
                  <c:v>3351</c:v>
                </c:pt>
                <c:pt idx="810">
                  <c:v>3352</c:v>
                </c:pt>
                <c:pt idx="811">
                  <c:v>3353</c:v>
                </c:pt>
                <c:pt idx="812">
                  <c:v>3354</c:v>
                </c:pt>
                <c:pt idx="813">
                  <c:v>3355</c:v>
                </c:pt>
                <c:pt idx="814">
                  <c:v>3356</c:v>
                </c:pt>
                <c:pt idx="815">
                  <c:v>3357</c:v>
                </c:pt>
                <c:pt idx="816">
                  <c:v>3358</c:v>
                </c:pt>
                <c:pt idx="817">
                  <c:v>3359</c:v>
                </c:pt>
                <c:pt idx="818">
                  <c:v>3360</c:v>
                </c:pt>
                <c:pt idx="819">
                  <c:v>3361</c:v>
                </c:pt>
                <c:pt idx="820">
                  <c:v>3362</c:v>
                </c:pt>
                <c:pt idx="821">
                  <c:v>3363</c:v>
                </c:pt>
                <c:pt idx="822">
                  <c:v>3364</c:v>
                </c:pt>
                <c:pt idx="823">
                  <c:v>3365</c:v>
                </c:pt>
                <c:pt idx="824">
                  <c:v>3366</c:v>
                </c:pt>
                <c:pt idx="825">
                  <c:v>3367</c:v>
                </c:pt>
                <c:pt idx="826">
                  <c:v>3368</c:v>
                </c:pt>
                <c:pt idx="827">
                  <c:v>3369</c:v>
                </c:pt>
                <c:pt idx="828">
                  <c:v>3370</c:v>
                </c:pt>
                <c:pt idx="829">
                  <c:v>3371</c:v>
                </c:pt>
                <c:pt idx="830">
                  <c:v>3372</c:v>
                </c:pt>
                <c:pt idx="831">
                  <c:v>3373</c:v>
                </c:pt>
                <c:pt idx="832">
                  <c:v>3374</c:v>
                </c:pt>
                <c:pt idx="833">
                  <c:v>3375</c:v>
                </c:pt>
                <c:pt idx="834">
                  <c:v>3376</c:v>
                </c:pt>
                <c:pt idx="835">
                  <c:v>3377</c:v>
                </c:pt>
                <c:pt idx="836">
                  <c:v>3378</c:v>
                </c:pt>
                <c:pt idx="837">
                  <c:v>3379</c:v>
                </c:pt>
                <c:pt idx="838">
                  <c:v>3380</c:v>
                </c:pt>
                <c:pt idx="839">
                  <c:v>3381</c:v>
                </c:pt>
                <c:pt idx="840">
                  <c:v>3382</c:v>
                </c:pt>
                <c:pt idx="841">
                  <c:v>3383</c:v>
                </c:pt>
                <c:pt idx="842">
                  <c:v>3384</c:v>
                </c:pt>
                <c:pt idx="843">
                  <c:v>3385</c:v>
                </c:pt>
                <c:pt idx="844">
                  <c:v>3386</c:v>
                </c:pt>
                <c:pt idx="845">
                  <c:v>3387</c:v>
                </c:pt>
                <c:pt idx="846">
                  <c:v>3388</c:v>
                </c:pt>
                <c:pt idx="847">
                  <c:v>3389</c:v>
                </c:pt>
                <c:pt idx="848">
                  <c:v>3390</c:v>
                </c:pt>
                <c:pt idx="849">
                  <c:v>3391</c:v>
                </c:pt>
                <c:pt idx="850">
                  <c:v>3392</c:v>
                </c:pt>
                <c:pt idx="851">
                  <c:v>3393</c:v>
                </c:pt>
                <c:pt idx="852">
                  <c:v>3394</c:v>
                </c:pt>
                <c:pt idx="853">
                  <c:v>3395</c:v>
                </c:pt>
                <c:pt idx="854">
                  <c:v>3396</c:v>
                </c:pt>
                <c:pt idx="855">
                  <c:v>3397</c:v>
                </c:pt>
                <c:pt idx="856">
                  <c:v>3398</c:v>
                </c:pt>
                <c:pt idx="857">
                  <c:v>3399</c:v>
                </c:pt>
                <c:pt idx="858">
                  <c:v>3400</c:v>
                </c:pt>
                <c:pt idx="859">
                  <c:v>3401</c:v>
                </c:pt>
                <c:pt idx="860">
                  <c:v>3402</c:v>
                </c:pt>
                <c:pt idx="861">
                  <c:v>3403</c:v>
                </c:pt>
                <c:pt idx="862">
                  <c:v>3404</c:v>
                </c:pt>
                <c:pt idx="863">
                  <c:v>3405</c:v>
                </c:pt>
                <c:pt idx="864">
                  <c:v>3406</c:v>
                </c:pt>
                <c:pt idx="865">
                  <c:v>3407</c:v>
                </c:pt>
                <c:pt idx="866">
                  <c:v>3408</c:v>
                </c:pt>
                <c:pt idx="867">
                  <c:v>3409</c:v>
                </c:pt>
                <c:pt idx="868">
                  <c:v>3410</c:v>
                </c:pt>
                <c:pt idx="869">
                  <c:v>3411</c:v>
                </c:pt>
                <c:pt idx="870">
                  <c:v>3412</c:v>
                </c:pt>
                <c:pt idx="871">
                  <c:v>3413</c:v>
                </c:pt>
                <c:pt idx="872">
                  <c:v>3414</c:v>
                </c:pt>
                <c:pt idx="873">
                  <c:v>3415</c:v>
                </c:pt>
                <c:pt idx="874">
                  <c:v>3416</c:v>
                </c:pt>
                <c:pt idx="875">
                  <c:v>3417</c:v>
                </c:pt>
                <c:pt idx="876">
                  <c:v>3418</c:v>
                </c:pt>
                <c:pt idx="877">
                  <c:v>3419</c:v>
                </c:pt>
                <c:pt idx="878">
                  <c:v>3420</c:v>
                </c:pt>
                <c:pt idx="879">
                  <c:v>3421</c:v>
                </c:pt>
                <c:pt idx="880">
                  <c:v>3422</c:v>
                </c:pt>
                <c:pt idx="881">
                  <c:v>3423</c:v>
                </c:pt>
                <c:pt idx="882">
                  <c:v>3424</c:v>
                </c:pt>
                <c:pt idx="883">
                  <c:v>3425</c:v>
                </c:pt>
                <c:pt idx="884">
                  <c:v>3426</c:v>
                </c:pt>
                <c:pt idx="885">
                  <c:v>3427</c:v>
                </c:pt>
                <c:pt idx="886">
                  <c:v>3428</c:v>
                </c:pt>
                <c:pt idx="887">
                  <c:v>3429</c:v>
                </c:pt>
                <c:pt idx="888">
                  <c:v>3430</c:v>
                </c:pt>
                <c:pt idx="889">
                  <c:v>3431</c:v>
                </c:pt>
                <c:pt idx="890">
                  <c:v>3432</c:v>
                </c:pt>
                <c:pt idx="891">
                  <c:v>3433</c:v>
                </c:pt>
                <c:pt idx="892">
                  <c:v>3434</c:v>
                </c:pt>
                <c:pt idx="893">
                  <c:v>3435</c:v>
                </c:pt>
                <c:pt idx="894">
                  <c:v>3436</c:v>
                </c:pt>
                <c:pt idx="895">
                  <c:v>3437</c:v>
                </c:pt>
                <c:pt idx="896">
                  <c:v>3438</c:v>
                </c:pt>
                <c:pt idx="897">
                  <c:v>3439</c:v>
                </c:pt>
                <c:pt idx="898">
                  <c:v>3440</c:v>
                </c:pt>
                <c:pt idx="899">
                  <c:v>3441</c:v>
                </c:pt>
                <c:pt idx="900">
                  <c:v>3442</c:v>
                </c:pt>
                <c:pt idx="901">
                  <c:v>3443</c:v>
                </c:pt>
                <c:pt idx="902">
                  <c:v>3444</c:v>
                </c:pt>
                <c:pt idx="903">
                  <c:v>3445</c:v>
                </c:pt>
                <c:pt idx="904">
                  <c:v>3446</c:v>
                </c:pt>
                <c:pt idx="905">
                  <c:v>3447</c:v>
                </c:pt>
                <c:pt idx="906">
                  <c:v>3448</c:v>
                </c:pt>
                <c:pt idx="907">
                  <c:v>3449</c:v>
                </c:pt>
                <c:pt idx="908">
                  <c:v>3450</c:v>
                </c:pt>
                <c:pt idx="909">
                  <c:v>3451</c:v>
                </c:pt>
                <c:pt idx="910">
                  <c:v>3452</c:v>
                </c:pt>
                <c:pt idx="911">
                  <c:v>3453</c:v>
                </c:pt>
                <c:pt idx="912">
                  <c:v>3454</c:v>
                </c:pt>
                <c:pt idx="913">
                  <c:v>3455</c:v>
                </c:pt>
                <c:pt idx="914">
                  <c:v>3456</c:v>
                </c:pt>
                <c:pt idx="915">
                  <c:v>3457</c:v>
                </c:pt>
                <c:pt idx="916">
                  <c:v>3458</c:v>
                </c:pt>
                <c:pt idx="917">
                  <c:v>3459</c:v>
                </c:pt>
                <c:pt idx="918">
                  <c:v>3460</c:v>
                </c:pt>
                <c:pt idx="919">
                  <c:v>3461</c:v>
                </c:pt>
                <c:pt idx="920">
                  <c:v>3462</c:v>
                </c:pt>
                <c:pt idx="921">
                  <c:v>3463</c:v>
                </c:pt>
                <c:pt idx="922">
                  <c:v>3464</c:v>
                </c:pt>
                <c:pt idx="923">
                  <c:v>3465</c:v>
                </c:pt>
                <c:pt idx="924">
                  <c:v>3466</c:v>
                </c:pt>
                <c:pt idx="925">
                  <c:v>3467</c:v>
                </c:pt>
                <c:pt idx="926">
                  <c:v>3468</c:v>
                </c:pt>
                <c:pt idx="927">
                  <c:v>3469</c:v>
                </c:pt>
                <c:pt idx="928">
                  <c:v>3470</c:v>
                </c:pt>
                <c:pt idx="929">
                  <c:v>3471</c:v>
                </c:pt>
                <c:pt idx="930">
                  <c:v>3472</c:v>
                </c:pt>
                <c:pt idx="931">
                  <c:v>3473</c:v>
                </c:pt>
                <c:pt idx="932">
                  <c:v>3474</c:v>
                </c:pt>
                <c:pt idx="933">
                  <c:v>3475</c:v>
                </c:pt>
                <c:pt idx="934">
                  <c:v>3476</c:v>
                </c:pt>
                <c:pt idx="935">
                  <c:v>3477</c:v>
                </c:pt>
                <c:pt idx="936">
                  <c:v>3478</c:v>
                </c:pt>
                <c:pt idx="937">
                  <c:v>3479</c:v>
                </c:pt>
                <c:pt idx="938">
                  <c:v>3480</c:v>
                </c:pt>
                <c:pt idx="939">
                  <c:v>3481</c:v>
                </c:pt>
                <c:pt idx="940">
                  <c:v>3482</c:v>
                </c:pt>
                <c:pt idx="941">
                  <c:v>3483</c:v>
                </c:pt>
                <c:pt idx="942">
                  <c:v>3484</c:v>
                </c:pt>
                <c:pt idx="943">
                  <c:v>3485</c:v>
                </c:pt>
                <c:pt idx="944">
                  <c:v>3486</c:v>
                </c:pt>
                <c:pt idx="945">
                  <c:v>3487</c:v>
                </c:pt>
                <c:pt idx="946">
                  <c:v>3488</c:v>
                </c:pt>
                <c:pt idx="947">
                  <c:v>3489</c:v>
                </c:pt>
                <c:pt idx="948">
                  <c:v>3490</c:v>
                </c:pt>
                <c:pt idx="949">
                  <c:v>3491</c:v>
                </c:pt>
                <c:pt idx="950">
                  <c:v>3492</c:v>
                </c:pt>
                <c:pt idx="951">
                  <c:v>3493</c:v>
                </c:pt>
                <c:pt idx="952">
                  <c:v>3494</c:v>
                </c:pt>
                <c:pt idx="953">
                  <c:v>3495</c:v>
                </c:pt>
                <c:pt idx="954">
                  <c:v>3496</c:v>
                </c:pt>
                <c:pt idx="955">
                  <c:v>3497</c:v>
                </c:pt>
                <c:pt idx="956">
                  <c:v>3498</c:v>
                </c:pt>
                <c:pt idx="957">
                  <c:v>3499</c:v>
                </c:pt>
                <c:pt idx="958">
                  <c:v>3500</c:v>
                </c:pt>
                <c:pt idx="959">
                  <c:v>3501</c:v>
                </c:pt>
                <c:pt idx="960">
                  <c:v>3502</c:v>
                </c:pt>
                <c:pt idx="961">
                  <c:v>3503</c:v>
                </c:pt>
                <c:pt idx="962">
                  <c:v>3504</c:v>
                </c:pt>
                <c:pt idx="963">
                  <c:v>3505</c:v>
                </c:pt>
                <c:pt idx="964">
                  <c:v>3506</c:v>
                </c:pt>
                <c:pt idx="965">
                  <c:v>3507</c:v>
                </c:pt>
                <c:pt idx="966">
                  <c:v>3508</c:v>
                </c:pt>
                <c:pt idx="967">
                  <c:v>3509</c:v>
                </c:pt>
                <c:pt idx="968">
                  <c:v>3510</c:v>
                </c:pt>
                <c:pt idx="969">
                  <c:v>3511</c:v>
                </c:pt>
                <c:pt idx="970">
                  <c:v>3512</c:v>
                </c:pt>
                <c:pt idx="971">
                  <c:v>3513</c:v>
                </c:pt>
                <c:pt idx="972">
                  <c:v>3514</c:v>
                </c:pt>
                <c:pt idx="973">
                  <c:v>3515</c:v>
                </c:pt>
                <c:pt idx="974">
                  <c:v>3516</c:v>
                </c:pt>
                <c:pt idx="975">
                  <c:v>3517</c:v>
                </c:pt>
                <c:pt idx="976">
                  <c:v>3518</c:v>
                </c:pt>
                <c:pt idx="977">
                  <c:v>3519</c:v>
                </c:pt>
                <c:pt idx="978">
                  <c:v>3520</c:v>
                </c:pt>
                <c:pt idx="979">
                  <c:v>3521</c:v>
                </c:pt>
                <c:pt idx="980">
                  <c:v>3522</c:v>
                </c:pt>
                <c:pt idx="981">
                  <c:v>3523</c:v>
                </c:pt>
                <c:pt idx="982">
                  <c:v>3524</c:v>
                </c:pt>
                <c:pt idx="983">
                  <c:v>3525</c:v>
                </c:pt>
                <c:pt idx="984">
                  <c:v>3526</c:v>
                </c:pt>
                <c:pt idx="985">
                  <c:v>3527</c:v>
                </c:pt>
                <c:pt idx="986">
                  <c:v>3528</c:v>
                </c:pt>
                <c:pt idx="987">
                  <c:v>3529</c:v>
                </c:pt>
                <c:pt idx="988">
                  <c:v>3530</c:v>
                </c:pt>
                <c:pt idx="989">
                  <c:v>3531</c:v>
                </c:pt>
                <c:pt idx="990">
                  <c:v>3532</c:v>
                </c:pt>
                <c:pt idx="991">
                  <c:v>3533</c:v>
                </c:pt>
                <c:pt idx="992">
                  <c:v>3534</c:v>
                </c:pt>
                <c:pt idx="993">
                  <c:v>3535</c:v>
                </c:pt>
                <c:pt idx="994">
                  <c:v>3536</c:v>
                </c:pt>
                <c:pt idx="995">
                  <c:v>3537</c:v>
                </c:pt>
                <c:pt idx="996">
                  <c:v>3538</c:v>
                </c:pt>
                <c:pt idx="997">
                  <c:v>3539</c:v>
                </c:pt>
                <c:pt idx="998">
                  <c:v>3540</c:v>
                </c:pt>
                <c:pt idx="999">
                  <c:v>3541</c:v>
                </c:pt>
                <c:pt idx="1000">
                  <c:v>3542</c:v>
                </c:pt>
                <c:pt idx="1001">
                  <c:v>3543</c:v>
                </c:pt>
                <c:pt idx="1002">
                  <c:v>3544</c:v>
                </c:pt>
                <c:pt idx="1003">
                  <c:v>3545</c:v>
                </c:pt>
                <c:pt idx="1004">
                  <c:v>3546</c:v>
                </c:pt>
                <c:pt idx="1005">
                  <c:v>3547</c:v>
                </c:pt>
                <c:pt idx="1006">
                  <c:v>3548</c:v>
                </c:pt>
                <c:pt idx="1007">
                  <c:v>3549</c:v>
                </c:pt>
                <c:pt idx="1008">
                  <c:v>3550</c:v>
                </c:pt>
                <c:pt idx="1009">
                  <c:v>3551</c:v>
                </c:pt>
                <c:pt idx="1010">
                  <c:v>3552</c:v>
                </c:pt>
                <c:pt idx="1011">
                  <c:v>3553</c:v>
                </c:pt>
                <c:pt idx="1012">
                  <c:v>3554</c:v>
                </c:pt>
                <c:pt idx="1013">
                  <c:v>3555</c:v>
                </c:pt>
                <c:pt idx="1014">
                  <c:v>3556</c:v>
                </c:pt>
                <c:pt idx="1015">
                  <c:v>3557</c:v>
                </c:pt>
                <c:pt idx="1016">
                  <c:v>3558</c:v>
                </c:pt>
                <c:pt idx="1017">
                  <c:v>3559</c:v>
                </c:pt>
                <c:pt idx="1018">
                  <c:v>3560</c:v>
                </c:pt>
                <c:pt idx="1019">
                  <c:v>3561</c:v>
                </c:pt>
                <c:pt idx="1020">
                  <c:v>3562</c:v>
                </c:pt>
                <c:pt idx="1021">
                  <c:v>3563</c:v>
                </c:pt>
                <c:pt idx="1022">
                  <c:v>3564</c:v>
                </c:pt>
                <c:pt idx="1023">
                  <c:v>3565</c:v>
                </c:pt>
                <c:pt idx="1024">
                  <c:v>3566</c:v>
                </c:pt>
                <c:pt idx="1025">
                  <c:v>3567</c:v>
                </c:pt>
                <c:pt idx="1026">
                  <c:v>3568</c:v>
                </c:pt>
                <c:pt idx="1027">
                  <c:v>3569</c:v>
                </c:pt>
                <c:pt idx="1028">
                  <c:v>3570</c:v>
                </c:pt>
                <c:pt idx="1029">
                  <c:v>3571</c:v>
                </c:pt>
                <c:pt idx="1030">
                  <c:v>3572</c:v>
                </c:pt>
                <c:pt idx="1031">
                  <c:v>3573</c:v>
                </c:pt>
                <c:pt idx="1032">
                  <c:v>3574</c:v>
                </c:pt>
                <c:pt idx="1033">
                  <c:v>3575</c:v>
                </c:pt>
                <c:pt idx="1034">
                  <c:v>3576</c:v>
                </c:pt>
                <c:pt idx="1035">
                  <c:v>3577</c:v>
                </c:pt>
                <c:pt idx="1036">
                  <c:v>3578</c:v>
                </c:pt>
                <c:pt idx="1037">
                  <c:v>3579</c:v>
                </c:pt>
                <c:pt idx="1038">
                  <c:v>3580</c:v>
                </c:pt>
                <c:pt idx="1039">
                  <c:v>3581</c:v>
                </c:pt>
                <c:pt idx="1040">
                  <c:v>3582</c:v>
                </c:pt>
                <c:pt idx="1041">
                  <c:v>3583</c:v>
                </c:pt>
                <c:pt idx="1042">
                  <c:v>3584</c:v>
                </c:pt>
                <c:pt idx="1043">
                  <c:v>3585</c:v>
                </c:pt>
                <c:pt idx="1044">
                  <c:v>3586</c:v>
                </c:pt>
                <c:pt idx="1045">
                  <c:v>3587</c:v>
                </c:pt>
                <c:pt idx="1046">
                  <c:v>3588</c:v>
                </c:pt>
                <c:pt idx="1047">
                  <c:v>3589</c:v>
                </c:pt>
                <c:pt idx="1048">
                  <c:v>3590</c:v>
                </c:pt>
                <c:pt idx="1049">
                  <c:v>3591</c:v>
                </c:pt>
                <c:pt idx="1050">
                  <c:v>3592</c:v>
                </c:pt>
                <c:pt idx="1051">
                  <c:v>3593</c:v>
                </c:pt>
                <c:pt idx="1052">
                  <c:v>3594</c:v>
                </c:pt>
                <c:pt idx="1053">
                  <c:v>3595</c:v>
                </c:pt>
                <c:pt idx="1054">
                  <c:v>3596</c:v>
                </c:pt>
                <c:pt idx="1055">
                  <c:v>3597</c:v>
                </c:pt>
                <c:pt idx="1056">
                  <c:v>3598</c:v>
                </c:pt>
                <c:pt idx="1057">
                  <c:v>3599</c:v>
                </c:pt>
                <c:pt idx="1058">
                  <c:v>3600</c:v>
                </c:pt>
                <c:pt idx="1059">
                  <c:v>3601</c:v>
                </c:pt>
                <c:pt idx="1060">
                  <c:v>3602</c:v>
                </c:pt>
                <c:pt idx="1061">
                  <c:v>3603</c:v>
                </c:pt>
                <c:pt idx="1062">
                  <c:v>3604</c:v>
                </c:pt>
                <c:pt idx="1063">
                  <c:v>3605</c:v>
                </c:pt>
                <c:pt idx="1064">
                  <c:v>3606</c:v>
                </c:pt>
                <c:pt idx="1065">
                  <c:v>3607</c:v>
                </c:pt>
                <c:pt idx="1066">
                  <c:v>3608</c:v>
                </c:pt>
                <c:pt idx="1067">
                  <c:v>3609</c:v>
                </c:pt>
                <c:pt idx="1068">
                  <c:v>3610</c:v>
                </c:pt>
                <c:pt idx="1069">
                  <c:v>3611</c:v>
                </c:pt>
                <c:pt idx="1070">
                  <c:v>3612</c:v>
                </c:pt>
                <c:pt idx="1071">
                  <c:v>3613</c:v>
                </c:pt>
                <c:pt idx="1072">
                  <c:v>3614</c:v>
                </c:pt>
                <c:pt idx="1073">
                  <c:v>3615</c:v>
                </c:pt>
                <c:pt idx="1074">
                  <c:v>3616</c:v>
                </c:pt>
                <c:pt idx="1075">
                  <c:v>3617</c:v>
                </c:pt>
                <c:pt idx="1076">
                  <c:v>3618</c:v>
                </c:pt>
                <c:pt idx="1077">
                  <c:v>3619</c:v>
                </c:pt>
                <c:pt idx="1078">
                  <c:v>3620</c:v>
                </c:pt>
                <c:pt idx="1079">
                  <c:v>3621</c:v>
                </c:pt>
                <c:pt idx="1080">
                  <c:v>3622</c:v>
                </c:pt>
                <c:pt idx="1081">
                  <c:v>3623</c:v>
                </c:pt>
                <c:pt idx="1082">
                  <c:v>3624</c:v>
                </c:pt>
                <c:pt idx="1083">
                  <c:v>3625</c:v>
                </c:pt>
                <c:pt idx="1084">
                  <c:v>3626</c:v>
                </c:pt>
                <c:pt idx="1085">
                  <c:v>3627</c:v>
                </c:pt>
                <c:pt idx="1086">
                  <c:v>3628</c:v>
                </c:pt>
                <c:pt idx="1087">
                  <c:v>3629</c:v>
                </c:pt>
                <c:pt idx="1088">
                  <c:v>3630</c:v>
                </c:pt>
                <c:pt idx="1089">
                  <c:v>3631</c:v>
                </c:pt>
                <c:pt idx="1090">
                  <c:v>3632</c:v>
                </c:pt>
                <c:pt idx="1091">
                  <c:v>3633</c:v>
                </c:pt>
                <c:pt idx="1092">
                  <c:v>3634</c:v>
                </c:pt>
                <c:pt idx="1093">
                  <c:v>3635</c:v>
                </c:pt>
                <c:pt idx="1094">
                  <c:v>3636</c:v>
                </c:pt>
                <c:pt idx="1095">
                  <c:v>3637</c:v>
                </c:pt>
                <c:pt idx="1096">
                  <c:v>3638</c:v>
                </c:pt>
                <c:pt idx="1097">
                  <c:v>3639</c:v>
                </c:pt>
                <c:pt idx="1098">
                  <c:v>3640</c:v>
                </c:pt>
                <c:pt idx="1099">
                  <c:v>3641</c:v>
                </c:pt>
                <c:pt idx="1100">
                  <c:v>3642</c:v>
                </c:pt>
                <c:pt idx="1101">
                  <c:v>3643</c:v>
                </c:pt>
                <c:pt idx="1102">
                  <c:v>3644</c:v>
                </c:pt>
                <c:pt idx="1103">
                  <c:v>3645</c:v>
                </c:pt>
                <c:pt idx="1104">
                  <c:v>3646</c:v>
                </c:pt>
                <c:pt idx="1105">
                  <c:v>3647</c:v>
                </c:pt>
                <c:pt idx="1106">
                  <c:v>3648</c:v>
                </c:pt>
                <c:pt idx="1107">
                  <c:v>3649</c:v>
                </c:pt>
                <c:pt idx="1108">
                  <c:v>3650</c:v>
                </c:pt>
                <c:pt idx="1109">
                  <c:v>3651</c:v>
                </c:pt>
                <c:pt idx="1110">
                  <c:v>3652</c:v>
                </c:pt>
                <c:pt idx="1111">
                  <c:v>3653</c:v>
                </c:pt>
                <c:pt idx="1112">
                  <c:v>3654</c:v>
                </c:pt>
                <c:pt idx="1113">
                  <c:v>3655</c:v>
                </c:pt>
                <c:pt idx="1114">
                  <c:v>3656</c:v>
                </c:pt>
                <c:pt idx="1115">
                  <c:v>3657</c:v>
                </c:pt>
                <c:pt idx="1116">
                  <c:v>3658</c:v>
                </c:pt>
                <c:pt idx="1117">
                  <c:v>3659</c:v>
                </c:pt>
                <c:pt idx="1118">
                  <c:v>3660</c:v>
                </c:pt>
                <c:pt idx="1119">
                  <c:v>3661</c:v>
                </c:pt>
                <c:pt idx="1120">
                  <c:v>3662</c:v>
                </c:pt>
                <c:pt idx="1121">
                  <c:v>3663</c:v>
                </c:pt>
                <c:pt idx="1122">
                  <c:v>3664</c:v>
                </c:pt>
                <c:pt idx="1123">
                  <c:v>3665</c:v>
                </c:pt>
                <c:pt idx="1124">
                  <c:v>3666</c:v>
                </c:pt>
                <c:pt idx="1125">
                  <c:v>3667</c:v>
                </c:pt>
                <c:pt idx="1126">
                  <c:v>3668</c:v>
                </c:pt>
                <c:pt idx="1127">
                  <c:v>3669</c:v>
                </c:pt>
                <c:pt idx="1128">
                  <c:v>3670</c:v>
                </c:pt>
                <c:pt idx="1129">
                  <c:v>3671</c:v>
                </c:pt>
                <c:pt idx="1130">
                  <c:v>3672</c:v>
                </c:pt>
                <c:pt idx="1131">
                  <c:v>3673</c:v>
                </c:pt>
                <c:pt idx="1132">
                  <c:v>3674</c:v>
                </c:pt>
                <c:pt idx="1133">
                  <c:v>3675</c:v>
                </c:pt>
                <c:pt idx="1134">
                  <c:v>3676</c:v>
                </c:pt>
                <c:pt idx="1135">
                  <c:v>3677</c:v>
                </c:pt>
                <c:pt idx="1136">
                  <c:v>3678</c:v>
                </c:pt>
                <c:pt idx="1137">
                  <c:v>3679</c:v>
                </c:pt>
                <c:pt idx="1138">
                  <c:v>3680</c:v>
                </c:pt>
                <c:pt idx="1139">
                  <c:v>3681</c:v>
                </c:pt>
                <c:pt idx="1140">
                  <c:v>3682</c:v>
                </c:pt>
                <c:pt idx="1141">
                  <c:v>3683</c:v>
                </c:pt>
                <c:pt idx="1142">
                  <c:v>3684</c:v>
                </c:pt>
                <c:pt idx="1143">
                  <c:v>3685</c:v>
                </c:pt>
                <c:pt idx="1144">
                  <c:v>3686</c:v>
                </c:pt>
                <c:pt idx="1145">
                  <c:v>3687</c:v>
                </c:pt>
                <c:pt idx="1146">
                  <c:v>3688</c:v>
                </c:pt>
                <c:pt idx="1147">
                  <c:v>3689</c:v>
                </c:pt>
                <c:pt idx="1148">
                  <c:v>3690</c:v>
                </c:pt>
                <c:pt idx="1149">
                  <c:v>3691</c:v>
                </c:pt>
                <c:pt idx="1150">
                  <c:v>3692</c:v>
                </c:pt>
                <c:pt idx="1151">
                  <c:v>3693</c:v>
                </c:pt>
                <c:pt idx="1152">
                  <c:v>3694</c:v>
                </c:pt>
                <c:pt idx="1153">
                  <c:v>3695</c:v>
                </c:pt>
                <c:pt idx="1154">
                  <c:v>3696</c:v>
                </c:pt>
                <c:pt idx="1155">
                  <c:v>3697</c:v>
                </c:pt>
                <c:pt idx="1156">
                  <c:v>3698</c:v>
                </c:pt>
                <c:pt idx="1157">
                  <c:v>3699</c:v>
                </c:pt>
                <c:pt idx="1158">
                  <c:v>3700</c:v>
                </c:pt>
                <c:pt idx="1159">
                  <c:v>3701</c:v>
                </c:pt>
                <c:pt idx="1160">
                  <c:v>3702</c:v>
                </c:pt>
                <c:pt idx="1161">
                  <c:v>3703</c:v>
                </c:pt>
                <c:pt idx="1162">
                  <c:v>3704</c:v>
                </c:pt>
                <c:pt idx="1163">
                  <c:v>3705</c:v>
                </c:pt>
                <c:pt idx="1164">
                  <c:v>3706</c:v>
                </c:pt>
                <c:pt idx="1165">
                  <c:v>3707</c:v>
                </c:pt>
                <c:pt idx="1166">
                  <c:v>3708</c:v>
                </c:pt>
                <c:pt idx="1167">
                  <c:v>3709</c:v>
                </c:pt>
                <c:pt idx="1168">
                  <c:v>3710</c:v>
                </c:pt>
                <c:pt idx="1169">
                  <c:v>3711</c:v>
                </c:pt>
                <c:pt idx="1170">
                  <c:v>3712</c:v>
                </c:pt>
                <c:pt idx="1171">
                  <c:v>3713</c:v>
                </c:pt>
                <c:pt idx="1172">
                  <c:v>3714</c:v>
                </c:pt>
                <c:pt idx="1173">
                  <c:v>3715</c:v>
                </c:pt>
                <c:pt idx="1174">
                  <c:v>3716</c:v>
                </c:pt>
                <c:pt idx="1175">
                  <c:v>3717</c:v>
                </c:pt>
                <c:pt idx="1176">
                  <c:v>3718</c:v>
                </c:pt>
                <c:pt idx="1177">
                  <c:v>3719</c:v>
                </c:pt>
                <c:pt idx="1178">
                  <c:v>3720</c:v>
                </c:pt>
                <c:pt idx="1179">
                  <c:v>3721</c:v>
                </c:pt>
                <c:pt idx="1180">
                  <c:v>3722</c:v>
                </c:pt>
                <c:pt idx="1181">
                  <c:v>3723</c:v>
                </c:pt>
                <c:pt idx="1182">
                  <c:v>3724</c:v>
                </c:pt>
                <c:pt idx="1183">
                  <c:v>3725</c:v>
                </c:pt>
                <c:pt idx="1184">
                  <c:v>3726</c:v>
                </c:pt>
                <c:pt idx="1185">
                  <c:v>3727</c:v>
                </c:pt>
                <c:pt idx="1186">
                  <c:v>3728</c:v>
                </c:pt>
                <c:pt idx="1187">
                  <c:v>3729</c:v>
                </c:pt>
                <c:pt idx="1188">
                  <c:v>3730</c:v>
                </c:pt>
                <c:pt idx="1189">
                  <c:v>3731</c:v>
                </c:pt>
                <c:pt idx="1190">
                  <c:v>3732</c:v>
                </c:pt>
                <c:pt idx="1191">
                  <c:v>3733</c:v>
                </c:pt>
                <c:pt idx="1192">
                  <c:v>3734</c:v>
                </c:pt>
                <c:pt idx="1193">
                  <c:v>3735</c:v>
                </c:pt>
                <c:pt idx="1194">
                  <c:v>3736</c:v>
                </c:pt>
                <c:pt idx="1195">
                  <c:v>3737</c:v>
                </c:pt>
                <c:pt idx="1196">
                  <c:v>3738</c:v>
                </c:pt>
                <c:pt idx="1197">
                  <c:v>3739</c:v>
                </c:pt>
                <c:pt idx="1198">
                  <c:v>3740</c:v>
                </c:pt>
                <c:pt idx="1199">
                  <c:v>3741</c:v>
                </c:pt>
                <c:pt idx="1200">
                  <c:v>3742</c:v>
                </c:pt>
                <c:pt idx="1201">
                  <c:v>3743</c:v>
                </c:pt>
                <c:pt idx="1202">
                  <c:v>3744</c:v>
                </c:pt>
                <c:pt idx="1203">
                  <c:v>3745</c:v>
                </c:pt>
                <c:pt idx="1204">
                  <c:v>3746</c:v>
                </c:pt>
                <c:pt idx="1205">
                  <c:v>3747</c:v>
                </c:pt>
                <c:pt idx="1206">
                  <c:v>3748</c:v>
                </c:pt>
                <c:pt idx="1207">
                  <c:v>3749</c:v>
                </c:pt>
                <c:pt idx="1208">
                  <c:v>3750</c:v>
                </c:pt>
                <c:pt idx="1209">
                  <c:v>3751</c:v>
                </c:pt>
                <c:pt idx="1210">
                  <c:v>3752</c:v>
                </c:pt>
                <c:pt idx="1211">
                  <c:v>3753</c:v>
                </c:pt>
                <c:pt idx="1212">
                  <c:v>3754</c:v>
                </c:pt>
                <c:pt idx="1213">
                  <c:v>3755</c:v>
                </c:pt>
                <c:pt idx="1214">
                  <c:v>3756</c:v>
                </c:pt>
                <c:pt idx="1215">
                  <c:v>3757</c:v>
                </c:pt>
                <c:pt idx="1216">
                  <c:v>3758</c:v>
                </c:pt>
                <c:pt idx="1217">
                  <c:v>3759</c:v>
                </c:pt>
                <c:pt idx="1218">
                  <c:v>3760</c:v>
                </c:pt>
                <c:pt idx="1219">
                  <c:v>3761</c:v>
                </c:pt>
                <c:pt idx="1220">
                  <c:v>3762</c:v>
                </c:pt>
                <c:pt idx="1221">
                  <c:v>3763</c:v>
                </c:pt>
                <c:pt idx="1222">
                  <c:v>3764</c:v>
                </c:pt>
                <c:pt idx="1223">
                  <c:v>3765</c:v>
                </c:pt>
                <c:pt idx="1224">
                  <c:v>3766</c:v>
                </c:pt>
                <c:pt idx="1225">
                  <c:v>3767</c:v>
                </c:pt>
                <c:pt idx="1226">
                  <c:v>3768</c:v>
                </c:pt>
                <c:pt idx="1227">
                  <c:v>3769</c:v>
                </c:pt>
                <c:pt idx="1228">
                  <c:v>3770</c:v>
                </c:pt>
                <c:pt idx="1229">
                  <c:v>3771</c:v>
                </c:pt>
                <c:pt idx="1230">
                  <c:v>3772</c:v>
                </c:pt>
                <c:pt idx="1231">
                  <c:v>3773</c:v>
                </c:pt>
                <c:pt idx="1232">
                  <c:v>3774</c:v>
                </c:pt>
                <c:pt idx="1233">
                  <c:v>3775</c:v>
                </c:pt>
                <c:pt idx="1234">
                  <c:v>3776</c:v>
                </c:pt>
                <c:pt idx="1235">
                  <c:v>3777</c:v>
                </c:pt>
                <c:pt idx="1236">
                  <c:v>3778</c:v>
                </c:pt>
                <c:pt idx="1237">
                  <c:v>3779</c:v>
                </c:pt>
                <c:pt idx="1238">
                  <c:v>3780</c:v>
                </c:pt>
                <c:pt idx="1239">
                  <c:v>3781</c:v>
                </c:pt>
                <c:pt idx="1240">
                  <c:v>3782</c:v>
                </c:pt>
                <c:pt idx="1241">
                  <c:v>3783</c:v>
                </c:pt>
                <c:pt idx="1242">
                  <c:v>3784</c:v>
                </c:pt>
                <c:pt idx="1243">
                  <c:v>3785</c:v>
                </c:pt>
                <c:pt idx="1244">
                  <c:v>3786</c:v>
                </c:pt>
                <c:pt idx="1245">
                  <c:v>3787</c:v>
                </c:pt>
                <c:pt idx="1246">
                  <c:v>3788</c:v>
                </c:pt>
                <c:pt idx="1247">
                  <c:v>3789</c:v>
                </c:pt>
                <c:pt idx="1248">
                  <c:v>3790</c:v>
                </c:pt>
                <c:pt idx="1249">
                  <c:v>3791</c:v>
                </c:pt>
                <c:pt idx="1250">
                  <c:v>3792</c:v>
                </c:pt>
                <c:pt idx="1251">
                  <c:v>3793</c:v>
                </c:pt>
                <c:pt idx="1252">
                  <c:v>3794</c:v>
                </c:pt>
                <c:pt idx="1253">
                  <c:v>3795</c:v>
                </c:pt>
                <c:pt idx="1254">
                  <c:v>3796</c:v>
                </c:pt>
                <c:pt idx="1255">
                  <c:v>3797</c:v>
                </c:pt>
                <c:pt idx="1256">
                  <c:v>3798</c:v>
                </c:pt>
                <c:pt idx="1257">
                  <c:v>3799</c:v>
                </c:pt>
                <c:pt idx="1258">
                  <c:v>3800</c:v>
                </c:pt>
                <c:pt idx="1259">
                  <c:v>3801</c:v>
                </c:pt>
                <c:pt idx="1260">
                  <c:v>3802</c:v>
                </c:pt>
                <c:pt idx="1261">
                  <c:v>3803</c:v>
                </c:pt>
                <c:pt idx="1262">
                  <c:v>3804</c:v>
                </c:pt>
                <c:pt idx="1263">
                  <c:v>3805</c:v>
                </c:pt>
                <c:pt idx="1264">
                  <c:v>3806</c:v>
                </c:pt>
                <c:pt idx="1265">
                  <c:v>3807</c:v>
                </c:pt>
                <c:pt idx="1266">
                  <c:v>3808</c:v>
                </c:pt>
                <c:pt idx="1267">
                  <c:v>3809</c:v>
                </c:pt>
                <c:pt idx="1268">
                  <c:v>3810</c:v>
                </c:pt>
                <c:pt idx="1269">
                  <c:v>3811</c:v>
                </c:pt>
                <c:pt idx="1270">
                  <c:v>3812</c:v>
                </c:pt>
                <c:pt idx="1271">
                  <c:v>3813</c:v>
                </c:pt>
                <c:pt idx="1272">
                  <c:v>3814</c:v>
                </c:pt>
                <c:pt idx="1273">
                  <c:v>3815</c:v>
                </c:pt>
                <c:pt idx="1274">
                  <c:v>3816</c:v>
                </c:pt>
                <c:pt idx="1275">
                  <c:v>3817</c:v>
                </c:pt>
                <c:pt idx="1276">
                  <c:v>3818</c:v>
                </c:pt>
                <c:pt idx="1277">
                  <c:v>3819</c:v>
                </c:pt>
                <c:pt idx="1278">
                  <c:v>3820</c:v>
                </c:pt>
                <c:pt idx="1279">
                  <c:v>3821</c:v>
                </c:pt>
                <c:pt idx="1280">
                  <c:v>3822</c:v>
                </c:pt>
                <c:pt idx="1281">
                  <c:v>3823</c:v>
                </c:pt>
                <c:pt idx="1282">
                  <c:v>3824</c:v>
                </c:pt>
                <c:pt idx="1283">
                  <c:v>3825</c:v>
                </c:pt>
                <c:pt idx="1284">
                  <c:v>3826</c:v>
                </c:pt>
                <c:pt idx="1285">
                  <c:v>3827</c:v>
                </c:pt>
                <c:pt idx="1286">
                  <c:v>3828</c:v>
                </c:pt>
                <c:pt idx="1287">
                  <c:v>3829</c:v>
                </c:pt>
                <c:pt idx="1288">
                  <c:v>3830</c:v>
                </c:pt>
                <c:pt idx="1289">
                  <c:v>3831</c:v>
                </c:pt>
                <c:pt idx="1290">
                  <c:v>3832</c:v>
                </c:pt>
                <c:pt idx="1291">
                  <c:v>3833</c:v>
                </c:pt>
                <c:pt idx="1292">
                  <c:v>3834</c:v>
                </c:pt>
                <c:pt idx="1293">
                  <c:v>3835</c:v>
                </c:pt>
                <c:pt idx="1294">
                  <c:v>3836</c:v>
                </c:pt>
                <c:pt idx="1295">
                  <c:v>3837</c:v>
                </c:pt>
                <c:pt idx="1296">
                  <c:v>3838</c:v>
                </c:pt>
                <c:pt idx="1297">
                  <c:v>3839</c:v>
                </c:pt>
                <c:pt idx="1298">
                  <c:v>3840</c:v>
                </c:pt>
                <c:pt idx="1299">
                  <c:v>3841</c:v>
                </c:pt>
                <c:pt idx="1300">
                  <c:v>3842</c:v>
                </c:pt>
                <c:pt idx="1301">
                  <c:v>3843</c:v>
                </c:pt>
                <c:pt idx="1302">
                  <c:v>3844</c:v>
                </c:pt>
                <c:pt idx="1303">
                  <c:v>3845</c:v>
                </c:pt>
                <c:pt idx="1304">
                  <c:v>3846</c:v>
                </c:pt>
                <c:pt idx="1305">
                  <c:v>3847</c:v>
                </c:pt>
                <c:pt idx="1306">
                  <c:v>3848</c:v>
                </c:pt>
                <c:pt idx="1307">
                  <c:v>3849</c:v>
                </c:pt>
                <c:pt idx="1308">
                  <c:v>3850</c:v>
                </c:pt>
                <c:pt idx="1309">
                  <c:v>3851</c:v>
                </c:pt>
                <c:pt idx="1310">
                  <c:v>3852</c:v>
                </c:pt>
                <c:pt idx="1311">
                  <c:v>3853</c:v>
                </c:pt>
                <c:pt idx="1312">
                  <c:v>3854</c:v>
                </c:pt>
                <c:pt idx="1313">
                  <c:v>3855</c:v>
                </c:pt>
                <c:pt idx="1314">
                  <c:v>3856</c:v>
                </c:pt>
                <c:pt idx="1315">
                  <c:v>3857</c:v>
                </c:pt>
                <c:pt idx="1316">
                  <c:v>3858</c:v>
                </c:pt>
                <c:pt idx="1317">
                  <c:v>3859</c:v>
                </c:pt>
                <c:pt idx="1318">
                  <c:v>3860</c:v>
                </c:pt>
                <c:pt idx="1319">
                  <c:v>3861</c:v>
                </c:pt>
                <c:pt idx="1320">
                  <c:v>3862</c:v>
                </c:pt>
                <c:pt idx="1321">
                  <c:v>3863</c:v>
                </c:pt>
                <c:pt idx="1322">
                  <c:v>3864</c:v>
                </c:pt>
                <c:pt idx="1323">
                  <c:v>3865</c:v>
                </c:pt>
                <c:pt idx="1324">
                  <c:v>3866</c:v>
                </c:pt>
                <c:pt idx="1325">
                  <c:v>3867</c:v>
                </c:pt>
                <c:pt idx="1326">
                  <c:v>3868</c:v>
                </c:pt>
                <c:pt idx="1327">
                  <c:v>3869</c:v>
                </c:pt>
                <c:pt idx="1328">
                  <c:v>3870</c:v>
                </c:pt>
                <c:pt idx="1329">
                  <c:v>3871</c:v>
                </c:pt>
                <c:pt idx="1330">
                  <c:v>3872</c:v>
                </c:pt>
                <c:pt idx="1331">
                  <c:v>3873</c:v>
                </c:pt>
                <c:pt idx="1332">
                  <c:v>3874</c:v>
                </c:pt>
                <c:pt idx="1333">
                  <c:v>3875</c:v>
                </c:pt>
                <c:pt idx="1334">
                  <c:v>3876</c:v>
                </c:pt>
                <c:pt idx="1335">
                  <c:v>3877</c:v>
                </c:pt>
                <c:pt idx="1336">
                  <c:v>3878</c:v>
                </c:pt>
                <c:pt idx="1337">
                  <c:v>3879</c:v>
                </c:pt>
                <c:pt idx="1338">
                  <c:v>3880</c:v>
                </c:pt>
                <c:pt idx="1339">
                  <c:v>3881</c:v>
                </c:pt>
                <c:pt idx="1340">
                  <c:v>3882</c:v>
                </c:pt>
                <c:pt idx="1341">
                  <c:v>3883</c:v>
                </c:pt>
                <c:pt idx="1342">
                  <c:v>3884</c:v>
                </c:pt>
                <c:pt idx="1343">
                  <c:v>3885</c:v>
                </c:pt>
                <c:pt idx="1344">
                  <c:v>3886</c:v>
                </c:pt>
                <c:pt idx="1345">
                  <c:v>3887</c:v>
                </c:pt>
                <c:pt idx="1346">
                  <c:v>3888</c:v>
                </c:pt>
                <c:pt idx="1347">
                  <c:v>3889</c:v>
                </c:pt>
                <c:pt idx="1348">
                  <c:v>3890</c:v>
                </c:pt>
                <c:pt idx="1349">
                  <c:v>3891</c:v>
                </c:pt>
                <c:pt idx="1350">
                  <c:v>3892</c:v>
                </c:pt>
                <c:pt idx="1351">
                  <c:v>3893</c:v>
                </c:pt>
                <c:pt idx="1352">
                  <c:v>3894</c:v>
                </c:pt>
                <c:pt idx="1353">
                  <c:v>3895</c:v>
                </c:pt>
                <c:pt idx="1354">
                  <c:v>3896</c:v>
                </c:pt>
                <c:pt idx="1355">
                  <c:v>3897</c:v>
                </c:pt>
                <c:pt idx="1356">
                  <c:v>3898</c:v>
                </c:pt>
                <c:pt idx="1357">
                  <c:v>3899</c:v>
                </c:pt>
                <c:pt idx="1358">
                  <c:v>3900</c:v>
                </c:pt>
                <c:pt idx="1359">
                  <c:v>3901</c:v>
                </c:pt>
                <c:pt idx="1360">
                  <c:v>3902</c:v>
                </c:pt>
                <c:pt idx="1361">
                  <c:v>3903</c:v>
                </c:pt>
                <c:pt idx="1362">
                  <c:v>3904</c:v>
                </c:pt>
                <c:pt idx="1363">
                  <c:v>3905</c:v>
                </c:pt>
                <c:pt idx="1364">
                  <c:v>3906</c:v>
                </c:pt>
                <c:pt idx="1365">
                  <c:v>3907</c:v>
                </c:pt>
                <c:pt idx="1366">
                  <c:v>3908</c:v>
                </c:pt>
                <c:pt idx="1367">
                  <c:v>3909</c:v>
                </c:pt>
                <c:pt idx="1368">
                  <c:v>3910</c:v>
                </c:pt>
                <c:pt idx="1369">
                  <c:v>3911</c:v>
                </c:pt>
                <c:pt idx="1370">
                  <c:v>3912</c:v>
                </c:pt>
                <c:pt idx="1371">
                  <c:v>3913</c:v>
                </c:pt>
                <c:pt idx="1372">
                  <c:v>3914</c:v>
                </c:pt>
                <c:pt idx="1373">
                  <c:v>3915</c:v>
                </c:pt>
                <c:pt idx="1374">
                  <c:v>3916</c:v>
                </c:pt>
                <c:pt idx="1375">
                  <c:v>3917</c:v>
                </c:pt>
                <c:pt idx="1376">
                  <c:v>3918</c:v>
                </c:pt>
                <c:pt idx="1377">
                  <c:v>3919</c:v>
                </c:pt>
                <c:pt idx="1378">
                  <c:v>3920</c:v>
                </c:pt>
                <c:pt idx="1379">
                  <c:v>3921</c:v>
                </c:pt>
                <c:pt idx="1380">
                  <c:v>3922</c:v>
                </c:pt>
                <c:pt idx="1381">
                  <c:v>3923</c:v>
                </c:pt>
                <c:pt idx="1382">
                  <c:v>3924</c:v>
                </c:pt>
                <c:pt idx="1383">
                  <c:v>3925</c:v>
                </c:pt>
                <c:pt idx="1384">
                  <c:v>3926</c:v>
                </c:pt>
                <c:pt idx="1385">
                  <c:v>3927</c:v>
                </c:pt>
                <c:pt idx="1386">
                  <c:v>3928</c:v>
                </c:pt>
                <c:pt idx="1387">
                  <c:v>3929</c:v>
                </c:pt>
                <c:pt idx="1388">
                  <c:v>3930</c:v>
                </c:pt>
                <c:pt idx="1389">
                  <c:v>3931</c:v>
                </c:pt>
                <c:pt idx="1390">
                  <c:v>3932</c:v>
                </c:pt>
                <c:pt idx="1391">
                  <c:v>3933</c:v>
                </c:pt>
                <c:pt idx="1392">
                  <c:v>3934</c:v>
                </c:pt>
                <c:pt idx="1393">
                  <c:v>3935</c:v>
                </c:pt>
                <c:pt idx="1394">
                  <c:v>3936</c:v>
                </c:pt>
                <c:pt idx="1395">
                  <c:v>3937</c:v>
                </c:pt>
                <c:pt idx="1396">
                  <c:v>3938</c:v>
                </c:pt>
                <c:pt idx="1397">
                  <c:v>3939</c:v>
                </c:pt>
                <c:pt idx="1398">
                  <c:v>3940</c:v>
                </c:pt>
                <c:pt idx="1399">
                  <c:v>3941</c:v>
                </c:pt>
                <c:pt idx="1400">
                  <c:v>3942</c:v>
                </c:pt>
                <c:pt idx="1401">
                  <c:v>3943</c:v>
                </c:pt>
                <c:pt idx="1402">
                  <c:v>3944</c:v>
                </c:pt>
                <c:pt idx="1403">
                  <c:v>3945</c:v>
                </c:pt>
                <c:pt idx="1404">
                  <c:v>3946</c:v>
                </c:pt>
                <c:pt idx="1405">
                  <c:v>3947</c:v>
                </c:pt>
                <c:pt idx="1406">
                  <c:v>3948</c:v>
                </c:pt>
                <c:pt idx="1407">
                  <c:v>3949</c:v>
                </c:pt>
                <c:pt idx="1408">
                  <c:v>3950</c:v>
                </c:pt>
                <c:pt idx="1409">
                  <c:v>3951</c:v>
                </c:pt>
                <c:pt idx="1410">
                  <c:v>3952</c:v>
                </c:pt>
                <c:pt idx="1411">
                  <c:v>3953</c:v>
                </c:pt>
                <c:pt idx="1412">
                  <c:v>3954</c:v>
                </c:pt>
                <c:pt idx="1413">
                  <c:v>3955</c:v>
                </c:pt>
                <c:pt idx="1414">
                  <c:v>3956</c:v>
                </c:pt>
                <c:pt idx="1415">
                  <c:v>3957</c:v>
                </c:pt>
                <c:pt idx="1416">
                  <c:v>3958</c:v>
                </c:pt>
                <c:pt idx="1417">
                  <c:v>3959</c:v>
                </c:pt>
                <c:pt idx="1418">
                  <c:v>3960</c:v>
                </c:pt>
                <c:pt idx="1419">
                  <c:v>3961</c:v>
                </c:pt>
                <c:pt idx="1420">
                  <c:v>3962</c:v>
                </c:pt>
                <c:pt idx="1421">
                  <c:v>3963</c:v>
                </c:pt>
                <c:pt idx="1422">
                  <c:v>3964</c:v>
                </c:pt>
                <c:pt idx="1423">
                  <c:v>3965</c:v>
                </c:pt>
                <c:pt idx="1424">
                  <c:v>3966</c:v>
                </c:pt>
                <c:pt idx="1425">
                  <c:v>3967</c:v>
                </c:pt>
                <c:pt idx="1426">
                  <c:v>3968</c:v>
                </c:pt>
                <c:pt idx="1427">
                  <c:v>3969</c:v>
                </c:pt>
                <c:pt idx="1428">
                  <c:v>3970</c:v>
                </c:pt>
                <c:pt idx="1429">
                  <c:v>3971</c:v>
                </c:pt>
                <c:pt idx="1430">
                  <c:v>3972</c:v>
                </c:pt>
                <c:pt idx="1431">
                  <c:v>3973</c:v>
                </c:pt>
                <c:pt idx="1432">
                  <c:v>3974</c:v>
                </c:pt>
                <c:pt idx="1433">
                  <c:v>3975</c:v>
                </c:pt>
                <c:pt idx="1434">
                  <c:v>3976</c:v>
                </c:pt>
                <c:pt idx="1435">
                  <c:v>3977</c:v>
                </c:pt>
                <c:pt idx="1436">
                  <c:v>3978</c:v>
                </c:pt>
                <c:pt idx="1437">
                  <c:v>3979</c:v>
                </c:pt>
                <c:pt idx="1438">
                  <c:v>3980</c:v>
                </c:pt>
                <c:pt idx="1439">
                  <c:v>3981</c:v>
                </c:pt>
                <c:pt idx="1440">
                  <c:v>3982</c:v>
                </c:pt>
                <c:pt idx="1441">
                  <c:v>3983</c:v>
                </c:pt>
                <c:pt idx="1442">
                  <c:v>3984</c:v>
                </c:pt>
                <c:pt idx="1443">
                  <c:v>3985</c:v>
                </c:pt>
                <c:pt idx="1444">
                  <c:v>3986</c:v>
                </c:pt>
                <c:pt idx="1445">
                  <c:v>3987</c:v>
                </c:pt>
                <c:pt idx="1446">
                  <c:v>3988</c:v>
                </c:pt>
                <c:pt idx="1447">
                  <c:v>3989</c:v>
                </c:pt>
                <c:pt idx="1448">
                  <c:v>3990</c:v>
                </c:pt>
                <c:pt idx="1449">
                  <c:v>3991</c:v>
                </c:pt>
                <c:pt idx="1450">
                  <c:v>3992</c:v>
                </c:pt>
                <c:pt idx="1451">
                  <c:v>3993</c:v>
                </c:pt>
                <c:pt idx="1452">
                  <c:v>3994</c:v>
                </c:pt>
                <c:pt idx="1453">
                  <c:v>3995</c:v>
                </c:pt>
                <c:pt idx="1454">
                  <c:v>3996</c:v>
                </c:pt>
                <c:pt idx="1455">
                  <c:v>3997</c:v>
                </c:pt>
                <c:pt idx="1456">
                  <c:v>3998</c:v>
                </c:pt>
                <c:pt idx="1457">
                  <c:v>3999</c:v>
                </c:pt>
                <c:pt idx="1458">
                  <c:v>4000</c:v>
                </c:pt>
                <c:pt idx="1459">
                  <c:v>4001</c:v>
                </c:pt>
                <c:pt idx="1460">
                  <c:v>4002</c:v>
                </c:pt>
                <c:pt idx="1461">
                  <c:v>4003</c:v>
                </c:pt>
                <c:pt idx="1462">
                  <c:v>4004</c:v>
                </c:pt>
                <c:pt idx="1463">
                  <c:v>4005</c:v>
                </c:pt>
                <c:pt idx="1464">
                  <c:v>4006</c:v>
                </c:pt>
                <c:pt idx="1465">
                  <c:v>4007</c:v>
                </c:pt>
                <c:pt idx="1466">
                  <c:v>4008</c:v>
                </c:pt>
                <c:pt idx="1467">
                  <c:v>4009</c:v>
                </c:pt>
                <c:pt idx="1468">
                  <c:v>4010</c:v>
                </c:pt>
                <c:pt idx="1469">
                  <c:v>4011</c:v>
                </c:pt>
                <c:pt idx="1470">
                  <c:v>4012</c:v>
                </c:pt>
                <c:pt idx="1471">
                  <c:v>4013</c:v>
                </c:pt>
                <c:pt idx="1472">
                  <c:v>4014</c:v>
                </c:pt>
                <c:pt idx="1473">
                  <c:v>4015</c:v>
                </c:pt>
                <c:pt idx="1474">
                  <c:v>4016</c:v>
                </c:pt>
                <c:pt idx="1475">
                  <c:v>4017</c:v>
                </c:pt>
                <c:pt idx="1476">
                  <c:v>4018</c:v>
                </c:pt>
                <c:pt idx="1477">
                  <c:v>4019</c:v>
                </c:pt>
                <c:pt idx="1478">
                  <c:v>4020</c:v>
                </c:pt>
                <c:pt idx="1479">
                  <c:v>4021</c:v>
                </c:pt>
                <c:pt idx="1480">
                  <c:v>4022</c:v>
                </c:pt>
                <c:pt idx="1481">
                  <c:v>4023</c:v>
                </c:pt>
                <c:pt idx="1482">
                  <c:v>4024</c:v>
                </c:pt>
                <c:pt idx="1483">
                  <c:v>4025</c:v>
                </c:pt>
                <c:pt idx="1484">
                  <c:v>4026</c:v>
                </c:pt>
                <c:pt idx="1485">
                  <c:v>4027</c:v>
                </c:pt>
                <c:pt idx="1486">
                  <c:v>4028</c:v>
                </c:pt>
                <c:pt idx="1487">
                  <c:v>4029</c:v>
                </c:pt>
                <c:pt idx="1488">
                  <c:v>4030</c:v>
                </c:pt>
                <c:pt idx="1489">
                  <c:v>4031</c:v>
                </c:pt>
                <c:pt idx="1490">
                  <c:v>4032</c:v>
                </c:pt>
                <c:pt idx="1491">
                  <c:v>4033</c:v>
                </c:pt>
                <c:pt idx="1492">
                  <c:v>4034</c:v>
                </c:pt>
                <c:pt idx="1493">
                  <c:v>4035</c:v>
                </c:pt>
                <c:pt idx="1494">
                  <c:v>4036</c:v>
                </c:pt>
                <c:pt idx="1495">
                  <c:v>4037</c:v>
                </c:pt>
                <c:pt idx="1496">
                  <c:v>4038</c:v>
                </c:pt>
                <c:pt idx="1497">
                  <c:v>4039</c:v>
                </c:pt>
                <c:pt idx="1498">
                  <c:v>4040</c:v>
                </c:pt>
                <c:pt idx="1499">
                  <c:v>4041</c:v>
                </c:pt>
                <c:pt idx="1500">
                  <c:v>4042</c:v>
                </c:pt>
                <c:pt idx="1501">
                  <c:v>4043</c:v>
                </c:pt>
                <c:pt idx="1502">
                  <c:v>4044</c:v>
                </c:pt>
                <c:pt idx="1503">
                  <c:v>4045</c:v>
                </c:pt>
                <c:pt idx="1504">
                  <c:v>4046</c:v>
                </c:pt>
                <c:pt idx="1505">
                  <c:v>4047</c:v>
                </c:pt>
                <c:pt idx="1506">
                  <c:v>4048</c:v>
                </c:pt>
                <c:pt idx="1507">
                  <c:v>4049</c:v>
                </c:pt>
                <c:pt idx="1508">
                  <c:v>4050</c:v>
                </c:pt>
                <c:pt idx="1509">
                  <c:v>4051</c:v>
                </c:pt>
                <c:pt idx="1510">
                  <c:v>4052</c:v>
                </c:pt>
                <c:pt idx="1511">
                  <c:v>4053</c:v>
                </c:pt>
                <c:pt idx="1512">
                  <c:v>4054</c:v>
                </c:pt>
                <c:pt idx="1513">
                  <c:v>4055</c:v>
                </c:pt>
                <c:pt idx="1514">
                  <c:v>4056</c:v>
                </c:pt>
                <c:pt idx="1515">
                  <c:v>4057</c:v>
                </c:pt>
                <c:pt idx="1516">
                  <c:v>4058</c:v>
                </c:pt>
                <c:pt idx="1517">
                  <c:v>4059</c:v>
                </c:pt>
                <c:pt idx="1518">
                  <c:v>4060</c:v>
                </c:pt>
                <c:pt idx="1519">
                  <c:v>4061</c:v>
                </c:pt>
                <c:pt idx="1520">
                  <c:v>4062</c:v>
                </c:pt>
                <c:pt idx="1521">
                  <c:v>4063</c:v>
                </c:pt>
                <c:pt idx="1522">
                  <c:v>4064</c:v>
                </c:pt>
                <c:pt idx="1523">
                  <c:v>4065</c:v>
                </c:pt>
                <c:pt idx="1524">
                  <c:v>4066</c:v>
                </c:pt>
                <c:pt idx="1525">
                  <c:v>4067</c:v>
                </c:pt>
                <c:pt idx="1526">
                  <c:v>4068</c:v>
                </c:pt>
                <c:pt idx="1527">
                  <c:v>4069</c:v>
                </c:pt>
                <c:pt idx="1528">
                  <c:v>4070</c:v>
                </c:pt>
                <c:pt idx="1529">
                  <c:v>4071</c:v>
                </c:pt>
                <c:pt idx="1530">
                  <c:v>4072</c:v>
                </c:pt>
                <c:pt idx="1531">
                  <c:v>4073</c:v>
                </c:pt>
                <c:pt idx="1532">
                  <c:v>4074</c:v>
                </c:pt>
                <c:pt idx="1533">
                  <c:v>4075</c:v>
                </c:pt>
                <c:pt idx="1534">
                  <c:v>4076</c:v>
                </c:pt>
                <c:pt idx="1535">
                  <c:v>4077</c:v>
                </c:pt>
                <c:pt idx="1536">
                  <c:v>4078</c:v>
                </c:pt>
                <c:pt idx="1537">
                  <c:v>4079</c:v>
                </c:pt>
                <c:pt idx="1538">
                  <c:v>4080</c:v>
                </c:pt>
                <c:pt idx="1539">
                  <c:v>4081</c:v>
                </c:pt>
                <c:pt idx="1540">
                  <c:v>4082</c:v>
                </c:pt>
                <c:pt idx="1541">
                  <c:v>4083</c:v>
                </c:pt>
                <c:pt idx="1542">
                  <c:v>4084</c:v>
                </c:pt>
                <c:pt idx="1543">
                  <c:v>4085</c:v>
                </c:pt>
                <c:pt idx="1544">
                  <c:v>4086</c:v>
                </c:pt>
                <c:pt idx="1545">
                  <c:v>4087</c:v>
                </c:pt>
                <c:pt idx="1546">
                  <c:v>4088</c:v>
                </c:pt>
                <c:pt idx="1547">
                  <c:v>4089</c:v>
                </c:pt>
                <c:pt idx="1548">
                  <c:v>4090</c:v>
                </c:pt>
                <c:pt idx="1549">
                  <c:v>4091</c:v>
                </c:pt>
                <c:pt idx="1550">
                  <c:v>4092</c:v>
                </c:pt>
                <c:pt idx="1551">
                  <c:v>4093</c:v>
                </c:pt>
                <c:pt idx="1552">
                  <c:v>4094</c:v>
                </c:pt>
                <c:pt idx="1553">
                  <c:v>4095</c:v>
                </c:pt>
                <c:pt idx="1554">
                  <c:v>4096</c:v>
                </c:pt>
                <c:pt idx="1555">
                  <c:v>4097</c:v>
                </c:pt>
                <c:pt idx="1556">
                  <c:v>4098</c:v>
                </c:pt>
                <c:pt idx="1557">
                  <c:v>4099</c:v>
                </c:pt>
                <c:pt idx="1558">
                  <c:v>4100</c:v>
                </c:pt>
                <c:pt idx="1559">
                  <c:v>4101</c:v>
                </c:pt>
                <c:pt idx="1560">
                  <c:v>4102</c:v>
                </c:pt>
                <c:pt idx="1561">
                  <c:v>4103</c:v>
                </c:pt>
                <c:pt idx="1562">
                  <c:v>4104</c:v>
                </c:pt>
                <c:pt idx="1563">
                  <c:v>4105</c:v>
                </c:pt>
                <c:pt idx="1564">
                  <c:v>4106</c:v>
                </c:pt>
                <c:pt idx="1565">
                  <c:v>4107</c:v>
                </c:pt>
                <c:pt idx="1566">
                  <c:v>4108</c:v>
                </c:pt>
                <c:pt idx="1567">
                  <c:v>4109</c:v>
                </c:pt>
                <c:pt idx="1568">
                  <c:v>4110</c:v>
                </c:pt>
                <c:pt idx="1569">
                  <c:v>4111</c:v>
                </c:pt>
                <c:pt idx="1570">
                  <c:v>4112</c:v>
                </c:pt>
                <c:pt idx="1571">
                  <c:v>4113</c:v>
                </c:pt>
                <c:pt idx="1572">
                  <c:v>4114</c:v>
                </c:pt>
                <c:pt idx="1573">
                  <c:v>4115</c:v>
                </c:pt>
                <c:pt idx="1574">
                  <c:v>4116</c:v>
                </c:pt>
                <c:pt idx="1575">
                  <c:v>4117</c:v>
                </c:pt>
                <c:pt idx="1576">
                  <c:v>4118</c:v>
                </c:pt>
                <c:pt idx="1577">
                  <c:v>4119</c:v>
                </c:pt>
                <c:pt idx="1578">
                  <c:v>4120</c:v>
                </c:pt>
                <c:pt idx="1579">
                  <c:v>4121</c:v>
                </c:pt>
                <c:pt idx="1580">
                  <c:v>4122</c:v>
                </c:pt>
                <c:pt idx="1581">
                  <c:v>4123</c:v>
                </c:pt>
                <c:pt idx="1582">
                  <c:v>4124</c:v>
                </c:pt>
                <c:pt idx="1583">
                  <c:v>4125</c:v>
                </c:pt>
                <c:pt idx="1584">
                  <c:v>4126</c:v>
                </c:pt>
                <c:pt idx="1585">
                  <c:v>4127</c:v>
                </c:pt>
                <c:pt idx="1586">
                  <c:v>4128</c:v>
                </c:pt>
                <c:pt idx="1587">
                  <c:v>4129</c:v>
                </c:pt>
                <c:pt idx="1588">
                  <c:v>4130</c:v>
                </c:pt>
                <c:pt idx="1589">
                  <c:v>4131</c:v>
                </c:pt>
                <c:pt idx="1590">
                  <c:v>4132</c:v>
                </c:pt>
                <c:pt idx="1591">
                  <c:v>4133</c:v>
                </c:pt>
                <c:pt idx="1592">
                  <c:v>4134</c:v>
                </c:pt>
                <c:pt idx="1593">
                  <c:v>4135</c:v>
                </c:pt>
                <c:pt idx="1594">
                  <c:v>4136</c:v>
                </c:pt>
                <c:pt idx="1595">
                  <c:v>4137</c:v>
                </c:pt>
                <c:pt idx="1596">
                  <c:v>4138</c:v>
                </c:pt>
                <c:pt idx="1597">
                  <c:v>4139</c:v>
                </c:pt>
                <c:pt idx="1598">
                  <c:v>4140</c:v>
                </c:pt>
                <c:pt idx="1599">
                  <c:v>4141</c:v>
                </c:pt>
                <c:pt idx="1600">
                  <c:v>4142</c:v>
                </c:pt>
                <c:pt idx="1601">
                  <c:v>4143</c:v>
                </c:pt>
                <c:pt idx="1602">
                  <c:v>4144</c:v>
                </c:pt>
                <c:pt idx="1603">
                  <c:v>4145</c:v>
                </c:pt>
                <c:pt idx="1604">
                  <c:v>4146</c:v>
                </c:pt>
                <c:pt idx="1605">
                  <c:v>4147</c:v>
                </c:pt>
                <c:pt idx="1606">
                  <c:v>4148</c:v>
                </c:pt>
                <c:pt idx="1607">
                  <c:v>4149</c:v>
                </c:pt>
                <c:pt idx="1608">
                  <c:v>4150</c:v>
                </c:pt>
                <c:pt idx="1609">
                  <c:v>4151</c:v>
                </c:pt>
                <c:pt idx="1610">
                  <c:v>4152</c:v>
                </c:pt>
                <c:pt idx="1611">
                  <c:v>4153</c:v>
                </c:pt>
                <c:pt idx="1612">
                  <c:v>4154</c:v>
                </c:pt>
                <c:pt idx="1613">
                  <c:v>4155</c:v>
                </c:pt>
                <c:pt idx="1614">
                  <c:v>4156</c:v>
                </c:pt>
                <c:pt idx="1615">
                  <c:v>4157</c:v>
                </c:pt>
                <c:pt idx="1616">
                  <c:v>4158</c:v>
                </c:pt>
                <c:pt idx="1617">
                  <c:v>4159</c:v>
                </c:pt>
                <c:pt idx="1618">
                  <c:v>4160</c:v>
                </c:pt>
                <c:pt idx="1619">
                  <c:v>4161</c:v>
                </c:pt>
                <c:pt idx="1620">
                  <c:v>4162</c:v>
                </c:pt>
                <c:pt idx="1621">
                  <c:v>4163</c:v>
                </c:pt>
                <c:pt idx="1622">
                  <c:v>4164</c:v>
                </c:pt>
                <c:pt idx="1623">
                  <c:v>4165</c:v>
                </c:pt>
                <c:pt idx="1624">
                  <c:v>4166</c:v>
                </c:pt>
                <c:pt idx="1625">
                  <c:v>4167</c:v>
                </c:pt>
                <c:pt idx="1626">
                  <c:v>4168</c:v>
                </c:pt>
                <c:pt idx="1627">
                  <c:v>4169</c:v>
                </c:pt>
                <c:pt idx="1628">
                  <c:v>4170</c:v>
                </c:pt>
                <c:pt idx="1629">
                  <c:v>4171</c:v>
                </c:pt>
                <c:pt idx="1630">
                  <c:v>4172</c:v>
                </c:pt>
                <c:pt idx="1631">
                  <c:v>4173</c:v>
                </c:pt>
                <c:pt idx="1632">
                  <c:v>4174</c:v>
                </c:pt>
                <c:pt idx="1633">
                  <c:v>4175</c:v>
                </c:pt>
                <c:pt idx="1634">
                  <c:v>4176</c:v>
                </c:pt>
                <c:pt idx="1635">
                  <c:v>4177</c:v>
                </c:pt>
                <c:pt idx="1636">
                  <c:v>4178</c:v>
                </c:pt>
                <c:pt idx="1637">
                  <c:v>4179</c:v>
                </c:pt>
                <c:pt idx="1638">
                  <c:v>4180</c:v>
                </c:pt>
                <c:pt idx="1639">
                  <c:v>4181</c:v>
                </c:pt>
                <c:pt idx="1640">
                  <c:v>4182</c:v>
                </c:pt>
                <c:pt idx="1641">
                  <c:v>4183</c:v>
                </c:pt>
                <c:pt idx="1642">
                  <c:v>4184</c:v>
                </c:pt>
                <c:pt idx="1643">
                  <c:v>4185</c:v>
                </c:pt>
                <c:pt idx="1644">
                  <c:v>4186</c:v>
                </c:pt>
                <c:pt idx="1645">
                  <c:v>4187</c:v>
                </c:pt>
                <c:pt idx="1646">
                  <c:v>4188</c:v>
                </c:pt>
                <c:pt idx="1647">
                  <c:v>4189</c:v>
                </c:pt>
                <c:pt idx="1648">
                  <c:v>4190</c:v>
                </c:pt>
                <c:pt idx="1649">
                  <c:v>4191</c:v>
                </c:pt>
                <c:pt idx="1650">
                  <c:v>4192</c:v>
                </c:pt>
                <c:pt idx="1651">
                  <c:v>4193</c:v>
                </c:pt>
                <c:pt idx="1652">
                  <c:v>4194</c:v>
                </c:pt>
                <c:pt idx="1653">
                  <c:v>4195</c:v>
                </c:pt>
                <c:pt idx="1654">
                  <c:v>4196</c:v>
                </c:pt>
                <c:pt idx="1655">
                  <c:v>4197</c:v>
                </c:pt>
                <c:pt idx="1656">
                  <c:v>4198</c:v>
                </c:pt>
                <c:pt idx="1657">
                  <c:v>4199</c:v>
                </c:pt>
                <c:pt idx="1658">
                  <c:v>4200</c:v>
                </c:pt>
                <c:pt idx="1659">
                  <c:v>4201</c:v>
                </c:pt>
                <c:pt idx="1660">
                  <c:v>4202</c:v>
                </c:pt>
                <c:pt idx="1661">
                  <c:v>4203</c:v>
                </c:pt>
                <c:pt idx="1662">
                  <c:v>4204</c:v>
                </c:pt>
                <c:pt idx="1663">
                  <c:v>4205</c:v>
                </c:pt>
                <c:pt idx="1664">
                  <c:v>4206</c:v>
                </c:pt>
                <c:pt idx="1665">
                  <c:v>4207</c:v>
                </c:pt>
                <c:pt idx="1666">
                  <c:v>4208</c:v>
                </c:pt>
                <c:pt idx="1667">
                  <c:v>4209</c:v>
                </c:pt>
                <c:pt idx="1668">
                  <c:v>4210</c:v>
                </c:pt>
                <c:pt idx="1669">
                  <c:v>4211</c:v>
                </c:pt>
                <c:pt idx="1670">
                  <c:v>4212</c:v>
                </c:pt>
                <c:pt idx="1671">
                  <c:v>4213</c:v>
                </c:pt>
                <c:pt idx="1672">
                  <c:v>4214</c:v>
                </c:pt>
                <c:pt idx="1673">
                  <c:v>4215</c:v>
                </c:pt>
                <c:pt idx="1674">
                  <c:v>4216</c:v>
                </c:pt>
                <c:pt idx="1675">
                  <c:v>4217</c:v>
                </c:pt>
                <c:pt idx="1676">
                  <c:v>4218</c:v>
                </c:pt>
                <c:pt idx="1677">
                  <c:v>4219</c:v>
                </c:pt>
                <c:pt idx="1678">
                  <c:v>4220</c:v>
                </c:pt>
                <c:pt idx="1679">
                  <c:v>4221</c:v>
                </c:pt>
                <c:pt idx="1680">
                  <c:v>4222</c:v>
                </c:pt>
                <c:pt idx="1681">
                  <c:v>4223</c:v>
                </c:pt>
                <c:pt idx="1682">
                  <c:v>4224</c:v>
                </c:pt>
                <c:pt idx="1683">
                  <c:v>4225</c:v>
                </c:pt>
                <c:pt idx="1684">
                  <c:v>4226</c:v>
                </c:pt>
                <c:pt idx="1685">
                  <c:v>4227</c:v>
                </c:pt>
                <c:pt idx="1686">
                  <c:v>4228</c:v>
                </c:pt>
                <c:pt idx="1687">
                  <c:v>4229</c:v>
                </c:pt>
                <c:pt idx="1688">
                  <c:v>4230</c:v>
                </c:pt>
                <c:pt idx="1689">
                  <c:v>4231</c:v>
                </c:pt>
                <c:pt idx="1690">
                  <c:v>4232</c:v>
                </c:pt>
                <c:pt idx="1691">
                  <c:v>4233</c:v>
                </c:pt>
                <c:pt idx="1692">
                  <c:v>4234</c:v>
                </c:pt>
                <c:pt idx="1693">
                  <c:v>4235</c:v>
                </c:pt>
                <c:pt idx="1694">
                  <c:v>4236</c:v>
                </c:pt>
                <c:pt idx="1695">
                  <c:v>4237</c:v>
                </c:pt>
                <c:pt idx="1696">
                  <c:v>4238</c:v>
                </c:pt>
                <c:pt idx="1697">
                  <c:v>4239</c:v>
                </c:pt>
                <c:pt idx="1698">
                  <c:v>4240</c:v>
                </c:pt>
                <c:pt idx="1699">
                  <c:v>4241</c:v>
                </c:pt>
                <c:pt idx="1700">
                  <c:v>4242</c:v>
                </c:pt>
                <c:pt idx="1701">
                  <c:v>4243</c:v>
                </c:pt>
                <c:pt idx="1702">
                  <c:v>4244</c:v>
                </c:pt>
                <c:pt idx="1703">
                  <c:v>4245</c:v>
                </c:pt>
                <c:pt idx="1704">
                  <c:v>4246</c:v>
                </c:pt>
                <c:pt idx="1705">
                  <c:v>4247</c:v>
                </c:pt>
                <c:pt idx="1706">
                  <c:v>4248</c:v>
                </c:pt>
                <c:pt idx="1707">
                  <c:v>4249</c:v>
                </c:pt>
                <c:pt idx="1708">
                  <c:v>4250</c:v>
                </c:pt>
                <c:pt idx="1709">
                  <c:v>4251</c:v>
                </c:pt>
                <c:pt idx="1710">
                  <c:v>4252</c:v>
                </c:pt>
                <c:pt idx="1711">
                  <c:v>4253</c:v>
                </c:pt>
                <c:pt idx="1712">
                  <c:v>4254</c:v>
                </c:pt>
                <c:pt idx="1713">
                  <c:v>4255</c:v>
                </c:pt>
                <c:pt idx="1714">
                  <c:v>4256</c:v>
                </c:pt>
                <c:pt idx="1715">
                  <c:v>4257</c:v>
                </c:pt>
                <c:pt idx="1716">
                  <c:v>4258</c:v>
                </c:pt>
                <c:pt idx="1717">
                  <c:v>4259</c:v>
                </c:pt>
                <c:pt idx="1718">
                  <c:v>4260</c:v>
                </c:pt>
                <c:pt idx="1719">
                  <c:v>4261</c:v>
                </c:pt>
                <c:pt idx="1720">
                  <c:v>4262</c:v>
                </c:pt>
                <c:pt idx="1721">
                  <c:v>4263</c:v>
                </c:pt>
                <c:pt idx="1722">
                  <c:v>4264</c:v>
                </c:pt>
                <c:pt idx="1723">
                  <c:v>4265</c:v>
                </c:pt>
                <c:pt idx="1724">
                  <c:v>4266</c:v>
                </c:pt>
                <c:pt idx="1725">
                  <c:v>4267</c:v>
                </c:pt>
                <c:pt idx="1726">
                  <c:v>4268</c:v>
                </c:pt>
                <c:pt idx="1727">
                  <c:v>4269</c:v>
                </c:pt>
                <c:pt idx="1728">
                  <c:v>4270</c:v>
                </c:pt>
                <c:pt idx="1729">
                  <c:v>4271</c:v>
                </c:pt>
                <c:pt idx="1730">
                  <c:v>4272</c:v>
                </c:pt>
                <c:pt idx="1731">
                  <c:v>4273</c:v>
                </c:pt>
                <c:pt idx="1732">
                  <c:v>4274</c:v>
                </c:pt>
                <c:pt idx="1733">
                  <c:v>4275</c:v>
                </c:pt>
                <c:pt idx="1734">
                  <c:v>4276</c:v>
                </c:pt>
                <c:pt idx="1735">
                  <c:v>4277</c:v>
                </c:pt>
                <c:pt idx="1736">
                  <c:v>4278</c:v>
                </c:pt>
                <c:pt idx="1737">
                  <c:v>4279</c:v>
                </c:pt>
                <c:pt idx="1738">
                  <c:v>4280</c:v>
                </c:pt>
                <c:pt idx="1739">
                  <c:v>4281</c:v>
                </c:pt>
                <c:pt idx="1740">
                  <c:v>4282</c:v>
                </c:pt>
                <c:pt idx="1741">
                  <c:v>4283</c:v>
                </c:pt>
                <c:pt idx="1742">
                  <c:v>4284</c:v>
                </c:pt>
                <c:pt idx="1743">
                  <c:v>4285</c:v>
                </c:pt>
                <c:pt idx="1744">
                  <c:v>4286</c:v>
                </c:pt>
                <c:pt idx="1745">
                  <c:v>4287</c:v>
                </c:pt>
                <c:pt idx="1746">
                  <c:v>4288</c:v>
                </c:pt>
                <c:pt idx="1747">
                  <c:v>4289</c:v>
                </c:pt>
                <c:pt idx="1748">
                  <c:v>4290</c:v>
                </c:pt>
                <c:pt idx="1749">
                  <c:v>4291</c:v>
                </c:pt>
                <c:pt idx="1750">
                  <c:v>4292</c:v>
                </c:pt>
                <c:pt idx="1751">
                  <c:v>4293</c:v>
                </c:pt>
                <c:pt idx="1752">
                  <c:v>4294</c:v>
                </c:pt>
                <c:pt idx="1753">
                  <c:v>4295</c:v>
                </c:pt>
                <c:pt idx="1754">
                  <c:v>4296</c:v>
                </c:pt>
                <c:pt idx="1755">
                  <c:v>4297</c:v>
                </c:pt>
                <c:pt idx="1756">
                  <c:v>4298</c:v>
                </c:pt>
                <c:pt idx="1757">
                  <c:v>4299</c:v>
                </c:pt>
                <c:pt idx="1758">
                  <c:v>4300</c:v>
                </c:pt>
                <c:pt idx="1759">
                  <c:v>4301</c:v>
                </c:pt>
                <c:pt idx="1760">
                  <c:v>4302</c:v>
                </c:pt>
                <c:pt idx="1761">
                  <c:v>4303</c:v>
                </c:pt>
                <c:pt idx="1762">
                  <c:v>4304</c:v>
                </c:pt>
                <c:pt idx="1763">
                  <c:v>4305</c:v>
                </c:pt>
                <c:pt idx="1764">
                  <c:v>4306</c:v>
                </c:pt>
                <c:pt idx="1765">
                  <c:v>4307</c:v>
                </c:pt>
                <c:pt idx="1766">
                  <c:v>4308</c:v>
                </c:pt>
                <c:pt idx="1767">
                  <c:v>4309</c:v>
                </c:pt>
                <c:pt idx="1768">
                  <c:v>4310</c:v>
                </c:pt>
                <c:pt idx="1769">
                  <c:v>4311</c:v>
                </c:pt>
                <c:pt idx="1770">
                  <c:v>4312</c:v>
                </c:pt>
                <c:pt idx="1771">
                  <c:v>4313</c:v>
                </c:pt>
                <c:pt idx="1772">
                  <c:v>4314</c:v>
                </c:pt>
                <c:pt idx="1773">
                  <c:v>4315</c:v>
                </c:pt>
                <c:pt idx="1774">
                  <c:v>4316</c:v>
                </c:pt>
                <c:pt idx="1775">
                  <c:v>4317</c:v>
                </c:pt>
                <c:pt idx="1776">
                  <c:v>4318</c:v>
                </c:pt>
                <c:pt idx="1777">
                  <c:v>4319</c:v>
                </c:pt>
                <c:pt idx="1778">
                  <c:v>4320</c:v>
                </c:pt>
                <c:pt idx="1779">
                  <c:v>4321</c:v>
                </c:pt>
                <c:pt idx="1780">
                  <c:v>4322</c:v>
                </c:pt>
              </c:numCache>
            </c:numRef>
          </c:xVal>
          <c:yVal>
            <c:numRef>
              <c:f>Graph!$E$1339:$E$3117</c:f>
              <c:numCache>
                <c:formatCode>General</c:formatCode>
                <c:ptCount val="1779"/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0848"/>
        <c:axId val="242621040"/>
      </c:scatterChart>
      <c:valAx>
        <c:axId val="537000848"/>
        <c:scaling>
          <c:orientation val="minMax"/>
          <c:max val="4322"/>
          <c:min val="2542"/>
        </c:scaling>
        <c:delete val="0"/>
        <c:axPos val="b"/>
        <c:numFmt formatCode="General" sourceLinked="1"/>
        <c:majorTickMark val="out"/>
        <c:minorTickMark val="none"/>
        <c:tickLblPos val="nextTo"/>
        <c:crossAx val="242621040"/>
        <c:crosses val="autoZero"/>
        <c:crossBetween val="midCat"/>
      </c:valAx>
      <c:valAx>
        <c:axId val="24262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00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Graph!$A$3121:$A$3614</c:f>
              <c:numCache>
                <c:formatCode>General</c:formatCode>
                <c:ptCount val="494"/>
                <c:pt idx="0">
                  <c:v>4787</c:v>
                </c:pt>
                <c:pt idx="1">
                  <c:v>4788</c:v>
                </c:pt>
                <c:pt idx="2">
                  <c:v>4789</c:v>
                </c:pt>
                <c:pt idx="3">
                  <c:v>4790</c:v>
                </c:pt>
                <c:pt idx="4">
                  <c:v>4791</c:v>
                </c:pt>
                <c:pt idx="5">
                  <c:v>4792</c:v>
                </c:pt>
                <c:pt idx="6">
                  <c:v>4793</c:v>
                </c:pt>
                <c:pt idx="7">
                  <c:v>4794</c:v>
                </c:pt>
                <c:pt idx="8">
                  <c:v>4795</c:v>
                </c:pt>
                <c:pt idx="9">
                  <c:v>4796</c:v>
                </c:pt>
                <c:pt idx="10">
                  <c:v>4797</c:v>
                </c:pt>
                <c:pt idx="11">
                  <c:v>4798</c:v>
                </c:pt>
                <c:pt idx="12">
                  <c:v>4799</c:v>
                </c:pt>
                <c:pt idx="13">
                  <c:v>4800</c:v>
                </c:pt>
                <c:pt idx="14">
                  <c:v>4801</c:v>
                </c:pt>
                <c:pt idx="15">
                  <c:v>4802</c:v>
                </c:pt>
                <c:pt idx="16">
                  <c:v>4803</c:v>
                </c:pt>
                <c:pt idx="17">
                  <c:v>4804</c:v>
                </c:pt>
                <c:pt idx="18">
                  <c:v>4805</c:v>
                </c:pt>
                <c:pt idx="19">
                  <c:v>4806</c:v>
                </c:pt>
                <c:pt idx="20">
                  <c:v>4807</c:v>
                </c:pt>
                <c:pt idx="21">
                  <c:v>4808</c:v>
                </c:pt>
                <c:pt idx="22">
                  <c:v>4809</c:v>
                </c:pt>
                <c:pt idx="23">
                  <c:v>4810</c:v>
                </c:pt>
                <c:pt idx="24">
                  <c:v>4811</c:v>
                </c:pt>
                <c:pt idx="25">
                  <c:v>4812</c:v>
                </c:pt>
                <c:pt idx="26">
                  <c:v>4813</c:v>
                </c:pt>
                <c:pt idx="27">
                  <c:v>4814</c:v>
                </c:pt>
                <c:pt idx="28">
                  <c:v>4815</c:v>
                </c:pt>
                <c:pt idx="29">
                  <c:v>4816</c:v>
                </c:pt>
                <c:pt idx="30">
                  <c:v>4817</c:v>
                </c:pt>
                <c:pt idx="31">
                  <c:v>4818</c:v>
                </c:pt>
                <c:pt idx="32">
                  <c:v>4819</c:v>
                </c:pt>
                <c:pt idx="33">
                  <c:v>4820</c:v>
                </c:pt>
                <c:pt idx="34">
                  <c:v>4821</c:v>
                </c:pt>
                <c:pt idx="35">
                  <c:v>4822</c:v>
                </c:pt>
                <c:pt idx="36">
                  <c:v>4823</c:v>
                </c:pt>
                <c:pt idx="37">
                  <c:v>4824</c:v>
                </c:pt>
                <c:pt idx="38">
                  <c:v>4825</c:v>
                </c:pt>
                <c:pt idx="39">
                  <c:v>4826</c:v>
                </c:pt>
                <c:pt idx="40">
                  <c:v>4827</c:v>
                </c:pt>
                <c:pt idx="41">
                  <c:v>4828</c:v>
                </c:pt>
                <c:pt idx="42">
                  <c:v>4829</c:v>
                </c:pt>
                <c:pt idx="43">
                  <c:v>4830</c:v>
                </c:pt>
                <c:pt idx="44">
                  <c:v>4831</c:v>
                </c:pt>
                <c:pt idx="45">
                  <c:v>4832</c:v>
                </c:pt>
                <c:pt idx="46">
                  <c:v>4833</c:v>
                </c:pt>
                <c:pt idx="47">
                  <c:v>4834</c:v>
                </c:pt>
                <c:pt idx="48">
                  <c:v>4835</c:v>
                </c:pt>
                <c:pt idx="49">
                  <c:v>4836</c:v>
                </c:pt>
                <c:pt idx="50">
                  <c:v>4837</c:v>
                </c:pt>
                <c:pt idx="51">
                  <c:v>4838</c:v>
                </c:pt>
                <c:pt idx="52">
                  <c:v>4839</c:v>
                </c:pt>
                <c:pt idx="53">
                  <c:v>4840</c:v>
                </c:pt>
                <c:pt idx="54">
                  <c:v>4841</c:v>
                </c:pt>
                <c:pt idx="55">
                  <c:v>4842</c:v>
                </c:pt>
                <c:pt idx="56">
                  <c:v>4843</c:v>
                </c:pt>
                <c:pt idx="57">
                  <c:v>4844</c:v>
                </c:pt>
                <c:pt idx="58">
                  <c:v>4845</c:v>
                </c:pt>
                <c:pt idx="59">
                  <c:v>4846</c:v>
                </c:pt>
                <c:pt idx="60">
                  <c:v>4847</c:v>
                </c:pt>
                <c:pt idx="61">
                  <c:v>4848</c:v>
                </c:pt>
                <c:pt idx="62">
                  <c:v>4849</c:v>
                </c:pt>
                <c:pt idx="63">
                  <c:v>4850</c:v>
                </c:pt>
                <c:pt idx="64">
                  <c:v>4851</c:v>
                </c:pt>
                <c:pt idx="65">
                  <c:v>4852</c:v>
                </c:pt>
                <c:pt idx="66">
                  <c:v>4853</c:v>
                </c:pt>
                <c:pt idx="67">
                  <c:v>4854</c:v>
                </c:pt>
                <c:pt idx="68">
                  <c:v>4855</c:v>
                </c:pt>
                <c:pt idx="69">
                  <c:v>4856</c:v>
                </c:pt>
                <c:pt idx="70">
                  <c:v>4857</c:v>
                </c:pt>
                <c:pt idx="71">
                  <c:v>4858</c:v>
                </c:pt>
                <c:pt idx="72">
                  <c:v>4859</c:v>
                </c:pt>
                <c:pt idx="73">
                  <c:v>4860</c:v>
                </c:pt>
                <c:pt idx="74">
                  <c:v>4861</c:v>
                </c:pt>
                <c:pt idx="75">
                  <c:v>4862</c:v>
                </c:pt>
                <c:pt idx="76">
                  <c:v>4863</c:v>
                </c:pt>
                <c:pt idx="77">
                  <c:v>4864</c:v>
                </c:pt>
                <c:pt idx="78">
                  <c:v>4865</c:v>
                </c:pt>
                <c:pt idx="79">
                  <c:v>4866</c:v>
                </c:pt>
                <c:pt idx="80">
                  <c:v>4867</c:v>
                </c:pt>
                <c:pt idx="81">
                  <c:v>4868</c:v>
                </c:pt>
                <c:pt idx="82">
                  <c:v>4869</c:v>
                </c:pt>
                <c:pt idx="83">
                  <c:v>4870</c:v>
                </c:pt>
                <c:pt idx="84">
                  <c:v>4871</c:v>
                </c:pt>
                <c:pt idx="85">
                  <c:v>4872</c:v>
                </c:pt>
                <c:pt idx="86">
                  <c:v>4873</c:v>
                </c:pt>
                <c:pt idx="87">
                  <c:v>4874</c:v>
                </c:pt>
                <c:pt idx="88">
                  <c:v>4875</c:v>
                </c:pt>
                <c:pt idx="89">
                  <c:v>4876</c:v>
                </c:pt>
                <c:pt idx="90">
                  <c:v>4877</c:v>
                </c:pt>
                <c:pt idx="91">
                  <c:v>4878</c:v>
                </c:pt>
                <c:pt idx="92">
                  <c:v>4879</c:v>
                </c:pt>
                <c:pt idx="93">
                  <c:v>4880</c:v>
                </c:pt>
                <c:pt idx="94">
                  <c:v>4881</c:v>
                </c:pt>
                <c:pt idx="95">
                  <c:v>4882</c:v>
                </c:pt>
                <c:pt idx="96">
                  <c:v>4883</c:v>
                </c:pt>
                <c:pt idx="97">
                  <c:v>4884</c:v>
                </c:pt>
                <c:pt idx="98">
                  <c:v>4885</c:v>
                </c:pt>
                <c:pt idx="99">
                  <c:v>4886</c:v>
                </c:pt>
                <c:pt idx="100">
                  <c:v>4887</c:v>
                </c:pt>
                <c:pt idx="101">
                  <c:v>4888</c:v>
                </c:pt>
                <c:pt idx="102">
                  <c:v>4889</c:v>
                </c:pt>
                <c:pt idx="103">
                  <c:v>4890</c:v>
                </c:pt>
                <c:pt idx="104">
                  <c:v>4891</c:v>
                </c:pt>
                <c:pt idx="105">
                  <c:v>4892</c:v>
                </c:pt>
                <c:pt idx="106">
                  <c:v>4893</c:v>
                </c:pt>
                <c:pt idx="107">
                  <c:v>4894</c:v>
                </c:pt>
                <c:pt idx="108">
                  <c:v>4895</c:v>
                </c:pt>
                <c:pt idx="109">
                  <c:v>4896</c:v>
                </c:pt>
                <c:pt idx="110">
                  <c:v>4897</c:v>
                </c:pt>
                <c:pt idx="111">
                  <c:v>4898</c:v>
                </c:pt>
                <c:pt idx="112">
                  <c:v>4899</c:v>
                </c:pt>
                <c:pt idx="113">
                  <c:v>4900</c:v>
                </c:pt>
                <c:pt idx="114">
                  <c:v>4901</c:v>
                </c:pt>
                <c:pt idx="115">
                  <c:v>4902</c:v>
                </c:pt>
                <c:pt idx="116">
                  <c:v>4903</c:v>
                </c:pt>
                <c:pt idx="117">
                  <c:v>4904</c:v>
                </c:pt>
                <c:pt idx="118">
                  <c:v>4905</c:v>
                </c:pt>
                <c:pt idx="119">
                  <c:v>4906</c:v>
                </c:pt>
                <c:pt idx="120">
                  <c:v>4907</c:v>
                </c:pt>
                <c:pt idx="121">
                  <c:v>4908</c:v>
                </c:pt>
                <c:pt idx="122">
                  <c:v>4909</c:v>
                </c:pt>
                <c:pt idx="123">
                  <c:v>4910</c:v>
                </c:pt>
                <c:pt idx="124">
                  <c:v>4911</c:v>
                </c:pt>
                <c:pt idx="125">
                  <c:v>4912</c:v>
                </c:pt>
                <c:pt idx="126">
                  <c:v>4913</c:v>
                </c:pt>
                <c:pt idx="127">
                  <c:v>4914</c:v>
                </c:pt>
                <c:pt idx="128">
                  <c:v>4915</c:v>
                </c:pt>
                <c:pt idx="129">
                  <c:v>4916</c:v>
                </c:pt>
                <c:pt idx="130">
                  <c:v>4917</c:v>
                </c:pt>
                <c:pt idx="131">
                  <c:v>4918</c:v>
                </c:pt>
                <c:pt idx="132">
                  <c:v>4919</c:v>
                </c:pt>
                <c:pt idx="133">
                  <c:v>4920</c:v>
                </c:pt>
                <c:pt idx="134">
                  <c:v>4921</c:v>
                </c:pt>
                <c:pt idx="135">
                  <c:v>4922</c:v>
                </c:pt>
                <c:pt idx="136">
                  <c:v>4923</c:v>
                </c:pt>
                <c:pt idx="137">
                  <c:v>4924</c:v>
                </c:pt>
                <c:pt idx="138">
                  <c:v>4925</c:v>
                </c:pt>
                <c:pt idx="139">
                  <c:v>4926</c:v>
                </c:pt>
                <c:pt idx="140">
                  <c:v>4927</c:v>
                </c:pt>
                <c:pt idx="141">
                  <c:v>4928</c:v>
                </c:pt>
                <c:pt idx="142">
                  <c:v>4929</c:v>
                </c:pt>
                <c:pt idx="143">
                  <c:v>4930</c:v>
                </c:pt>
                <c:pt idx="144">
                  <c:v>4931</c:v>
                </c:pt>
                <c:pt idx="145">
                  <c:v>4932</c:v>
                </c:pt>
                <c:pt idx="146">
                  <c:v>4933</c:v>
                </c:pt>
                <c:pt idx="147">
                  <c:v>4934</c:v>
                </c:pt>
                <c:pt idx="148">
                  <c:v>4935</c:v>
                </c:pt>
                <c:pt idx="149">
                  <c:v>4936</c:v>
                </c:pt>
                <c:pt idx="150">
                  <c:v>4937</c:v>
                </c:pt>
                <c:pt idx="151">
                  <c:v>4938</c:v>
                </c:pt>
                <c:pt idx="152">
                  <c:v>4939</c:v>
                </c:pt>
                <c:pt idx="153">
                  <c:v>4940</c:v>
                </c:pt>
                <c:pt idx="154">
                  <c:v>4941</c:v>
                </c:pt>
                <c:pt idx="155">
                  <c:v>4942</c:v>
                </c:pt>
                <c:pt idx="156">
                  <c:v>4943</c:v>
                </c:pt>
                <c:pt idx="157">
                  <c:v>4944</c:v>
                </c:pt>
                <c:pt idx="158">
                  <c:v>4945</c:v>
                </c:pt>
                <c:pt idx="159">
                  <c:v>4946</c:v>
                </c:pt>
                <c:pt idx="160">
                  <c:v>4947</c:v>
                </c:pt>
                <c:pt idx="161">
                  <c:v>4948</c:v>
                </c:pt>
                <c:pt idx="162">
                  <c:v>4949</c:v>
                </c:pt>
                <c:pt idx="163">
                  <c:v>4950</c:v>
                </c:pt>
                <c:pt idx="164">
                  <c:v>4951</c:v>
                </c:pt>
                <c:pt idx="165">
                  <c:v>4952</c:v>
                </c:pt>
                <c:pt idx="166">
                  <c:v>4953</c:v>
                </c:pt>
                <c:pt idx="167">
                  <c:v>4954</c:v>
                </c:pt>
                <c:pt idx="168">
                  <c:v>4955</c:v>
                </c:pt>
                <c:pt idx="169">
                  <c:v>4956</c:v>
                </c:pt>
                <c:pt idx="170">
                  <c:v>4957</c:v>
                </c:pt>
                <c:pt idx="171">
                  <c:v>4958</c:v>
                </c:pt>
                <c:pt idx="172">
                  <c:v>4959</c:v>
                </c:pt>
                <c:pt idx="173">
                  <c:v>4960</c:v>
                </c:pt>
                <c:pt idx="174">
                  <c:v>4961</c:v>
                </c:pt>
                <c:pt idx="175">
                  <c:v>4962</c:v>
                </c:pt>
                <c:pt idx="176">
                  <c:v>4963</c:v>
                </c:pt>
                <c:pt idx="177">
                  <c:v>4964</c:v>
                </c:pt>
                <c:pt idx="178">
                  <c:v>4965</c:v>
                </c:pt>
                <c:pt idx="179">
                  <c:v>4966</c:v>
                </c:pt>
                <c:pt idx="180">
                  <c:v>4967</c:v>
                </c:pt>
                <c:pt idx="181">
                  <c:v>4968</c:v>
                </c:pt>
                <c:pt idx="182">
                  <c:v>4969</c:v>
                </c:pt>
                <c:pt idx="183">
                  <c:v>4970</c:v>
                </c:pt>
                <c:pt idx="184">
                  <c:v>4971</c:v>
                </c:pt>
                <c:pt idx="185">
                  <c:v>4972</c:v>
                </c:pt>
                <c:pt idx="186">
                  <c:v>4973</c:v>
                </c:pt>
                <c:pt idx="187">
                  <c:v>4974</c:v>
                </c:pt>
                <c:pt idx="188">
                  <c:v>4975</c:v>
                </c:pt>
                <c:pt idx="189">
                  <c:v>4976</c:v>
                </c:pt>
                <c:pt idx="190">
                  <c:v>4977</c:v>
                </c:pt>
                <c:pt idx="191">
                  <c:v>4978</c:v>
                </c:pt>
                <c:pt idx="192">
                  <c:v>4979</c:v>
                </c:pt>
                <c:pt idx="193">
                  <c:v>4980</c:v>
                </c:pt>
                <c:pt idx="194">
                  <c:v>4981</c:v>
                </c:pt>
                <c:pt idx="195">
                  <c:v>4982</c:v>
                </c:pt>
                <c:pt idx="196">
                  <c:v>4983</c:v>
                </c:pt>
                <c:pt idx="197">
                  <c:v>4984</c:v>
                </c:pt>
                <c:pt idx="198">
                  <c:v>4985</c:v>
                </c:pt>
                <c:pt idx="199">
                  <c:v>4986</c:v>
                </c:pt>
                <c:pt idx="200">
                  <c:v>4987</c:v>
                </c:pt>
                <c:pt idx="201">
                  <c:v>4988</c:v>
                </c:pt>
                <c:pt idx="202">
                  <c:v>4989</c:v>
                </c:pt>
                <c:pt idx="203">
                  <c:v>4990</c:v>
                </c:pt>
                <c:pt idx="204">
                  <c:v>4991</c:v>
                </c:pt>
                <c:pt idx="205">
                  <c:v>4992</c:v>
                </c:pt>
                <c:pt idx="206">
                  <c:v>4993</c:v>
                </c:pt>
                <c:pt idx="207">
                  <c:v>4994</c:v>
                </c:pt>
                <c:pt idx="208">
                  <c:v>4995</c:v>
                </c:pt>
                <c:pt idx="209">
                  <c:v>4996</c:v>
                </c:pt>
                <c:pt idx="210">
                  <c:v>4997</c:v>
                </c:pt>
                <c:pt idx="211">
                  <c:v>4998</c:v>
                </c:pt>
                <c:pt idx="212">
                  <c:v>4999</c:v>
                </c:pt>
                <c:pt idx="213">
                  <c:v>5000</c:v>
                </c:pt>
                <c:pt idx="214">
                  <c:v>5001</c:v>
                </c:pt>
                <c:pt idx="215">
                  <c:v>5002</c:v>
                </c:pt>
                <c:pt idx="216">
                  <c:v>5003</c:v>
                </c:pt>
                <c:pt idx="217">
                  <c:v>5004</c:v>
                </c:pt>
                <c:pt idx="218">
                  <c:v>5005</c:v>
                </c:pt>
                <c:pt idx="219">
                  <c:v>5006</c:v>
                </c:pt>
                <c:pt idx="220">
                  <c:v>5007</c:v>
                </c:pt>
                <c:pt idx="221">
                  <c:v>5008</c:v>
                </c:pt>
                <c:pt idx="222">
                  <c:v>5009</c:v>
                </c:pt>
                <c:pt idx="223">
                  <c:v>5010</c:v>
                </c:pt>
                <c:pt idx="224">
                  <c:v>5011</c:v>
                </c:pt>
                <c:pt idx="225">
                  <c:v>5012</c:v>
                </c:pt>
                <c:pt idx="226">
                  <c:v>5013</c:v>
                </c:pt>
                <c:pt idx="227">
                  <c:v>5014</c:v>
                </c:pt>
                <c:pt idx="228">
                  <c:v>5015</c:v>
                </c:pt>
                <c:pt idx="229">
                  <c:v>5016</c:v>
                </c:pt>
                <c:pt idx="230">
                  <c:v>5017</c:v>
                </c:pt>
                <c:pt idx="231">
                  <c:v>5018</c:v>
                </c:pt>
                <c:pt idx="232">
                  <c:v>5019</c:v>
                </c:pt>
                <c:pt idx="233">
                  <c:v>5020</c:v>
                </c:pt>
                <c:pt idx="234">
                  <c:v>5021</c:v>
                </c:pt>
                <c:pt idx="235">
                  <c:v>5022</c:v>
                </c:pt>
                <c:pt idx="236">
                  <c:v>5023</c:v>
                </c:pt>
                <c:pt idx="237">
                  <c:v>5024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5028</c:v>
                </c:pt>
                <c:pt idx="242">
                  <c:v>5029</c:v>
                </c:pt>
                <c:pt idx="243">
                  <c:v>5030</c:v>
                </c:pt>
                <c:pt idx="244">
                  <c:v>5031</c:v>
                </c:pt>
                <c:pt idx="245">
                  <c:v>5032</c:v>
                </c:pt>
                <c:pt idx="246">
                  <c:v>5033</c:v>
                </c:pt>
                <c:pt idx="247">
                  <c:v>5034</c:v>
                </c:pt>
                <c:pt idx="248">
                  <c:v>5035</c:v>
                </c:pt>
                <c:pt idx="249">
                  <c:v>5036</c:v>
                </c:pt>
                <c:pt idx="250">
                  <c:v>5037</c:v>
                </c:pt>
                <c:pt idx="251">
                  <c:v>5038</c:v>
                </c:pt>
                <c:pt idx="252">
                  <c:v>5039</c:v>
                </c:pt>
                <c:pt idx="253">
                  <c:v>5040</c:v>
                </c:pt>
                <c:pt idx="254">
                  <c:v>5041</c:v>
                </c:pt>
                <c:pt idx="255">
                  <c:v>5042</c:v>
                </c:pt>
                <c:pt idx="256">
                  <c:v>5043</c:v>
                </c:pt>
                <c:pt idx="257">
                  <c:v>5044</c:v>
                </c:pt>
                <c:pt idx="258">
                  <c:v>5045</c:v>
                </c:pt>
                <c:pt idx="259">
                  <c:v>5046</c:v>
                </c:pt>
                <c:pt idx="260">
                  <c:v>5047</c:v>
                </c:pt>
                <c:pt idx="261">
                  <c:v>5048</c:v>
                </c:pt>
                <c:pt idx="262">
                  <c:v>5049</c:v>
                </c:pt>
                <c:pt idx="263">
                  <c:v>5050</c:v>
                </c:pt>
                <c:pt idx="264">
                  <c:v>5051</c:v>
                </c:pt>
                <c:pt idx="265">
                  <c:v>5052</c:v>
                </c:pt>
                <c:pt idx="266">
                  <c:v>5053</c:v>
                </c:pt>
                <c:pt idx="267">
                  <c:v>5054</c:v>
                </c:pt>
                <c:pt idx="268">
                  <c:v>5055</c:v>
                </c:pt>
                <c:pt idx="269">
                  <c:v>5056</c:v>
                </c:pt>
                <c:pt idx="270">
                  <c:v>5057</c:v>
                </c:pt>
                <c:pt idx="271">
                  <c:v>5058</c:v>
                </c:pt>
                <c:pt idx="272">
                  <c:v>5059</c:v>
                </c:pt>
                <c:pt idx="273">
                  <c:v>5060</c:v>
                </c:pt>
                <c:pt idx="274">
                  <c:v>5061</c:v>
                </c:pt>
                <c:pt idx="275">
                  <c:v>5062</c:v>
                </c:pt>
                <c:pt idx="276">
                  <c:v>5063</c:v>
                </c:pt>
                <c:pt idx="277">
                  <c:v>5064</c:v>
                </c:pt>
                <c:pt idx="278">
                  <c:v>5065</c:v>
                </c:pt>
                <c:pt idx="279">
                  <c:v>5066</c:v>
                </c:pt>
                <c:pt idx="280">
                  <c:v>5067</c:v>
                </c:pt>
                <c:pt idx="281">
                  <c:v>5068</c:v>
                </c:pt>
                <c:pt idx="282">
                  <c:v>5069</c:v>
                </c:pt>
                <c:pt idx="283">
                  <c:v>5070</c:v>
                </c:pt>
                <c:pt idx="284">
                  <c:v>5071</c:v>
                </c:pt>
                <c:pt idx="285">
                  <c:v>5072</c:v>
                </c:pt>
                <c:pt idx="286">
                  <c:v>5073</c:v>
                </c:pt>
                <c:pt idx="287">
                  <c:v>5074</c:v>
                </c:pt>
                <c:pt idx="288">
                  <c:v>5075</c:v>
                </c:pt>
                <c:pt idx="289">
                  <c:v>5076</c:v>
                </c:pt>
                <c:pt idx="290">
                  <c:v>5077</c:v>
                </c:pt>
                <c:pt idx="291">
                  <c:v>5078</c:v>
                </c:pt>
                <c:pt idx="292">
                  <c:v>5079</c:v>
                </c:pt>
                <c:pt idx="293">
                  <c:v>5080</c:v>
                </c:pt>
                <c:pt idx="294">
                  <c:v>5081</c:v>
                </c:pt>
                <c:pt idx="295">
                  <c:v>5082</c:v>
                </c:pt>
                <c:pt idx="296">
                  <c:v>5083</c:v>
                </c:pt>
                <c:pt idx="297">
                  <c:v>5084</c:v>
                </c:pt>
                <c:pt idx="298">
                  <c:v>5085</c:v>
                </c:pt>
                <c:pt idx="299">
                  <c:v>5086</c:v>
                </c:pt>
                <c:pt idx="300">
                  <c:v>5087</c:v>
                </c:pt>
                <c:pt idx="301">
                  <c:v>5088</c:v>
                </c:pt>
                <c:pt idx="302">
                  <c:v>5089</c:v>
                </c:pt>
                <c:pt idx="303">
                  <c:v>5090</c:v>
                </c:pt>
                <c:pt idx="304">
                  <c:v>5091</c:v>
                </c:pt>
                <c:pt idx="305">
                  <c:v>5092</c:v>
                </c:pt>
                <c:pt idx="306">
                  <c:v>5093</c:v>
                </c:pt>
                <c:pt idx="307">
                  <c:v>5094</c:v>
                </c:pt>
                <c:pt idx="308">
                  <c:v>5095</c:v>
                </c:pt>
                <c:pt idx="309">
                  <c:v>5096</c:v>
                </c:pt>
                <c:pt idx="310">
                  <c:v>5097</c:v>
                </c:pt>
                <c:pt idx="311">
                  <c:v>5098</c:v>
                </c:pt>
                <c:pt idx="312">
                  <c:v>5099</c:v>
                </c:pt>
                <c:pt idx="313">
                  <c:v>5100</c:v>
                </c:pt>
                <c:pt idx="314">
                  <c:v>5101</c:v>
                </c:pt>
                <c:pt idx="315">
                  <c:v>5102</c:v>
                </c:pt>
                <c:pt idx="316">
                  <c:v>5103</c:v>
                </c:pt>
                <c:pt idx="317">
                  <c:v>5104</c:v>
                </c:pt>
                <c:pt idx="318">
                  <c:v>5105</c:v>
                </c:pt>
                <c:pt idx="319">
                  <c:v>5106</c:v>
                </c:pt>
                <c:pt idx="320">
                  <c:v>5107</c:v>
                </c:pt>
                <c:pt idx="321">
                  <c:v>5108</c:v>
                </c:pt>
                <c:pt idx="322">
                  <c:v>5109</c:v>
                </c:pt>
                <c:pt idx="323">
                  <c:v>5110</c:v>
                </c:pt>
                <c:pt idx="324">
                  <c:v>5111</c:v>
                </c:pt>
                <c:pt idx="325">
                  <c:v>5112</c:v>
                </c:pt>
                <c:pt idx="326">
                  <c:v>5113</c:v>
                </c:pt>
                <c:pt idx="327">
                  <c:v>5114</c:v>
                </c:pt>
                <c:pt idx="328">
                  <c:v>5115</c:v>
                </c:pt>
                <c:pt idx="329">
                  <c:v>5116</c:v>
                </c:pt>
                <c:pt idx="330">
                  <c:v>5117</c:v>
                </c:pt>
                <c:pt idx="331">
                  <c:v>5118</c:v>
                </c:pt>
                <c:pt idx="332">
                  <c:v>5119</c:v>
                </c:pt>
                <c:pt idx="333">
                  <c:v>5120</c:v>
                </c:pt>
                <c:pt idx="334">
                  <c:v>5121</c:v>
                </c:pt>
                <c:pt idx="335">
                  <c:v>5122</c:v>
                </c:pt>
                <c:pt idx="336">
                  <c:v>5123</c:v>
                </c:pt>
                <c:pt idx="337">
                  <c:v>5124</c:v>
                </c:pt>
                <c:pt idx="338">
                  <c:v>5125</c:v>
                </c:pt>
                <c:pt idx="339">
                  <c:v>5126</c:v>
                </c:pt>
                <c:pt idx="340">
                  <c:v>5127</c:v>
                </c:pt>
                <c:pt idx="341">
                  <c:v>5128</c:v>
                </c:pt>
                <c:pt idx="342">
                  <c:v>5129</c:v>
                </c:pt>
                <c:pt idx="343">
                  <c:v>5130</c:v>
                </c:pt>
                <c:pt idx="344">
                  <c:v>5131</c:v>
                </c:pt>
                <c:pt idx="345">
                  <c:v>5132</c:v>
                </c:pt>
                <c:pt idx="346">
                  <c:v>5133</c:v>
                </c:pt>
                <c:pt idx="347">
                  <c:v>5134</c:v>
                </c:pt>
                <c:pt idx="348">
                  <c:v>5135</c:v>
                </c:pt>
                <c:pt idx="349">
                  <c:v>5136</c:v>
                </c:pt>
                <c:pt idx="350">
                  <c:v>5137</c:v>
                </c:pt>
                <c:pt idx="351">
                  <c:v>5138</c:v>
                </c:pt>
                <c:pt idx="352">
                  <c:v>5139</c:v>
                </c:pt>
                <c:pt idx="353">
                  <c:v>5140</c:v>
                </c:pt>
                <c:pt idx="354">
                  <c:v>5141</c:v>
                </c:pt>
                <c:pt idx="355">
                  <c:v>5142</c:v>
                </c:pt>
                <c:pt idx="356">
                  <c:v>5143</c:v>
                </c:pt>
                <c:pt idx="357">
                  <c:v>5144</c:v>
                </c:pt>
                <c:pt idx="358">
                  <c:v>5145</c:v>
                </c:pt>
                <c:pt idx="359">
                  <c:v>5146</c:v>
                </c:pt>
                <c:pt idx="360">
                  <c:v>5147</c:v>
                </c:pt>
                <c:pt idx="361">
                  <c:v>5148</c:v>
                </c:pt>
                <c:pt idx="362">
                  <c:v>5149</c:v>
                </c:pt>
                <c:pt idx="363">
                  <c:v>5150</c:v>
                </c:pt>
                <c:pt idx="364">
                  <c:v>5151</c:v>
                </c:pt>
                <c:pt idx="365">
                  <c:v>5152</c:v>
                </c:pt>
                <c:pt idx="366">
                  <c:v>5153</c:v>
                </c:pt>
                <c:pt idx="367">
                  <c:v>5154</c:v>
                </c:pt>
                <c:pt idx="368">
                  <c:v>5155</c:v>
                </c:pt>
                <c:pt idx="369">
                  <c:v>5156</c:v>
                </c:pt>
                <c:pt idx="370">
                  <c:v>5157</c:v>
                </c:pt>
                <c:pt idx="371">
                  <c:v>5158</c:v>
                </c:pt>
                <c:pt idx="372">
                  <c:v>5159</c:v>
                </c:pt>
                <c:pt idx="373">
                  <c:v>5160</c:v>
                </c:pt>
                <c:pt idx="374">
                  <c:v>5161</c:v>
                </c:pt>
                <c:pt idx="375">
                  <c:v>5162</c:v>
                </c:pt>
                <c:pt idx="376">
                  <c:v>5163</c:v>
                </c:pt>
                <c:pt idx="377">
                  <c:v>5164</c:v>
                </c:pt>
                <c:pt idx="378">
                  <c:v>5165</c:v>
                </c:pt>
                <c:pt idx="379">
                  <c:v>5166</c:v>
                </c:pt>
                <c:pt idx="380">
                  <c:v>5167</c:v>
                </c:pt>
                <c:pt idx="381">
                  <c:v>5168</c:v>
                </c:pt>
                <c:pt idx="382">
                  <c:v>5169</c:v>
                </c:pt>
                <c:pt idx="383">
                  <c:v>5170</c:v>
                </c:pt>
                <c:pt idx="384">
                  <c:v>5171</c:v>
                </c:pt>
                <c:pt idx="385">
                  <c:v>5172</c:v>
                </c:pt>
                <c:pt idx="386">
                  <c:v>5173</c:v>
                </c:pt>
                <c:pt idx="387">
                  <c:v>5174</c:v>
                </c:pt>
                <c:pt idx="388">
                  <c:v>5175</c:v>
                </c:pt>
                <c:pt idx="389">
                  <c:v>5176</c:v>
                </c:pt>
                <c:pt idx="390">
                  <c:v>5177</c:v>
                </c:pt>
                <c:pt idx="391">
                  <c:v>5178</c:v>
                </c:pt>
                <c:pt idx="392">
                  <c:v>5179</c:v>
                </c:pt>
                <c:pt idx="393">
                  <c:v>5180</c:v>
                </c:pt>
                <c:pt idx="394">
                  <c:v>5181</c:v>
                </c:pt>
                <c:pt idx="395">
                  <c:v>5182</c:v>
                </c:pt>
                <c:pt idx="396">
                  <c:v>5183</c:v>
                </c:pt>
                <c:pt idx="397">
                  <c:v>5184</c:v>
                </c:pt>
                <c:pt idx="398">
                  <c:v>5185</c:v>
                </c:pt>
                <c:pt idx="399">
                  <c:v>5186</c:v>
                </c:pt>
                <c:pt idx="400">
                  <c:v>5187</c:v>
                </c:pt>
                <c:pt idx="401">
                  <c:v>5188</c:v>
                </c:pt>
                <c:pt idx="402">
                  <c:v>5189</c:v>
                </c:pt>
                <c:pt idx="403">
                  <c:v>5190</c:v>
                </c:pt>
                <c:pt idx="404">
                  <c:v>5191</c:v>
                </c:pt>
                <c:pt idx="405">
                  <c:v>5192</c:v>
                </c:pt>
                <c:pt idx="406">
                  <c:v>5193</c:v>
                </c:pt>
                <c:pt idx="407">
                  <c:v>5194</c:v>
                </c:pt>
                <c:pt idx="408">
                  <c:v>5195</c:v>
                </c:pt>
                <c:pt idx="409">
                  <c:v>5196</c:v>
                </c:pt>
                <c:pt idx="410">
                  <c:v>5197</c:v>
                </c:pt>
                <c:pt idx="411">
                  <c:v>5198</c:v>
                </c:pt>
                <c:pt idx="412">
                  <c:v>5199</c:v>
                </c:pt>
                <c:pt idx="413">
                  <c:v>5200</c:v>
                </c:pt>
                <c:pt idx="414">
                  <c:v>5201</c:v>
                </c:pt>
                <c:pt idx="415">
                  <c:v>5202</c:v>
                </c:pt>
                <c:pt idx="416">
                  <c:v>5203</c:v>
                </c:pt>
                <c:pt idx="417">
                  <c:v>5204</c:v>
                </c:pt>
                <c:pt idx="418">
                  <c:v>5205</c:v>
                </c:pt>
                <c:pt idx="419">
                  <c:v>5206</c:v>
                </c:pt>
                <c:pt idx="420">
                  <c:v>5207</c:v>
                </c:pt>
                <c:pt idx="421">
                  <c:v>5208</c:v>
                </c:pt>
                <c:pt idx="422">
                  <c:v>5209</c:v>
                </c:pt>
                <c:pt idx="423">
                  <c:v>5210</c:v>
                </c:pt>
                <c:pt idx="424">
                  <c:v>5211</c:v>
                </c:pt>
                <c:pt idx="425">
                  <c:v>5212</c:v>
                </c:pt>
                <c:pt idx="426">
                  <c:v>5213</c:v>
                </c:pt>
                <c:pt idx="427">
                  <c:v>5214</c:v>
                </c:pt>
                <c:pt idx="428">
                  <c:v>5215</c:v>
                </c:pt>
                <c:pt idx="429">
                  <c:v>5216</c:v>
                </c:pt>
                <c:pt idx="430">
                  <c:v>5217</c:v>
                </c:pt>
                <c:pt idx="431">
                  <c:v>5218</c:v>
                </c:pt>
                <c:pt idx="432">
                  <c:v>5219</c:v>
                </c:pt>
                <c:pt idx="433">
                  <c:v>5220</c:v>
                </c:pt>
                <c:pt idx="434">
                  <c:v>5221</c:v>
                </c:pt>
                <c:pt idx="435">
                  <c:v>5222</c:v>
                </c:pt>
                <c:pt idx="436">
                  <c:v>5223</c:v>
                </c:pt>
                <c:pt idx="437">
                  <c:v>5224</c:v>
                </c:pt>
                <c:pt idx="438">
                  <c:v>5225</c:v>
                </c:pt>
                <c:pt idx="439">
                  <c:v>5226</c:v>
                </c:pt>
                <c:pt idx="440">
                  <c:v>5227</c:v>
                </c:pt>
                <c:pt idx="441">
                  <c:v>5228</c:v>
                </c:pt>
                <c:pt idx="442">
                  <c:v>5229</c:v>
                </c:pt>
                <c:pt idx="443">
                  <c:v>5230</c:v>
                </c:pt>
                <c:pt idx="444">
                  <c:v>5231</c:v>
                </c:pt>
                <c:pt idx="445">
                  <c:v>5232</c:v>
                </c:pt>
                <c:pt idx="446">
                  <c:v>5233</c:v>
                </c:pt>
                <c:pt idx="447">
                  <c:v>5234</c:v>
                </c:pt>
                <c:pt idx="448">
                  <c:v>5235</c:v>
                </c:pt>
                <c:pt idx="449">
                  <c:v>5236</c:v>
                </c:pt>
                <c:pt idx="450">
                  <c:v>5237</c:v>
                </c:pt>
                <c:pt idx="451">
                  <c:v>5238</c:v>
                </c:pt>
                <c:pt idx="452">
                  <c:v>5239</c:v>
                </c:pt>
                <c:pt idx="453">
                  <c:v>5240</c:v>
                </c:pt>
                <c:pt idx="454">
                  <c:v>5241</c:v>
                </c:pt>
                <c:pt idx="455">
                  <c:v>5242</c:v>
                </c:pt>
                <c:pt idx="456">
                  <c:v>5243</c:v>
                </c:pt>
                <c:pt idx="457">
                  <c:v>5244</c:v>
                </c:pt>
                <c:pt idx="458">
                  <c:v>5245</c:v>
                </c:pt>
                <c:pt idx="459">
                  <c:v>5246</c:v>
                </c:pt>
                <c:pt idx="460">
                  <c:v>5247</c:v>
                </c:pt>
                <c:pt idx="461">
                  <c:v>5248</c:v>
                </c:pt>
                <c:pt idx="462">
                  <c:v>5249</c:v>
                </c:pt>
                <c:pt idx="463">
                  <c:v>5250</c:v>
                </c:pt>
                <c:pt idx="464">
                  <c:v>5251</c:v>
                </c:pt>
                <c:pt idx="465">
                  <c:v>5252</c:v>
                </c:pt>
                <c:pt idx="466">
                  <c:v>5253</c:v>
                </c:pt>
                <c:pt idx="467">
                  <c:v>5254</c:v>
                </c:pt>
                <c:pt idx="468">
                  <c:v>5255</c:v>
                </c:pt>
                <c:pt idx="469">
                  <c:v>5256</c:v>
                </c:pt>
                <c:pt idx="470">
                  <c:v>5257</c:v>
                </c:pt>
                <c:pt idx="471">
                  <c:v>5258</c:v>
                </c:pt>
                <c:pt idx="472">
                  <c:v>5259</c:v>
                </c:pt>
                <c:pt idx="473">
                  <c:v>5260</c:v>
                </c:pt>
                <c:pt idx="474">
                  <c:v>5261</c:v>
                </c:pt>
                <c:pt idx="475">
                  <c:v>5262</c:v>
                </c:pt>
                <c:pt idx="476">
                  <c:v>5263</c:v>
                </c:pt>
                <c:pt idx="477">
                  <c:v>5264</c:v>
                </c:pt>
                <c:pt idx="478">
                  <c:v>5265</c:v>
                </c:pt>
                <c:pt idx="479">
                  <c:v>5266</c:v>
                </c:pt>
                <c:pt idx="480">
                  <c:v>5267</c:v>
                </c:pt>
                <c:pt idx="481">
                  <c:v>5268</c:v>
                </c:pt>
                <c:pt idx="482">
                  <c:v>5269</c:v>
                </c:pt>
                <c:pt idx="483">
                  <c:v>5270</c:v>
                </c:pt>
                <c:pt idx="484">
                  <c:v>5271</c:v>
                </c:pt>
                <c:pt idx="485">
                  <c:v>5272</c:v>
                </c:pt>
                <c:pt idx="486">
                  <c:v>5273</c:v>
                </c:pt>
                <c:pt idx="487">
                  <c:v>5274</c:v>
                </c:pt>
                <c:pt idx="488">
                  <c:v>5275</c:v>
                </c:pt>
                <c:pt idx="489">
                  <c:v>5276</c:v>
                </c:pt>
                <c:pt idx="490">
                  <c:v>5277</c:v>
                </c:pt>
                <c:pt idx="491">
                  <c:v>5278</c:v>
                </c:pt>
                <c:pt idx="492">
                  <c:v>5279</c:v>
                </c:pt>
                <c:pt idx="493">
                  <c:v>5280</c:v>
                </c:pt>
              </c:numCache>
            </c:numRef>
          </c:xVal>
          <c:yVal>
            <c:numRef>
              <c:f>Graph!$D$3122:$D$3613</c:f>
              <c:numCache>
                <c:formatCode>General</c:formatCode>
                <c:ptCount val="492"/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Graph!$A$3121:$A$3614</c:f>
              <c:numCache>
                <c:formatCode>General</c:formatCode>
                <c:ptCount val="494"/>
                <c:pt idx="0">
                  <c:v>4787</c:v>
                </c:pt>
                <c:pt idx="1">
                  <c:v>4788</c:v>
                </c:pt>
                <c:pt idx="2">
                  <c:v>4789</c:v>
                </c:pt>
                <c:pt idx="3">
                  <c:v>4790</c:v>
                </c:pt>
                <c:pt idx="4">
                  <c:v>4791</c:v>
                </c:pt>
                <c:pt idx="5">
                  <c:v>4792</c:v>
                </c:pt>
                <c:pt idx="6">
                  <c:v>4793</c:v>
                </c:pt>
                <c:pt idx="7">
                  <c:v>4794</c:v>
                </c:pt>
                <c:pt idx="8">
                  <c:v>4795</c:v>
                </c:pt>
                <c:pt idx="9">
                  <c:v>4796</c:v>
                </c:pt>
                <c:pt idx="10">
                  <c:v>4797</c:v>
                </c:pt>
                <c:pt idx="11">
                  <c:v>4798</c:v>
                </c:pt>
                <c:pt idx="12">
                  <c:v>4799</c:v>
                </c:pt>
                <c:pt idx="13">
                  <c:v>4800</c:v>
                </c:pt>
                <c:pt idx="14">
                  <c:v>4801</c:v>
                </c:pt>
                <c:pt idx="15">
                  <c:v>4802</c:v>
                </c:pt>
                <c:pt idx="16">
                  <c:v>4803</c:v>
                </c:pt>
                <c:pt idx="17">
                  <c:v>4804</c:v>
                </c:pt>
                <c:pt idx="18">
                  <c:v>4805</c:v>
                </c:pt>
                <c:pt idx="19">
                  <c:v>4806</c:v>
                </c:pt>
                <c:pt idx="20">
                  <c:v>4807</c:v>
                </c:pt>
                <c:pt idx="21">
                  <c:v>4808</c:v>
                </c:pt>
                <c:pt idx="22">
                  <c:v>4809</c:v>
                </c:pt>
                <c:pt idx="23">
                  <c:v>4810</c:v>
                </c:pt>
                <c:pt idx="24">
                  <c:v>4811</c:v>
                </c:pt>
                <c:pt idx="25">
                  <c:v>4812</c:v>
                </c:pt>
                <c:pt idx="26">
                  <c:v>4813</c:v>
                </c:pt>
                <c:pt idx="27">
                  <c:v>4814</c:v>
                </c:pt>
                <c:pt idx="28">
                  <c:v>4815</c:v>
                </c:pt>
                <c:pt idx="29">
                  <c:v>4816</c:v>
                </c:pt>
                <c:pt idx="30">
                  <c:v>4817</c:v>
                </c:pt>
                <c:pt idx="31">
                  <c:v>4818</c:v>
                </c:pt>
                <c:pt idx="32">
                  <c:v>4819</c:v>
                </c:pt>
                <c:pt idx="33">
                  <c:v>4820</c:v>
                </c:pt>
                <c:pt idx="34">
                  <c:v>4821</c:v>
                </c:pt>
                <c:pt idx="35">
                  <c:v>4822</c:v>
                </c:pt>
                <c:pt idx="36">
                  <c:v>4823</c:v>
                </c:pt>
                <c:pt idx="37">
                  <c:v>4824</c:v>
                </c:pt>
                <c:pt idx="38">
                  <c:v>4825</c:v>
                </c:pt>
                <c:pt idx="39">
                  <c:v>4826</c:v>
                </c:pt>
                <c:pt idx="40">
                  <c:v>4827</c:v>
                </c:pt>
                <c:pt idx="41">
                  <c:v>4828</c:v>
                </c:pt>
                <c:pt idx="42">
                  <c:v>4829</c:v>
                </c:pt>
                <c:pt idx="43">
                  <c:v>4830</c:v>
                </c:pt>
                <c:pt idx="44">
                  <c:v>4831</c:v>
                </c:pt>
                <c:pt idx="45">
                  <c:v>4832</c:v>
                </c:pt>
                <c:pt idx="46">
                  <c:v>4833</c:v>
                </c:pt>
                <c:pt idx="47">
                  <c:v>4834</c:v>
                </c:pt>
                <c:pt idx="48">
                  <c:v>4835</c:v>
                </c:pt>
                <c:pt idx="49">
                  <c:v>4836</c:v>
                </c:pt>
                <c:pt idx="50">
                  <c:v>4837</c:v>
                </c:pt>
                <c:pt idx="51">
                  <c:v>4838</c:v>
                </c:pt>
                <c:pt idx="52">
                  <c:v>4839</c:v>
                </c:pt>
                <c:pt idx="53">
                  <c:v>4840</c:v>
                </c:pt>
                <c:pt idx="54">
                  <c:v>4841</c:v>
                </c:pt>
                <c:pt idx="55">
                  <c:v>4842</c:v>
                </c:pt>
                <c:pt idx="56">
                  <c:v>4843</c:v>
                </c:pt>
                <c:pt idx="57">
                  <c:v>4844</c:v>
                </c:pt>
                <c:pt idx="58">
                  <c:v>4845</c:v>
                </c:pt>
                <c:pt idx="59">
                  <c:v>4846</c:v>
                </c:pt>
                <c:pt idx="60">
                  <c:v>4847</c:v>
                </c:pt>
                <c:pt idx="61">
                  <c:v>4848</c:v>
                </c:pt>
                <c:pt idx="62">
                  <c:v>4849</c:v>
                </c:pt>
                <c:pt idx="63">
                  <c:v>4850</c:v>
                </c:pt>
                <c:pt idx="64">
                  <c:v>4851</c:v>
                </c:pt>
                <c:pt idx="65">
                  <c:v>4852</c:v>
                </c:pt>
                <c:pt idx="66">
                  <c:v>4853</c:v>
                </c:pt>
                <c:pt idx="67">
                  <c:v>4854</c:v>
                </c:pt>
                <c:pt idx="68">
                  <c:v>4855</c:v>
                </c:pt>
                <c:pt idx="69">
                  <c:v>4856</c:v>
                </c:pt>
                <c:pt idx="70">
                  <c:v>4857</c:v>
                </c:pt>
                <c:pt idx="71">
                  <c:v>4858</c:v>
                </c:pt>
                <c:pt idx="72">
                  <c:v>4859</c:v>
                </c:pt>
                <c:pt idx="73">
                  <c:v>4860</c:v>
                </c:pt>
                <c:pt idx="74">
                  <c:v>4861</c:v>
                </c:pt>
                <c:pt idx="75">
                  <c:v>4862</c:v>
                </c:pt>
                <c:pt idx="76">
                  <c:v>4863</c:v>
                </c:pt>
                <c:pt idx="77">
                  <c:v>4864</c:v>
                </c:pt>
                <c:pt idx="78">
                  <c:v>4865</c:v>
                </c:pt>
                <c:pt idx="79">
                  <c:v>4866</c:v>
                </c:pt>
                <c:pt idx="80">
                  <c:v>4867</c:v>
                </c:pt>
                <c:pt idx="81">
                  <c:v>4868</c:v>
                </c:pt>
                <c:pt idx="82">
                  <c:v>4869</c:v>
                </c:pt>
                <c:pt idx="83">
                  <c:v>4870</c:v>
                </c:pt>
                <c:pt idx="84">
                  <c:v>4871</c:v>
                </c:pt>
                <c:pt idx="85">
                  <c:v>4872</c:v>
                </c:pt>
                <c:pt idx="86">
                  <c:v>4873</c:v>
                </c:pt>
                <c:pt idx="87">
                  <c:v>4874</c:v>
                </c:pt>
                <c:pt idx="88">
                  <c:v>4875</c:v>
                </c:pt>
                <c:pt idx="89">
                  <c:v>4876</c:v>
                </c:pt>
                <c:pt idx="90">
                  <c:v>4877</c:v>
                </c:pt>
                <c:pt idx="91">
                  <c:v>4878</c:v>
                </c:pt>
                <c:pt idx="92">
                  <c:v>4879</c:v>
                </c:pt>
                <c:pt idx="93">
                  <c:v>4880</c:v>
                </c:pt>
                <c:pt idx="94">
                  <c:v>4881</c:v>
                </c:pt>
                <c:pt idx="95">
                  <c:v>4882</c:v>
                </c:pt>
                <c:pt idx="96">
                  <c:v>4883</c:v>
                </c:pt>
                <c:pt idx="97">
                  <c:v>4884</c:v>
                </c:pt>
                <c:pt idx="98">
                  <c:v>4885</c:v>
                </c:pt>
                <c:pt idx="99">
                  <c:v>4886</c:v>
                </c:pt>
                <c:pt idx="100">
                  <c:v>4887</c:v>
                </c:pt>
                <c:pt idx="101">
                  <c:v>4888</c:v>
                </c:pt>
                <c:pt idx="102">
                  <c:v>4889</c:v>
                </c:pt>
                <c:pt idx="103">
                  <c:v>4890</c:v>
                </c:pt>
                <c:pt idx="104">
                  <c:v>4891</c:v>
                </c:pt>
                <c:pt idx="105">
                  <c:v>4892</c:v>
                </c:pt>
                <c:pt idx="106">
                  <c:v>4893</c:v>
                </c:pt>
                <c:pt idx="107">
                  <c:v>4894</c:v>
                </c:pt>
                <c:pt idx="108">
                  <c:v>4895</c:v>
                </c:pt>
                <c:pt idx="109">
                  <c:v>4896</c:v>
                </c:pt>
                <c:pt idx="110">
                  <c:v>4897</c:v>
                </c:pt>
                <c:pt idx="111">
                  <c:v>4898</c:v>
                </c:pt>
                <c:pt idx="112">
                  <c:v>4899</c:v>
                </c:pt>
                <c:pt idx="113">
                  <c:v>4900</c:v>
                </c:pt>
                <c:pt idx="114">
                  <c:v>4901</c:v>
                </c:pt>
                <c:pt idx="115">
                  <c:v>4902</c:v>
                </c:pt>
                <c:pt idx="116">
                  <c:v>4903</c:v>
                </c:pt>
                <c:pt idx="117">
                  <c:v>4904</c:v>
                </c:pt>
                <c:pt idx="118">
                  <c:v>4905</c:v>
                </c:pt>
                <c:pt idx="119">
                  <c:v>4906</c:v>
                </c:pt>
                <c:pt idx="120">
                  <c:v>4907</c:v>
                </c:pt>
                <c:pt idx="121">
                  <c:v>4908</c:v>
                </c:pt>
                <c:pt idx="122">
                  <c:v>4909</c:v>
                </c:pt>
                <c:pt idx="123">
                  <c:v>4910</c:v>
                </c:pt>
                <c:pt idx="124">
                  <c:v>4911</c:v>
                </c:pt>
                <c:pt idx="125">
                  <c:v>4912</c:v>
                </c:pt>
                <c:pt idx="126">
                  <c:v>4913</c:v>
                </c:pt>
                <c:pt idx="127">
                  <c:v>4914</c:v>
                </c:pt>
                <c:pt idx="128">
                  <c:v>4915</c:v>
                </c:pt>
                <c:pt idx="129">
                  <c:v>4916</c:v>
                </c:pt>
                <c:pt idx="130">
                  <c:v>4917</c:v>
                </c:pt>
                <c:pt idx="131">
                  <c:v>4918</c:v>
                </c:pt>
                <c:pt idx="132">
                  <c:v>4919</c:v>
                </c:pt>
                <c:pt idx="133">
                  <c:v>4920</c:v>
                </c:pt>
                <c:pt idx="134">
                  <c:v>4921</c:v>
                </c:pt>
                <c:pt idx="135">
                  <c:v>4922</c:v>
                </c:pt>
                <c:pt idx="136">
                  <c:v>4923</c:v>
                </c:pt>
                <c:pt idx="137">
                  <c:v>4924</c:v>
                </c:pt>
                <c:pt idx="138">
                  <c:v>4925</c:v>
                </c:pt>
                <c:pt idx="139">
                  <c:v>4926</c:v>
                </c:pt>
                <c:pt idx="140">
                  <c:v>4927</c:v>
                </c:pt>
                <c:pt idx="141">
                  <c:v>4928</c:v>
                </c:pt>
                <c:pt idx="142">
                  <c:v>4929</c:v>
                </c:pt>
                <c:pt idx="143">
                  <c:v>4930</c:v>
                </c:pt>
                <c:pt idx="144">
                  <c:v>4931</c:v>
                </c:pt>
                <c:pt idx="145">
                  <c:v>4932</c:v>
                </c:pt>
                <c:pt idx="146">
                  <c:v>4933</c:v>
                </c:pt>
                <c:pt idx="147">
                  <c:v>4934</c:v>
                </c:pt>
                <c:pt idx="148">
                  <c:v>4935</c:v>
                </c:pt>
                <c:pt idx="149">
                  <c:v>4936</c:v>
                </c:pt>
                <c:pt idx="150">
                  <c:v>4937</c:v>
                </c:pt>
                <c:pt idx="151">
                  <c:v>4938</c:v>
                </c:pt>
                <c:pt idx="152">
                  <c:v>4939</c:v>
                </c:pt>
                <c:pt idx="153">
                  <c:v>4940</c:v>
                </c:pt>
                <c:pt idx="154">
                  <c:v>4941</c:v>
                </c:pt>
                <c:pt idx="155">
                  <c:v>4942</c:v>
                </c:pt>
                <c:pt idx="156">
                  <c:v>4943</c:v>
                </c:pt>
                <c:pt idx="157">
                  <c:v>4944</c:v>
                </c:pt>
                <c:pt idx="158">
                  <c:v>4945</c:v>
                </c:pt>
                <c:pt idx="159">
                  <c:v>4946</c:v>
                </c:pt>
                <c:pt idx="160">
                  <c:v>4947</c:v>
                </c:pt>
                <c:pt idx="161">
                  <c:v>4948</c:v>
                </c:pt>
                <c:pt idx="162">
                  <c:v>4949</c:v>
                </c:pt>
                <c:pt idx="163">
                  <c:v>4950</c:v>
                </c:pt>
                <c:pt idx="164">
                  <c:v>4951</c:v>
                </c:pt>
                <c:pt idx="165">
                  <c:v>4952</c:v>
                </c:pt>
                <c:pt idx="166">
                  <c:v>4953</c:v>
                </c:pt>
                <c:pt idx="167">
                  <c:v>4954</c:v>
                </c:pt>
                <c:pt idx="168">
                  <c:v>4955</c:v>
                </c:pt>
                <c:pt idx="169">
                  <c:v>4956</c:v>
                </c:pt>
                <c:pt idx="170">
                  <c:v>4957</c:v>
                </c:pt>
                <c:pt idx="171">
                  <c:v>4958</c:v>
                </c:pt>
                <c:pt idx="172">
                  <c:v>4959</c:v>
                </c:pt>
                <c:pt idx="173">
                  <c:v>4960</c:v>
                </c:pt>
                <c:pt idx="174">
                  <c:v>4961</c:v>
                </c:pt>
                <c:pt idx="175">
                  <c:v>4962</c:v>
                </c:pt>
                <c:pt idx="176">
                  <c:v>4963</c:v>
                </c:pt>
                <c:pt idx="177">
                  <c:v>4964</c:v>
                </c:pt>
                <c:pt idx="178">
                  <c:v>4965</c:v>
                </c:pt>
                <c:pt idx="179">
                  <c:v>4966</c:v>
                </c:pt>
                <c:pt idx="180">
                  <c:v>4967</c:v>
                </c:pt>
                <c:pt idx="181">
                  <c:v>4968</c:v>
                </c:pt>
                <c:pt idx="182">
                  <c:v>4969</c:v>
                </c:pt>
                <c:pt idx="183">
                  <c:v>4970</c:v>
                </c:pt>
                <c:pt idx="184">
                  <c:v>4971</c:v>
                </c:pt>
                <c:pt idx="185">
                  <c:v>4972</c:v>
                </c:pt>
                <c:pt idx="186">
                  <c:v>4973</c:v>
                </c:pt>
                <c:pt idx="187">
                  <c:v>4974</c:v>
                </c:pt>
                <c:pt idx="188">
                  <c:v>4975</c:v>
                </c:pt>
                <c:pt idx="189">
                  <c:v>4976</c:v>
                </c:pt>
                <c:pt idx="190">
                  <c:v>4977</c:v>
                </c:pt>
                <c:pt idx="191">
                  <c:v>4978</c:v>
                </c:pt>
                <c:pt idx="192">
                  <c:v>4979</c:v>
                </c:pt>
                <c:pt idx="193">
                  <c:v>4980</c:v>
                </c:pt>
                <c:pt idx="194">
                  <c:v>4981</c:v>
                </c:pt>
                <c:pt idx="195">
                  <c:v>4982</c:v>
                </c:pt>
                <c:pt idx="196">
                  <c:v>4983</c:v>
                </c:pt>
                <c:pt idx="197">
                  <c:v>4984</c:v>
                </c:pt>
                <c:pt idx="198">
                  <c:v>4985</c:v>
                </c:pt>
                <c:pt idx="199">
                  <c:v>4986</c:v>
                </c:pt>
                <c:pt idx="200">
                  <c:v>4987</c:v>
                </c:pt>
                <c:pt idx="201">
                  <c:v>4988</c:v>
                </c:pt>
                <c:pt idx="202">
                  <c:v>4989</c:v>
                </c:pt>
                <c:pt idx="203">
                  <c:v>4990</c:v>
                </c:pt>
                <c:pt idx="204">
                  <c:v>4991</c:v>
                </c:pt>
                <c:pt idx="205">
                  <c:v>4992</c:v>
                </c:pt>
                <c:pt idx="206">
                  <c:v>4993</c:v>
                </c:pt>
                <c:pt idx="207">
                  <c:v>4994</c:v>
                </c:pt>
                <c:pt idx="208">
                  <c:v>4995</c:v>
                </c:pt>
                <c:pt idx="209">
                  <c:v>4996</c:v>
                </c:pt>
                <c:pt idx="210">
                  <c:v>4997</c:v>
                </c:pt>
                <c:pt idx="211">
                  <c:v>4998</c:v>
                </c:pt>
                <c:pt idx="212">
                  <c:v>4999</c:v>
                </c:pt>
                <c:pt idx="213">
                  <c:v>5000</c:v>
                </c:pt>
                <c:pt idx="214">
                  <c:v>5001</c:v>
                </c:pt>
                <c:pt idx="215">
                  <c:v>5002</c:v>
                </c:pt>
                <c:pt idx="216">
                  <c:v>5003</c:v>
                </c:pt>
                <c:pt idx="217">
                  <c:v>5004</c:v>
                </c:pt>
                <c:pt idx="218">
                  <c:v>5005</c:v>
                </c:pt>
                <c:pt idx="219">
                  <c:v>5006</c:v>
                </c:pt>
                <c:pt idx="220">
                  <c:v>5007</c:v>
                </c:pt>
                <c:pt idx="221">
                  <c:v>5008</c:v>
                </c:pt>
                <c:pt idx="222">
                  <c:v>5009</c:v>
                </c:pt>
                <c:pt idx="223">
                  <c:v>5010</c:v>
                </c:pt>
                <c:pt idx="224">
                  <c:v>5011</c:v>
                </c:pt>
                <c:pt idx="225">
                  <c:v>5012</c:v>
                </c:pt>
                <c:pt idx="226">
                  <c:v>5013</c:v>
                </c:pt>
                <c:pt idx="227">
                  <c:v>5014</c:v>
                </c:pt>
                <c:pt idx="228">
                  <c:v>5015</c:v>
                </c:pt>
                <c:pt idx="229">
                  <c:v>5016</c:v>
                </c:pt>
                <c:pt idx="230">
                  <c:v>5017</c:v>
                </c:pt>
                <c:pt idx="231">
                  <c:v>5018</c:v>
                </c:pt>
                <c:pt idx="232">
                  <c:v>5019</c:v>
                </c:pt>
                <c:pt idx="233">
                  <c:v>5020</c:v>
                </c:pt>
                <c:pt idx="234">
                  <c:v>5021</c:v>
                </c:pt>
                <c:pt idx="235">
                  <c:v>5022</c:v>
                </c:pt>
                <c:pt idx="236">
                  <c:v>5023</c:v>
                </c:pt>
                <c:pt idx="237">
                  <c:v>5024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5028</c:v>
                </c:pt>
                <c:pt idx="242">
                  <c:v>5029</c:v>
                </c:pt>
                <c:pt idx="243">
                  <c:v>5030</c:v>
                </c:pt>
                <c:pt idx="244">
                  <c:v>5031</c:v>
                </c:pt>
                <c:pt idx="245">
                  <c:v>5032</c:v>
                </c:pt>
                <c:pt idx="246">
                  <c:v>5033</c:v>
                </c:pt>
                <c:pt idx="247">
                  <c:v>5034</c:v>
                </c:pt>
                <c:pt idx="248">
                  <c:v>5035</c:v>
                </c:pt>
                <c:pt idx="249">
                  <c:v>5036</c:v>
                </c:pt>
                <c:pt idx="250">
                  <c:v>5037</c:v>
                </c:pt>
                <c:pt idx="251">
                  <c:v>5038</c:v>
                </c:pt>
                <c:pt idx="252">
                  <c:v>5039</c:v>
                </c:pt>
                <c:pt idx="253">
                  <c:v>5040</c:v>
                </c:pt>
                <c:pt idx="254">
                  <c:v>5041</c:v>
                </c:pt>
                <c:pt idx="255">
                  <c:v>5042</c:v>
                </c:pt>
                <c:pt idx="256">
                  <c:v>5043</c:v>
                </c:pt>
                <c:pt idx="257">
                  <c:v>5044</c:v>
                </c:pt>
                <c:pt idx="258">
                  <c:v>5045</c:v>
                </c:pt>
                <c:pt idx="259">
                  <c:v>5046</c:v>
                </c:pt>
                <c:pt idx="260">
                  <c:v>5047</c:v>
                </c:pt>
                <c:pt idx="261">
                  <c:v>5048</c:v>
                </c:pt>
                <c:pt idx="262">
                  <c:v>5049</c:v>
                </c:pt>
                <c:pt idx="263">
                  <c:v>5050</c:v>
                </c:pt>
                <c:pt idx="264">
                  <c:v>5051</c:v>
                </c:pt>
                <c:pt idx="265">
                  <c:v>5052</c:v>
                </c:pt>
                <c:pt idx="266">
                  <c:v>5053</c:v>
                </c:pt>
                <c:pt idx="267">
                  <c:v>5054</c:v>
                </c:pt>
                <c:pt idx="268">
                  <c:v>5055</c:v>
                </c:pt>
                <c:pt idx="269">
                  <c:v>5056</c:v>
                </c:pt>
                <c:pt idx="270">
                  <c:v>5057</c:v>
                </c:pt>
                <c:pt idx="271">
                  <c:v>5058</c:v>
                </c:pt>
                <c:pt idx="272">
                  <c:v>5059</c:v>
                </c:pt>
                <c:pt idx="273">
                  <c:v>5060</c:v>
                </c:pt>
                <c:pt idx="274">
                  <c:v>5061</c:v>
                </c:pt>
                <c:pt idx="275">
                  <c:v>5062</c:v>
                </c:pt>
                <c:pt idx="276">
                  <c:v>5063</c:v>
                </c:pt>
                <c:pt idx="277">
                  <c:v>5064</c:v>
                </c:pt>
                <c:pt idx="278">
                  <c:v>5065</c:v>
                </c:pt>
                <c:pt idx="279">
                  <c:v>5066</c:v>
                </c:pt>
                <c:pt idx="280">
                  <c:v>5067</c:v>
                </c:pt>
                <c:pt idx="281">
                  <c:v>5068</c:v>
                </c:pt>
                <c:pt idx="282">
                  <c:v>5069</c:v>
                </c:pt>
                <c:pt idx="283">
                  <c:v>5070</c:v>
                </c:pt>
                <c:pt idx="284">
                  <c:v>5071</c:v>
                </c:pt>
                <c:pt idx="285">
                  <c:v>5072</c:v>
                </c:pt>
                <c:pt idx="286">
                  <c:v>5073</c:v>
                </c:pt>
                <c:pt idx="287">
                  <c:v>5074</c:v>
                </c:pt>
                <c:pt idx="288">
                  <c:v>5075</c:v>
                </c:pt>
                <c:pt idx="289">
                  <c:v>5076</c:v>
                </c:pt>
                <c:pt idx="290">
                  <c:v>5077</c:v>
                </c:pt>
                <c:pt idx="291">
                  <c:v>5078</c:v>
                </c:pt>
                <c:pt idx="292">
                  <c:v>5079</c:v>
                </c:pt>
                <c:pt idx="293">
                  <c:v>5080</c:v>
                </c:pt>
                <c:pt idx="294">
                  <c:v>5081</c:v>
                </c:pt>
                <c:pt idx="295">
                  <c:v>5082</c:v>
                </c:pt>
                <c:pt idx="296">
                  <c:v>5083</c:v>
                </c:pt>
                <c:pt idx="297">
                  <c:v>5084</c:v>
                </c:pt>
                <c:pt idx="298">
                  <c:v>5085</c:v>
                </c:pt>
                <c:pt idx="299">
                  <c:v>5086</c:v>
                </c:pt>
                <c:pt idx="300">
                  <c:v>5087</c:v>
                </c:pt>
                <c:pt idx="301">
                  <c:v>5088</c:v>
                </c:pt>
                <c:pt idx="302">
                  <c:v>5089</c:v>
                </c:pt>
                <c:pt idx="303">
                  <c:v>5090</c:v>
                </c:pt>
                <c:pt idx="304">
                  <c:v>5091</c:v>
                </c:pt>
                <c:pt idx="305">
                  <c:v>5092</c:v>
                </c:pt>
                <c:pt idx="306">
                  <c:v>5093</c:v>
                </c:pt>
                <c:pt idx="307">
                  <c:v>5094</c:v>
                </c:pt>
                <c:pt idx="308">
                  <c:v>5095</c:v>
                </c:pt>
                <c:pt idx="309">
                  <c:v>5096</c:v>
                </c:pt>
                <c:pt idx="310">
                  <c:v>5097</c:v>
                </c:pt>
                <c:pt idx="311">
                  <c:v>5098</c:v>
                </c:pt>
                <c:pt idx="312">
                  <c:v>5099</c:v>
                </c:pt>
                <c:pt idx="313">
                  <c:v>5100</c:v>
                </c:pt>
                <c:pt idx="314">
                  <c:v>5101</c:v>
                </c:pt>
                <c:pt idx="315">
                  <c:v>5102</c:v>
                </c:pt>
                <c:pt idx="316">
                  <c:v>5103</c:v>
                </c:pt>
                <c:pt idx="317">
                  <c:v>5104</c:v>
                </c:pt>
                <c:pt idx="318">
                  <c:v>5105</c:v>
                </c:pt>
                <c:pt idx="319">
                  <c:v>5106</c:v>
                </c:pt>
                <c:pt idx="320">
                  <c:v>5107</c:v>
                </c:pt>
                <c:pt idx="321">
                  <c:v>5108</c:v>
                </c:pt>
                <c:pt idx="322">
                  <c:v>5109</c:v>
                </c:pt>
                <c:pt idx="323">
                  <c:v>5110</c:v>
                </c:pt>
                <c:pt idx="324">
                  <c:v>5111</c:v>
                </c:pt>
                <c:pt idx="325">
                  <c:v>5112</c:v>
                </c:pt>
                <c:pt idx="326">
                  <c:v>5113</c:v>
                </c:pt>
                <c:pt idx="327">
                  <c:v>5114</c:v>
                </c:pt>
                <c:pt idx="328">
                  <c:v>5115</c:v>
                </c:pt>
                <c:pt idx="329">
                  <c:v>5116</c:v>
                </c:pt>
                <c:pt idx="330">
                  <c:v>5117</c:v>
                </c:pt>
                <c:pt idx="331">
                  <c:v>5118</c:v>
                </c:pt>
                <c:pt idx="332">
                  <c:v>5119</c:v>
                </c:pt>
                <c:pt idx="333">
                  <c:v>5120</c:v>
                </c:pt>
                <c:pt idx="334">
                  <c:v>5121</c:v>
                </c:pt>
                <c:pt idx="335">
                  <c:v>5122</c:v>
                </c:pt>
                <c:pt idx="336">
                  <c:v>5123</c:v>
                </c:pt>
                <c:pt idx="337">
                  <c:v>5124</c:v>
                </c:pt>
                <c:pt idx="338">
                  <c:v>5125</c:v>
                </c:pt>
                <c:pt idx="339">
                  <c:v>5126</c:v>
                </c:pt>
                <c:pt idx="340">
                  <c:v>5127</c:v>
                </c:pt>
                <c:pt idx="341">
                  <c:v>5128</c:v>
                </c:pt>
                <c:pt idx="342">
                  <c:v>5129</c:v>
                </c:pt>
                <c:pt idx="343">
                  <c:v>5130</c:v>
                </c:pt>
                <c:pt idx="344">
                  <c:v>5131</c:v>
                </c:pt>
                <c:pt idx="345">
                  <c:v>5132</c:v>
                </c:pt>
                <c:pt idx="346">
                  <c:v>5133</c:v>
                </c:pt>
                <c:pt idx="347">
                  <c:v>5134</c:v>
                </c:pt>
                <c:pt idx="348">
                  <c:v>5135</c:v>
                </c:pt>
                <c:pt idx="349">
                  <c:v>5136</c:v>
                </c:pt>
                <c:pt idx="350">
                  <c:v>5137</c:v>
                </c:pt>
                <c:pt idx="351">
                  <c:v>5138</c:v>
                </c:pt>
                <c:pt idx="352">
                  <c:v>5139</c:v>
                </c:pt>
                <c:pt idx="353">
                  <c:v>5140</c:v>
                </c:pt>
                <c:pt idx="354">
                  <c:v>5141</c:v>
                </c:pt>
                <c:pt idx="355">
                  <c:v>5142</c:v>
                </c:pt>
                <c:pt idx="356">
                  <c:v>5143</c:v>
                </c:pt>
                <c:pt idx="357">
                  <c:v>5144</c:v>
                </c:pt>
                <c:pt idx="358">
                  <c:v>5145</c:v>
                </c:pt>
                <c:pt idx="359">
                  <c:v>5146</c:v>
                </c:pt>
                <c:pt idx="360">
                  <c:v>5147</c:v>
                </c:pt>
                <c:pt idx="361">
                  <c:v>5148</c:v>
                </c:pt>
                <c:pt idx="362">
                  <c:v>5149</c:v>
                </c:pt>
                <c:pt idx="363">
                  <c:v>5150</c:v>
                </c:pt>
                <c:pt idx="364">
                  <c:v>5151</c:v>
                </c:pt>
                <c:pt idx="365">
                  <c:v>5152</c:v>
                </c:pt>
                <c:pt idx="366">
                  <c:v>5153</c:v>
                </c:pt>
                <c:pt idx="367">
                  <c:v>5154</c:v>
                </c:pt>
                <c:pt idx="368">
                  <c:v>5155</c:v>
                </c:pt>
                <c:pt idx="369">
                  <c:v>5156</c:v>
                </c:pt>
                <c:pt idx="370">
                  <c:v>5157</c:v>
                </c:pt>
                <c:pt idx="371">
                  <c:v>5158</c:v>
                </c:pt>
                <c:pt idx="372">
                  <c:v>5159</c:v>
                </c:pt>
                <c:pt idx="373">
                  <c:v>5160</c:v>
                </c:pt>
                <c:pt idx="374">
                  <c:v>5161</c:v>
                </c:pt>
                <c:pt idx="375">
                  <c:v>5162</c:v>
                </c:pt>
                <c:pt idx="376">
                  <c:v>5163</c:v>
                </c:pt>
                <c:pt idx="377">
                  <c:v>5164</c:v>
                </c:pt>
                <c:pt idx="378">
                  <c:v>5165</c:v>
                </c:pt>
                <c:pt idx="379">
                  <c:v>5166</c:v>
                </c:pt>
                <c:pt idx="380">
                  <c:v>5167</c:v>
                </c:pt>
                <c:pt idx="381">
                  <c:v>5168</c:v>
                </c:pt>
                <c:pt idx="382">
                  <c:v>5169</c:v>
                </c:pt>
                <c:pt idx="383">
                  <c:v>5170</c:v>
                </c:pt>
                <c:pt idx="384">
                  <c:v>5171</c:v>
                </c:pt>
                <c:pt idx="385">
                  <c:v>5172</c:v>
                </c:pt>
                <c:pt idx="386">
                  <c:v>5173</c:v>
                </c:pt>
                <c:pt idx="387">
                  <c:v>5174</c:v>
                </c:pt>
                <c:pt idx="388">
                  <c:v>5175</c:v>
                </c:pt>
                <c:pt idx="389">
                  <c:v>5176</c:v>
                </c:pt>
                <c:pt idx="390">
                  <c:v>5177</c:v>
                </c:pt>
                <c:pt idx="391">
                  <c:v>5178</c:v>
                </c:pt>
                <c:pt idx="392">
                  <c:v>5179</c:v>
                </c:pt>
                <c:pt idx="393">
                  <c:v>5180</c:v>
                </c:pt>
                <c:pt idx="394">
                  <c:v>5181</c:v>
                </c:pt>
                <c:pt idx="395">
                  <c:v>5182</c:v>
                </c:pt>
                <c:pt idx="396">
                  <c:v>5183</c:v>
                </c:pt>
                <c:pt idx="397">
                  <c:v>5184</c:v>
                </c:pt>
                <c:pt idx="398">
                  <c:v>5185</c:v>
                </c:pt>
                <c:pt idx="399">
                  <c:v>5186</c:v>
                </c:pt>
                <c:pt idx="400">
                  <c:v>5187</c:v>
                </c:pt>
                <c:pt idx="401">
                  <c:v>5188</c:v>
                </c:pt>
                <c:pt idx="402">
                  <c:v>5189</c:v>
                </c:pt>
                <c:pt idx="403">
                  <c:v>5190</c:v>
                </c:pt>
                <c:pt idx="404">
                  <c:v>5191</c:v>
                </c:pt>
                <c:pt idx="405">
                  <c:v>5192</c:v>
                </c:pt>
                <c:pt idx="406">
                  <c:v>5193</c:v>
                </c:pt>
                <c:pt idx="407">
                  <c:v>5194</c:v>
                </c:pt>
                <c:pt idx="408">
                  <c:v>5195</c:v>
                </c:pt>
                <c:pt idx="409">
                  <c:v>5196</c:v>
                </c:pt>
                <c:pt idx="410">
                  <c:v>5197</c:v>
                </c:pt>
                <c:pt idx="411">
                  <c:v>5198</c:v>
                </c:pt>
                <c:pt idx="412">
                  <c:v>5199</c:v>
                </c:pt>
                <c:pt idx="413">
                  <c:v>5200</c:v>
                </c:pt>
                <c:pt idx="414">
                  <c:v>5201</c:v>
                </c:pt>
                <c:pt idx="415">
                  <c:v>5202</c:v>
                </c:pt>
                <c:pt idx="416">
                  <c:v>5203</c:v>
                </c:pt>
                <c:pt idx="417">
                  <c:v>5204</c:v>
                </c:pt>
                <c:pt idx="418">
                  <c:v>5205</c:v>
                </c:pt>
                <c:pt idx="419">
                  <c:v>5206</c:v>
                </c:pt>
                <c:pt idx="420">
                  <c:v>5207</c:v>
                </c:pt>
                <c:pt idx="421">
                  <c:v>5208</c:v>
                </c:pt>
                <c:pt idx="422">
                  <c:v>5209</c:v>
                </c:pt>
                <c:pt idx="423">
                  <c:v>5210</c:v>
                </c:pt>
                <c:pt idx="424">
                  <c:v>5211</c:v>
                </c:pt>
                <c:pt idx="425">
                  <c:v>5212</c:v>
                </c:pt>
                <c:pt idx="426">
                  <c:v>5213</c:v>
                </c:pt>
                <c:pt idx="427">
                  <c:v>5214</c:v>
                </c:pt>
                <c:pt idx="428">
                  <c:v>5215</c:v>
                </c:pt>
                <c:pt idx="429">
                  <c:v>5216</c:v>
                </c:pt>
                <c:pt idx="430">
                  <c:v>5217</c:v>
                </c:pt>
                <c:pt idx="431">
                  <c:v>5218</c:v>
                </c:pt>
                <c:pt idx="432">
                  <c:v>5219</c:v>
                </c:pt>
                <c:pt idx="433">
                  <c:v>5220</c:v>
                </c:pt>
                <c:pt idx="434">
                  <c:v>5221</c:v>
                </c:pt>
                <c:pt idx="435">
                  <c:v>5222</c:v>
                </c:pt>
                <c:pt idx="436">
                  <c:v>5223</c:v>
                </c:pt>
                <c:pt idx="437">
                  <c:v>5224</c:v>
                </c:pt>
                <c:pt idx="438">
                  <c:v>5225</c:v>
                </c:pt>
                <c:pt idx="439">
                  <c:v>5226</c:v>
                </c:pt>
                <c:pt idx="440">
                  <c:v>5227</c:v>
                </c:pt>
                <c:pt idx="441">
                  <c:v>5228</c:v>
                </c:pt>
                <c:pt idx="442">
                  <c:v>5229</c:v>
                </c:pt>
                <c:pt idx="443">
                  <c:v>5230</c:v>
                </c:pt>
                <c:pt idx="444">
                  <c:v>5231</c:v>
                </c:pt>
                <c:pt idx="445">
                  <c:v>5232</c:v>
                </c:pt>
                <c:pt idx="446">
                  <c:v>5233</c:v>
                </c:pt>
                <c:pt idx="447">
                  <c:v>5234</c:v>
                </c:pt>
                <c:pt idx="448">
                  <c:v>5235</c:v>
                </c:pt>
                <c:pt idx="449">
                  <c:v>5236</c:v>
                </c:pt>
                <c:pt idx="450">
                  <c:v>5237</c:v>
                </c:pt>
                <c:pt idx="451">
                  <c:v>5238</c:v>
                </c:pt>
                <c:pt idx="452">
                  <c:v>5239</c:v>
                </c:pt>
                <c:pt idx="453">
                  <c:v>5240</c:v>
                </c:pt>
                <c:pt idx="454">
                  <c:v>5241</c:v>
                </c:pt>
                <c:pt idx="455">
                  <c:v>5242</c:v>
                </c:pt>
                <c:pt idx="456">
                  <c:v>5243</c:v>
                </c:pt>
                <c:pt idx="457">
                  <c:v>5244</c:v>
                </c:pt>
                <c:pt idx="458">
                  <c:v>5245</c:v>
                </c:pt>
                <c:pt idx="459">
                  <c:v>5246</c:v>
                </c:pt>
                <c:pt idx="460">
                  <c:v>5247</c:v>
                </c:pt>
                <c:pt idx="461">
                  <c:v>5248</c:v>
                </c:pt>
                <c:pt idx="462">
                  <c:v>5249</c:v>
                </c:pt>
                <c:pt idx="463">
                  <c:v>5250</c:v>
                </c:pt>
                <c:pt idx="464">
                  <c:v>5251</c:v>
                </c:pt>
                <c:pt idx="465">
                  <c:v>5252</c:v>
                </c:pt>
                <c:pt idx="466">
                  <c:v>5253</c:v>
                </c:pt>
                <c:pt idx="467">
                  <c:v>5254</c:v>
                </c:pt>
                <c:pt idx="468">
                  <c:v>5255</c:v>
                </c:pt>
                <c:pt idx="469">
                  <c:v>5256</c:v>
                </c:pt>
                <c:pt idx="470">
                  <c:v>5257</c:v>
                </c:pt>
                <c:pt idx="471">
                  <c:v>5258</c:v>
                </c:pt>
                <c:pt idx="472">
                  <c:v>5259</c:v>
                </c:pt>
                <c:pt idx="473">
                  <c:v>5260</c:v>
                </c:pt>
                <c:pt idx="474">
                  <c:v>5261</c:v>
                </c:pt>
                <c:pt idx="475">
                  <c:v>5262</c:v>
                </c:pt>
                <c:pt idx="476">
                  <c:v>5263</c:v>
                </c:pt>
                <c:pt idx="477">
                  <c:v>5264</c:v>
                </c:pt>
                <c:pt idx="478">
                  <c:v>5265</c:v>
                </c:pt>
                <c:pt idx="479">
                  <c:v>5266</c:v>
                </c:pt>
                <c:pt idx="480">
                  <c:v>5267</c:v>
                </c:pt>
                <c:pt idx="481">
                  <c:v>5268</c:v>
                </c:pt>
                <c:pt idx="482">
                  <c:v>5269</c:v>
                </c:pt>
                <c:pt idx="483">
                  <c:v>5270</c:v>
                </c:pt>
                <c:pt idx="484">
                  <c:v>5271</c:v>
                </c:pt>
                <c:pt idx="485">
                  <c:v>5272</c:v>
                </c:pt>
                <c:pt idx="486">
                  <c:v>5273</c:v>
                </c:pt>
                <c:pt idx="487">
                  <c:v>5274</c:v>
                </c:pt>
                <c:pt idx="488">
                  <c:v>5275</c:v>
                </c:pt>
                <c:pt idx="489">
                  <c:v>5276</c:v>
                </c:pt>
                <c:pt idx="490">
                  <c:v>5277</c:v>
                </c:pt>
                <c:pt idx="491">
                  <c:v>5278</c:v>
                </c:pt>
                <c:pt idx="492">
                  <c:v>5279</c:v>
                </c:pt>
                <c:pt idx="493">
                  <c:v>5280</c:v>
                </c:pt>
              </c:numCache>
            </c:numRef>
          </c:xVal>
          <c:yVal>
            <c:numRef>
              <c:f>Graph!$B$3122:$B$3613</c:f>
              <c:numCache>
                <c:formatCode>General</c:formatCode>
                <c:ptCount val="492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Graph!$A$3121:$A$3614</c:f>
              <c:numCache>
                <c:formatCode>General</c:formatCode>
                <c:ptCount val="494"/>
                <c:pt idx="0">
                  <c:v>4787</c:v>
                </c:pt>
                <c:pt idx="1">
                  <c:v>4788</c:v>
                </c:pt>
                <c:pt idx="2">
                  <c:v>4789</c:v>
                </c:pt>
                <c:pt idx="3">
                  <c:v>4790</c:v>
                </c:pt>
                <c:pt idx="4">
                  <c:v>4791</c:v>
                </c:pt>
                <c:pt idx="5">
                  <c:v>4792</c:v>
                </c:pt>
                <c:pt idx="6">
                  <c:v>4793</c:v>
                </c:pt>
                <c:pt idx="7">
                  <c:v>4794</c:v>
                </c:pt>
                <c:pt idx="8">
                  <c:v>4795</c:v>
                </c:pt>
                <c:pt idx="9">
                  <c:v>4796</c:v>
                </c:pt>
                <c:pt idx="10">
                  <c:v>4797</c:v>
                </c:pt>
                <c:pt idx="11">
                  <c:v>4798</c:v>
                </c:pt>
                <c:pt idx="12">
                  <c:v>4799</c:v>
                </c:pt>
                <c:pt idx="13">
                  <c:v>4800</c:v>
                </c:pt>
                <c:pt idx="14">
                  <c:v>4801</c:v>
                </c:pt>
                <c:pt idx="15">
                  <c:v>4802</c:v>
                </c:pt>
                <c:pt idx="16">
                  <c:v>4803</c:v>
                </c:pt>
                <c:pt idx="17">
                  <c:v>4804</c:v>
                </c:pt>
                <c:pt idx="18">
                  <c:v>4805</c:v>
                </c:pt>
                <c:pt idx="19">
                  <c:v>4806</c:v>
                </c:pt>
                <c:pt idx="20">
                  <c:v>4807</c:v>
                </c:pt>
                <c:pt idx="21">
                  <c:v>4808</c:v>
                </c:pt>
                <c:pt idx="22">
                  <c:v>4809</c:v>
                </c:pt>
                <c:pt idx="23">
                  <c:v>4810</c:v>
                </c:pt>
                <c:pt idx="24">
                  <c:v>4811</c:v>
                </c:pt>
                <c:pt idx="25">
                  <c:v>4812</c:v>
                </c:pt>
                <c:pt idx="26">
                  <c:v>4813</c:v>
                </c:pt>
                <c:pt idx="27">
                  <c:v>4814</c:v>
                </c:pt>
                <c:pt idx="28">
                  <c:v>4815</c:v>
                </c:pt>
                <c:pt idx="29">
                  <c:v>4816</c:v>
                </c:pt>
                <c:pt idx="30">
                  <c:v>4817</c:v>
                </c:pt>
                <c:pt idx="31">
                  <c:v>4818</c:v>
                </c:pt>
                <c:pt idx="32">
                  <c:v>4819</c:v>
                </c:pt>
                <c:pt idx="33">
                  <c:v>4820</c:v>
                </c:pt>
                <c:pt idx="34">
                  <c:v>4821</c:v>
                </c:pt>
                <c:pt idx="35">
                  <c:v>4822</c:v>
                </c:pt>
                <c:pt idx="36">
                  <c:v>4823</c:v>
                </c:pt>
                <c:pt idx="37">
                  <c:v>4824</c:v>
                </c:pt>
                <c:pt idx="38">
                  <c:v>4825</c:v>
                </c:pt>
                <c:pt idx="39">
                  <c:v>4826</c:v>
                </c:pt>
                <c:pt idx="40">
                  <c:v>4827</c:v>
                </c:pt>
                <c:pt idx="41">
                  <c:v>4828</c:v>
                </c:pt>
                <c:pt idx="42">
                  <c:v>4829</c:v>
                </c:pt>
                <c:pt idx="43">
                  <c:v>4830</c:v>
                </c:pt>
                <c:pt idx="44">
                  <c:v>4831</c:v>
                </c:pt>
                <c:pt idx="45">
                  <c:v>4832</c:v>
                </c:pt>
                <c:pt idx="46">
                  <c:v>4833</c:v>
                </c:pt>
                <c:pt idx="47">
                  <c:v>4834</c:v>
                </c:pt>
                <c:pt idx="48">
                  <c:v>4835</c:v>
                </c:pt>
                <c:pt idx="49">
                  <c:v>4836</c:v>
                </c:pt>
                <c:pt idx="50">
                  <c:v>4837</c:v>
                </c:pt>
                <c:pt idx="51">
                  <c:v>4838</c:v>
                </c:pt>
                <c:pt idx="52">
                  <c:v>4839</c:v>
                </c:pt>
                <c:pt idx="53">
                  <c:v>4840</c:v>
                </c:pt>
                <c:pt idx="54">
                  <c:v>4841</c:v>
                </c:pt>
                <c:pt idx="55">
                  <c:v>4842</c:v>
                </c:pt>
                <c:pt idx="56">
                  <c:v>4843</c:v>
                </c:pt>
                <c:pt idx="57">
                  <c:v>4844</c:v>
                </c:pt>
                <c:pt idx="58">
                  <c:v>4845</c:v>
                </c:pt>
                <c:pt idx="59">
                  <c:v>4846</c:v>
                </c:pt>
                <c:pt idx="60">
                  <c:v>4847</c:v>
                </c:pt>
                <c:pt idx="61">
                  <c:v>4848</c:v>
                </c:pt>
                <c:pt idx="62">
                  <c:v>4849</c:v>
                </c:pt>
                <c:pt idx="63">
                  <c:v>4850</c:v>
                </c:pt>
                <c:pt idx="64">
                  <c:v>4851</c:v>
                </c:pt>
                <c:pt idx="65">
                  <c:v>4852</c:v>
                </c:pt>
                <c:pt idx="66">
                  <c:v>4853</c:v>
                </c:pt>
                <c:pt idx="67">
                  <c:v>4854</c:v>
                </c:pt>
                <c:pt idx="68">
                  <c:v>4855</c:v>
                </c:pt>
                <c:pt idx="69">
                  <c:v>4856</c:v>
                </c:pt>
                <c:pt idx="70">
                  <c:v>4857</c:v>
                </c:pt>
                <c:pt idx="71">
                  <c:v>4858</c:v>
                </c:pt>
                <c:pt idx="72">
                  <c:v>4859</c:v>
                </c:pt>
                <c:pt idx="73">
                  <c:v>4860</c:v>
                </c:pt>
                <c:pt idx="74">
                  <c:v>4861</c:v>
                </c:pt>
                <c:pt idx="75">
                  <c:v>4862</c:v>
                </c:pt>
                <c:pt idx="76">
                  <c:v>4863</c:v>
                </c:pt>
                <c:pt idx="77">
                  <c:v>4864</c:v>
                </c:pt>
                <c:pt idx="78">
                  <c:v>4865</c:v>
                </c:pt>
                <c:pt idx="79">
                  <c:v>4866</c:v>
                </c:pt>
                <c:pt idx="80">
                  <c:v>4867</c:v>
                </c:pt>
                <c:pt idx="81">
                  <c:v>4868</c:v>
                </c:pt>
                <c:pt idx="82">
                  <c:v>4869</c:v>
                </c:pt>
                <c:pt idx="83">
                  <c:v>4870</c:v>
                </c:pt>
                <c:pt idx="84">
                  <c:v>4871</c:v>
                </c:pt>
                <c:pt idx="85">
                  <c:v>4872</c:v>
                </c:pt>
                <c:pt idx="86">
                  <c:v>4873</c:v>
                </c:pt>
                <c:pt idx="87">
                  <c:v>4874</c:v>
                </c:pt>
                <c:pt idx="88">
                  <c:v>4875</c:v>
                </c:pt>
                <c:pt idx="89">
                  <c:v>4876</c:v>
                </c:pt>
                <c:pt idx="90">
                  <c:v>4877</c:v>
                </c:pt>
                <c:pt idx="91">
                  <c:v>4878</c:v>
                </c:pt>
                <c:pt idx="92">
                  <c:v>4879</c:v>
                </c:pt>
                <c:pt idx="93">
                  <c:v>4880</c:v>
                </c:pt>
                <c:pt idx="94">
                  <c:v>4881</c:v>
                </c:pt>
                <c:pt idx="95">
                  <c:v>4882</c:v>
                </c:pt>
                <c:pt idx="96">
                  <c:v>4883</c:v>
                </c:pt>
                <c:pt idx="97">
                  <c:v>4884</c:v>
                </c:pt>
                <c:pt idx="98">
                  <c:v>4885</c:v>
                </c:pt>
                <c:pt idx="99">
                  <c:v>4886</c:v>
                </c:pt>
                <c:pt idx="100">
                  <c:v>4887</c:v>
                </c:pt>
                <c:pt idx="101">
                  <c:v>4888</c:v>
                </c:pt>
                <c:pt idx="102">
                  <c:v>4889</c:v>
                </c:pt>
                <c:pt idx="103">
                  <c:v>4890</c:v>
                </c:pt>
                <c:pt idx="104">
                  <c:v>4891</c:v>
                </c:pt>
                <c:pt idx="105">
                  <c:v>4892</c:v>
                </c:pt>
                <c:pt idx="106">
                  <c:v>4893</c:v>
                </c:pt>
                <c:pt idx="107">
                  <c:v>4894</c:v>
                </c:pt>
                <c:pt idx="108">
                  <c:v>4895</c:v>
                </c:pt>
                <c:pt idx="109">
                  <c:v>4896</c:v>
                </c:pt>
                <c:pt idx="110">
                  <c:v>4897</c:v>
                </c:pt>
                <c:pt idx="111">
                  <c:v>4898</c:v>
                </c:pt>
                <c:pt idx="112">
                  <c:v>4899</c:v>
                </c:pt>
                <c:pt idx="113">
                  <c:v>4900</c:v>
                </c:pt>
                <c:pt idx="114">
                  <c:v>4901</c:v>
                </c:pt>
                <c:pt idx="115">
                  <c:v>4902</c:v>
                </c:pt>
                <c:pt idx="116">
                  <c:v>4903</c:v>
                </c:pt>
                <c:pt idx="117">
                  <c:v>4904</c:v>
                </c:pt>
                <c:pt idx="118">
                  <c:v>4905</c:v>
                </c:pt>
                <c:pt idx="119">
                  <c:v>4906</c:v>
                </c:pt>
                <c:pt idx="120">
                  <c:v>4907</c:v>
                </c:pt>
                <c:pt idx="121">
                  <c:v>4908</c:v>
                </c:pt>
                <c:pt idx="122">
                  <c:v>4909</c:v>
                </c:pt>
                <c:pt idx="123">
                  <c:v>4910</c:v>
                </c:pt>
                <c:pt idx="124">
                  <c:v>4911</c:v>
                </c:pt>
                <c:pt idx="125">
                  <c:v>4912</c:v>
                </c:pt>
                <c:pt idx="126">
                  <c:v>4913</c:v>
                </c:pt>
                <c:pt idx="127">
                  <c:v>4914</c:v>
                </c:pt>
                <c:pt idx="128">
                  <c:v>4915</c:v>
                </c:pt>
                <c:pt idx="129">
                  <c:v>4916</c:v>
                </c:pt>
                <c:pt idx="130">
                  <c:v>4917</c:v>
                </c:pt>
                <c:pt idx="131">
                  <c:v>4918</c:v>
                </c:pt>
                <c:pt idx="132">
                  <c:v>4919</c:v>
                </c:pt>
                <c:pt idx="133">
                  <c:v>4920</c:v>
                </c:pt>
                <c:pt idx="134">
                  <c:v>4921</c:v>
                </c:pt>
                <c:pt idx="135">
                  <c:v>4922</c:v>
                </c:pt>
                <c:pt idx="136">
                  <c:v>4923</c:v>
                </c:pt>
                <c:pt idx="137">
                  <c:v>4924</c:v>
                </c:pt>
                <c:pt idx="138">
                  <c:v>4925</c:v>
                </c:pt>
                <c:pt idx="139">
                  <c:v>4926</c:v>
                </c:pt>
                <c:pt idx="140">
                  <c:v>4927</c:v>
                </c:pt>
                <c:pt idx="141">
                  <c:v>4928</c:v>
                </c:pt>
                <c:pt idx="142">
                  <c:v>4929</c:v>
                </c:pt>
                <c:pt idx="143">
                  <c:v>4930</c:v>
                </c:pt>
                <c:pt idx="144">
                  <c:v>4931</c:v>
                </c:pt>
                <c:pt idx="145">
                  <c:v>4932</c:v>
                </c:pt>
                <c:pt idx="146">
                  <c:v>4933</c:v>
                </c:pt>
                <c:pt idx="147">
                  <c:v>4934</c:v>
                </c:pt>
                <c:pt idx="148">
                  <c:v>4935</c:v>
                </c:pt>
                <c:pt idx="149">
                  <c:v>4936</c:v>
                </c:pt>
                <c:pt idx="150">
                  <c:v>4937</c:v>
                </c:pt>
                <c:pt idx="151">
                  <c:v>4938</c:v>
                </c:pt>
                <c:pt idx="152">
                  <c:v>4939</c:v>
                </c:pt>
                <c:pt idx="153">
                  <c:v>4940</c:v>
                </c:pt>
                <c:pt idx="154">
                  <c:v>4941</c:v>
                </c:pt>
                <c:pt idx="155">
                  <c:v>4942</c:v>
                </c:pt>
                <c:pt idx="156">
                  <c:v>4943</c:v>
                </c:pt>
                <c:pt idx="157">
                  <c:v>4944</c:v>
                </c:pt>
                <c:pt idx="158">
                  <c:v>4945</c:v>
                </c:pt>
                <c:pt idx="159">
                  <c:v>4946</c:v>
                </c:pt>
                <c:pt idx="160">
                  <c:v>4947</c:v>
                </c:pt>
                <c:pt idx="161">
                  <c:v>4948</c:v>
                </c:pt>
                <c:pt idx="162">
                  <c:v>4949</c:v>
                </c:pt>
                <c:pt idx="163">
                  <c:v>4950</c:v>
                </c:pt>
                <c:pt idx="164">
                  <c:v>4951</c:v>
                </c:pt>
                <c:pt idx="165">
                  <c:v>4952</c:v>
                </c:pt>
                <c:pt idx="166">
                  <c:v>4953</c:v>
                </c:pt>
                <c:pt idx="167">
                  <c:v>4954</c:v>
                </c:pt>
                <c:pt idx="168">
                  <c:v>4955</c:v>
                </c:pt>
                <c:pt idx="169">
                  <c:v>4956</c:v>
                </c:pt>
                <c:pt idx="170">
                  <c:v>4957</c:v>
                </c:pt>
                <c:pt idx="171">
                  <c:v>4958</c:v>
                </c:pt>
                <c:pt idx="172">
                  <c:v>4959</c:v>
                </c:pt>
                <c:pt idx="173">
                  <c:v>4960</c:v>
                </c:pt>
                <c:pt idx="174">
                  <c:v>4961</c:v>
                </c:pt>
                <c:pt idx="175">
                  <c:v>4962</c:v>
                </c:pt>
                <c:pt idx="176">
                  <c:v>4963</c:v>
                </c:pt>
                <c:pt idx="177">
                  <c:v>4964</c:v>
                </c:pt>
                <c:pt idx="178">
                  <c:v>4965</c:v>
                </c:pt>
                <c:pt idx="179">
                  <c:v>4966</c:v>
                </c:pt>
                <c:pt idx="180">
                  <c:v>4967</c:v>
                </c:pt>
                <c:pt idx="181">
                  <c:v>4968</c:v>
                </c:pt>
                <c:pt idx="182">
                  <c:v>4969</c:v>
                </c:pt>
                <c:pt idx="183">
                  <c:v>4970</c:v>
                </c:pt>
                <c:pt idx="184">
                  <c:v>4971</c:v>
                </c:pt>
                <c:pt idx="185">
                  <c:v>4972</c:v>
                </c:pt>
                <c:pt idx="186">
                  <c:v>4973</c:v>
                </c:pt>
                <c:pt idx="187">
                  <c:v>4974</c:v>
                </c:pt>
                <c:pt idx="188">
                  <c:v>4975</c:v>
                </c:pt>
                <c:pt idx="189">
                  <c:v>4976</c:v>
                </c:pt>
                <c:pt idx="190">
                  <c:v>4977</c:v>
                </c:pt>
                <c:pt idx="191">
                  <c:v>4978</c:v>
                </c:pt>
                <c:pt idx="192">
                  <c:v>4979</c:v>
                </c:pt>
                <c:pt idx="193">
                  <c:v>4980</c:v>
                </c:pt>
                <c:pt idx="194">
                  <c:v>4981</c:v>
                </c:pt>
                <c:pt idx="195">
                  <c:v>4982</c:v>
                </c:pt>
                <c:pt idx="196">
                  <c:v>4983</c:v>
                </c:pt>
                <c:pt idx="197">
                  <c:v>4984</c:v>
                </c:pt>
                <c:pt idx="198">
                  <c:v>4985</c:v>
                </c:pt>
                <c:pt idx="199">
                  <c:v>4986</c:v>
                </c:pt>
                <c:pt idx="200">
                  <c:v>4987</c:v>
                </c:pt>
                <c:pt idx="201">
                  <c:v>4988</c:v>
                </c:pt>
                <c:pt idx="202">
                  <c:v>4989</c:v>
                </c:pt>
                <c:pt idx="203">
                  <c:v>4990</c:v>
                </c:pt>
                <c:pt idx="204">
                  <c:v>4991</c:v>
                </c:pt>
                <c:pt idx="205">
                  <c:v>4992</c:v>
                </c:pt>
                <c:pt idx="206">
                  <c:v>4993</c:v>
                </c:pt>
                <c:pt idx="207">
                  <c:v>4994</c:v>
                </c:pt>
                <c:pt idx="208">
                  <c:v>4995</c:v>
                </c:pt>
                <c:pt idx="209">
                  <c:v>4996</c:v>
                </c:pt>
                <c:pt idx="210">
                  <c:v>4997</c:v>
                </c:pt>
                <c:pt idx="211">
                  <c:v>4998</c:v>
                </c:pt>
                <c:pt idx="212">
                  <c:v>4999</c:v>
                </c:pt>
                <c:pt idx="213">
                  <c:v>5000</c:v>
                </c:pt>
                <c:pt idx="214">
                  <c:v>5001</c:v>
                </c:pt>
                <c:pt idx="215">
                  <c:v>5002</c:v>
                </c:pt>
                <c:pt idx="216">
                  <c:v>5003</c:v>
                </c:pt>
                <c:pt idx="217">
                  <c:v>5004</c:v>
                </c:pt>
                <c:pt idx="218">
                  <c:v>5005</c:v>
                </c:pt>
                <c:pt idx="219">
                  <c:v>5006</c:v>
                </c:pt>
                <c:pt idx="220">
                  <c:v>5007</c:v>
                </c:pt>
                <c:pt idx="221">
                  <c:v>5008</c:v>
                </c:pt>
                <c:pt idx="222">
                  <c:v>5009</c:v>
                </c:pt>
                <c:pt idx="223">
                  <c:v>5010</c:v>
                </c:pt>
                <c:pt idx="224">
                  <c:v>5011</c:v>
                </c:pt>
                <c:pt idx="225">
                  <c:v>5012</c:v>
                </c:pt>
                <c:pt idx="226">
                  <c:v>5013</c:v>
                </c:pt>
                <c:pt idx="227">
                  <c:v>5014</c:v>
                </c:pt>
                <c:pt idx="228">
                  <c:v>5015</c:v>
                </c:pt>
                <c:pt idx="229">
                  <c:v>5016</c:v>
                </c:pt>
                <c:pt idx="230">
                  <c:v>5017</c:v>
                </c:pt>
                <c:pt idx="231">
                  <c:v>5018</c:v>
                </c:pt>
                <c:pt idx="232">
                  <c:v>5019</c:v>
                </c:pt>
                <c:pt idx="233">
                  <c:v>5020</c:v>
                </c:pt>
                <c:pt idx="234">
                  <c:v>5021</c:v>
                </c:pt>
                <c:pt idx="235">
                  <c:v>5022</c:v>
                </c:pt>
                <c:pt idx="236">
                  <c:v>5023</c:v>
                </c:pt>
                <c:pt idx="237">
                  <c:v>5024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5028</c:v>
                </c:pt>
                <c:pt idx="242">
                  <c:v>5029</c:v>
                </c:pt>
                <c:pt idx="243">
                  <c:v>5030</c:v>
                </c:pt>
                <c:pt idx="244">
                  <c:v>5031</c:v>
                </c:pt>
                <c:pt idx="245">
                  <c:v>5032</c:v>
                </c:pt>
                <c:pt idx="246">
                  <c:v>5033</c:v>
                </c:pt>
                <c:pt idx="247">
                  <c:v>5034</c:v>
                </c:pt>
                <c:pt idx="248">
                  <c:v>5035</c:v>
                </c:pt>
                <c:pt idx="249">
                  <c:v>5036</c:v>
                </c:pt>
                <c:pt idx="250">
                  <c:v>5037</c:v>
                </c:pt>
                <c:pt idx="251">
                  <c:v>5038</c:v>
                </c:pt>
                <c:pt idx="252">
                  <c:v>5039</c:v>
                </c:pt>
                <c:pt idx="253">
                  <c:v>5040</c:v>
                </c:pt>
                <c:pt idx="254">
                  <c:v>5041</c:v>
                </c:pt>
                <c:pt idx="255">
                  <c:v>5042</c:v>
                </c:pt>
                <c:pt idx="256">
                  <c:v>5043</c:v>
                </c:pt>
                <c:pt idx="257">
                  <c:v>5044</c:v>
                </c:pt>
                <c:pt idx="258">
                  <c:v>5045</c:v>
                </c:pt>
                <c:pt idx="259">
                  <c:v>5046</c:v>
                </c:pt>
                <c:pt idx="260">
                  <c:v>5047</c:v>
                </c:pt>
                <c:pt idx="261">
                  <c:v>5048</c:v>
                </c:pt>
                <c:pt idx="262">
                  <c:v>5049</c:v>
                </c:pt>
                <c:pt idx="263">
                  <c:v>5050</c:v>
                </c:pt>
                <c:pt idx="264">
                  <c:v>5051</c:v>
                </c:pt>
                <c:pt idx="265">
                  <c:v>5052</c:v>
                </c:pt>
                <c:pt idx="266">
                  <c:v>5053</c:v>
                </c:pt>
                <c:pt idx="267">
                  <c:v>5054</c:v>
                </c:pt>
                <c:pt idx="268">
                  <c:v>5055</c:v>
                </c:pt>
                <c:pt idx="269">
                  <c:v>5056</c:v>
                </c:pt>
                <c:pt idx="270">
                  <c:v>5057</c:v>
                </c:pt>
                <c:pt idx="271">
                  <c:v>5058</c:v>
                </c:pt>
                <c:pt idx="272">
                  <c:v>5059</c:v>
                </c:pt>
                <c:pt idx="273">
                  <c:v>5060</c:v>
                </c:pt>
                <c:pt idx="274">
                  <c:v>5061</c:v>
                </c:pt>
                <c:pt idx="275">
                  <c:v>5062</c:v>
                </c:pt>
                <c:pt idx="276">
                  <c:v>5063</c:v>
                </c:pt>
                <c:pt idx="277">
                  <c:v>5064</c:v>
                </c:pt>
                <c:pt idx="278">
                  <c:v>5065</c:v>
                </c:pt>
                <c:pt idx="279">
                  <c:v>5066</c:v>
                </c:pt>
                <c:pt idx="280">
                  <c:v>5067</c:v>
                </c:pt>
                <c:pt idx="281">
                  <c:v>5068</c:v>
                </c:pt>
                <c:pt idx="282">
                  <c:v>5069</c:v>
                </c:pt>
                <c:pt idx="283">
                  <c:v>5070</c:v>
                </c:pt>
                <c:pt idx="284">
                  <c:v>5071</c:v>
                </c:pt>
                <c:pt idx="285">
                  <c:v>5072</c:v>
                </c:pt>
                <c:pt idx="286">
                  <c:v>5073</c:v>
                </c:pt>
                <c:pt idx="287">
                  <c:v>5074</c:v>
                </c:pt>
                <c:pt idx="288">
                  <c:v>5075</c:v>
                </c:pt>
                <c:pt idx="289">
                  <c:v>5076</c:v>
                </c:pt>
                <c:pt idx="290">
                  <c:v>5077</c:v>
                </c:pt>
                <c:pt idx="291">
                  <c:v>5078</c:v>
                </c:pt>
                <c:pt idx="292">
                  <c:v>5079</c:v>
                </c:pt>
                <c:pt idx="293">
                  <c:v>5080</c:v>
                </c:pt>
                <c:pt idx="294">
                  <c:v>5081</c:v>
                </c:pt>
                <c:pt idx="295">
                  <c:v>5082</c:v>
                </c:pt>
                <c:pt idx="296">
                  <c:v>5083</c:v>
                </c:pt>
                <c:pt idx="297">
                  <c:v>5084</c:v>
                </c:pt>
                <c:pt idx="298">
                  <c:v>5085</c:v>
                </c:pt>
                <c:pt idx="299">
                  <c:v>5086</c:v>
                </c:pt>
                <c:pt idx="300">
                  <c:v>5087</c:v>
                </c:pt>
                <c:pt idx="301">
                  <c:v>5088</c:v>
                </c:pt>
                <c:pt idx="302">
                  <c:v>5089</c:v>
                </c:pt>
                <c:pt idx="303">
                  <c:v>5090</c:v>
                </c:pt>
                <c:pt idx="304">
                  <c:v>5091</c:v>
                </c:pt>
                <c:pt idx="305">
                  <c:v>5092</c:v>
                </c:pt>
                <c:pt idx="306">
                  <c:v>5093</c:v>
                </c:pt>
                <c:pt idx="307">
                  <c:v>5094</c:v>
                </c:pt>
                <c:pt idx="308">
                  <c:v>5095</c:v>
                </c:pt>
                <c:pt idx="309">
                  <c:v>5096</c:v>
                </c:pt>
                <c:pt idx="310">
                  <c:v>5097</c:v>
                </c:pt>
                <c:pt idx="311">
                  <c:v>5098</c:v>
                </c:pt>
                <c:pt idx="312">
                  <c:v>5099</c:v>
                </c:pt>
                <c:pt idx="313">
                  <c:v>5100</c:v>
                </c:pt>
                <c:pt idx="314">
                  <c:v>5101</c:v>
                </c:pt>
                <c:pt idx="315">
                  <c:v>5102</c:v>
                </c:pt>
                <c:pt idx="316">
                  <c:v>5103</c:v>
                </c:pt>
                <c:pt idx="317">
                  <c:v>5104</c:v>
                </c:pt>
                <c:pt idx="318">
                  <c:v>5105</c:v>
                </c:pt>
                <c:pt idx="319">
                  <c:v>5106</c:v>
                </c:pt>
                <c:pt idx="320">
                  <c:v>5107</c:v>
                </c:pt>
                <c:pt idx="321">
                  <c:v>5108</c:v>
                </c:pt>
                <c:pt idx="322">
                  <c:v>5109</c:v>
                </c:pt>
                <c:pt idx="323">
                  <c:v>5110</c:v>
                </c:pt>
                <c:pt idx="324">
                  <c:v>5111</c:v>
                </c:pt>
                <c:pt idx="325">
                  <c:v>5112</c:v>
                </c:pt>
                <c:pt idx="326">
                  <c:v>5113</c:v>
                </c:pt>
                <c:pt idx="327">
                  <c:v>5114</c:v>
                </c:pt>
                <c:pt idx="328">
                  <c:v>5115</c:v>
                </c:pt>
                <c:pt idx="329">
                  <c:v>5116</c:v>
                </c:pt>
                <c:pt idx="330">
                  <c:v>5117</c:v>
                </c:pt>
                <c:pt idx="331">
                  <c:v>5118</c:v>
                </c:pt>
                <c:pt idx="332">
                  <c:v>5119</c:v>
                </c:pt>
                <c:pt idx="333">
                  <c:v>5120</c:v>
                </c:pt>
                <c:pt idx="334">
                  <c:v>5121</c:v>
                </c:pt>
                <c:pt idx="335">
                  <c:v>5122</c:v>
                </c:pt>
                <c:pt idx="336">
                  <c:v>5123</c:v>
                </c:pt>
                <c:pt idx="337">
                  <c:v>5124</c:v>
                </c:pt>
                <c:pt idx="338">
                  <c:v>5125</c:v>
                </c:pt>
                <c:pt idx="339">
                  <c:v>5126</c:v>
                </c:pt>
                <c:pt idx="340">
                  <c:v>5127</c:v>
                </c:pt>
                <c:pt idx="341">
                  <c:v>5128</c:v>
                </c:pt>
                <c:pt idx="342">
                  <c:v>5129</c:v>
                </c:pt>
                <c:pt idx="343">
                  <c:v>5130</c:v>
                </c:pt>
                <c:pt idx="344">
                  <c:v>5131</c:v>
                </c:pt>
                <c:pt idx="345">
                  <c:v>5132</c:v>
                </c:pt>
                <c:pt idx="346">
                  <c:v>5133</c:v>
                </c:pt>
                <c:pt idx="347">
                  <c:v>5134</c:v>
                </c:pt>
                <c:pt idx="348">
                  <c:v>5135</c:v>
                </c:pt>
                <c:pt idx="349">
                  <c:v>5136</c:v>
                </c:pt>
                <c:pt idx="350">
                  <c:v>5137</c:v>
                </c:pt>
                <c:pt idx="351">
                  <c:v>5138</c:v>
                </c:pt>
                <c:pt idx="352">
                  <c:v>5139</c:v>
                </c:pt>
                <c:pt idx="353">
                  <c:v>5140</c:v>
                </c:pt>
                <c:pt idx="354">
                  <c:v>5141</c:v>
                </c:pt>
                <c:pt idx="355">
                  <c:v>5142</c:v>
                </c:pt>
                <c:pt idx="356">
                  <c:v>5143</c:v>
                </c:pt>
                <c:pt idx="357">
                  <c:v>5144</c:v>
                </c:pt>
                <c:pt idx="358">
                  <c:v>5145</c:v>
                </c:pt>
                <c:pt idx="359">
                  <c:v>5146</c:v>
                </c:pt>
                <c:pt idx="360">
                  <c:v>5147</c:v>
                </c:pt>
                <c:pt idx="361">
                  <c:v>5148</c:v>
                </c:pt>
                <c:pt idx="362">
                  <c:v>5149</c:v>
                </c:pt>
                <c:pt idx="363">
                  <c:v>5150</c:v>
                </c:pt>
                <c:pt idx="364">
                  <c:v>5151</c:v>
                </c:pt>
                <c:pt idx="365">
                  <c:v>5152</c:v>
                </c:pt>
                <c:pt idx="366">
                  <c:v>5153</c:v>
                </c:pt>
                <c:pt idx="367">
                  <c:v>5154</c:v>
                </c:pt>
                <c:pt idx="368">
                  <c:v>5155</c:v>
                </c:pt>
                <c:pt idx="369">
                  <c:v>5156</c:v>
                </c:pt>
                <c:pt idx="370">
                  <c:v>5157</c:v>
                </c:pt>
                <c:pt idx="371">
                  <c:v>5158</c:v>
                </c:pt>
                <c:pt idx="372">
                  <c:v>5159</c:v>
                </c:pt>
                <c:pt idx="373">
                  <c:v>5160</c:v>
                </c:pt>
                <c:pt idx="374">
                  <c:v>5161</c:v>
                </c:pt>
                <c:pt idx="375">
                  <c:v>5162</c:v>
                </c:pt>
                <c:pt idx="376">
                  <c:v>5163</c:v>
                </c:pt>
                <c:pt idx="377">
                  <c:v>5164</c:v>
                </c:pt>
                <c:pt idx="378">
                  <c:v>5165</c:v>
                </c:pt>
                <c:pt idx="379">
                  <c:v>5166</c:v>
                </c:pt>
                <c:pt idx="380">
                  <c:v>5167</c:v>
                </c:pt>
                <c:pt idx="381">
                  <c:v>5168</c:v>
                </c:pt>
                <c:pt idx="382">
                  <c:v>5169</c:v>
                </c:pt>
                <c:pt idx="383">
                  <c:v>5170</c:v>
                </c:pt>
                <c:pt idx="384">
                  <c:v>5171</c:v>
                </c:pt>
                <c:pt idx="385">
                  <c:v>5172</c:v>
                </c:pt>
                <c:pt idx="386">
                  <c:v>5173</c:v>
                </c:pt>
                <c:pt idx="387">
                  <c:v>5174</c:v>
                </c:pt>
                <c:pt idx="388">
                  <c:v>5175</c:v>
                </c:pt>
                <c:pt idx="389">
                  <c:v>5176</c:v>
                </c:pt>
                <c:pt idx="390">
                  <c:v>5177</c:v>
                </c:pt>
                <c:pt idx="391">
                  <c:v>5178</c:v>
                </c:pt>
                <c:pt idx="392">
                  <c:v>5179</c:v>
                </c:pt>
                <c:pt idx="393">
                  <c:v>5180</c:v>
                </c:pt>
                <c:pt idx="394">
                  <c:v>5181</c:v>
                </c:pt>
                <c:pt idx="395">
                  <c:v>5182</c:v>
                </c:pt>
                <c:pt idx="396">
                  <c:v>5183</c:v>
                </c:pt>
                <c:pt idx="397">
                  <c:v>5184</c:v>
                </c:pt>
                <c:pt idx="398">
                  <c:v>5185</c:v>
                </c:pt>
                <c:pt idx="399">
                  <c:v>5186</c:v>
                </c:pt>
                <c:pt idx="400">
                  <c:v>5187</c:v>
                </c:pt>
                <c:pt idx="401">
                  <c:v>5188</c:v>
                </c:pt>
                <c:pt idx="402">
                  <c:v>5189</c:v>
                </c:pt>
                <c:pt idx="403">
                  <c:v>5190</c:v>
                </c:pt>
                <c:pt idx="404">
                  <c:v>5191</c:v>
                </c:pt>
                <c:pt idx="405">
                  <c:v>5192</c:v>
                </c:pt>
                <c:pt idx="406">
                  <c:v>5193</c:v>
                </c:pt>
                <c:pt idx="407">
                  <c:v>5194</c:v>
                </c:pt>
                <c:pt idx="408">
                  <c:v>5195</c:v>
                </c:pt>
                <c:pt idx="409">
                  <c:v>5196</c:v>
                </c:pt>
                <c:pt idx="410">
                  <c:v>5197</c:v>
                </c:pt>
                <c:pt idx="411">
                  <c:v>5198</c:v>
                </c:pt>
                <c:pt idx="412">
                  <c:v>5199</c:v>
                </c:pt>
                <c:pt idx="413">
                  <c:v>5200</c:v>
                </c:pt>
                <c:pt idx="414">
                  <c:v>5201</c:v>
                </c:pt>
                <c:pt idx="415">
                  <c:v>5202</c:v>
                </c:pt>
                <c:pt idx="416">
                  <c:v>5203</c:v>
                </c:pt>
                <c:pt idx="417">
                  <c:v>5204</c:v>
                </c:pt>
                <c:pt idx="418">
                  <c:v>5205</c:v>
                </c:pt>
                <c:pt idx="419">
                  <c:v>5206</c:v>
                </c:pt>
                <c:pt idx="420">
                  <c:v>5207</c:v>
                </c:pt>
                <c:pt idx="421">
                  <c:v>5208</c:v>
                </c:pt>
                <c:pt idx="422">
                  <c:v>5209</c:v>
                </c:pt>
                <c:pt idx="423">
                  <c:v>5210</c:v>
                </c:pt>
                <c:pt idx="424">
                  <c:v>5211</c:v>
                </c:pt>
                <c:pt idx="425">
                  <c:v>5212</c:v>
                </c:pt>
                <c:pt idx="426">
                  <c:v>5213</c:v>
                </c:pt>
                <c:pt idx="427">
                  <c:v>5214</c:v>
                </c:pt>
                <c:pt idx="428">
                  <c:v>5215</c:v>
                </c:pt>
                <c:pt idx="429">
                  <c:v>5216</c:v>
                </c:pt>
                <c:pt idx="430">
                  <c:v>5217</c:v>
                </c:pt>
                <c:pt idx="431">
                  <c:v>5218</c:v>
                </c:pt>
                <c:pt idx="432">
                  <c:v>5219</c:v>
                </c:pt>
                <c:pt idx="433">
                  <c:v>5220</c:v>
                </c:pt>
                <c:pt idx="434">
                  <c:v>5221</c:v>
                </c:pt>
                <c:pt idx="435">
                  <c:v>5222</c:v>
                </c:pt>
                <c:pt idx="436">
                  <c:v>5223</c:v>
                </c:pt>
                <c:pt idx="437">
                  <c:v>5224</c:v>
                </c:pt>
                <c:pt idx="438">
                  <c:v>5225</c:v>
                </c:pt>
                <c:pt idx="439">
                  <c:v>5226</c:v>
                </c:pt>
                <c:pt idx="440">
                  <c:v>5227</c:v>
                </c:pt>
                <c:pt idx="441">
                  <c:v>5228</c:v>
                </c:pt>
                <c:pt idx="442">
                  <c:v>5229</c:v>
                </c:pt>
                <c:pt idx="443">
                  <c:v>5230</c:v>
                </c:pt>
                <c:pt idx="444">
                  <c:v>5231</c:v>
                </c:pt>
                <c:pt idx="445">
                  <c:v>5232</c:v>
                </c:pt>
                <c:pt idx="446">
                  <c:v>5233</c:v>
                </c:pt>
                <c:pt idx="447">
                  <c:v>5234</c:v>
                </c:pt>
                <c:pt idx="448">
                  <c:v>5235</c:v>
                </c:pt>
                <c:pt idx="449">
                  <c:v>5236</c:v>
                </c:pt>
                <c:pt idx="450">
                  <c:v>5237</c:v>
                </c:pt>
                <c:pt idx="451">
                  <c:v>5238</c:v>
                </c:pt>
                <c:pt idx="452">
                  <c:v>5239</c:v>
                </c:pt>
                <c:pt idx="453">
                  <c:v>5240</c:v>
                </c:pt>
                <c:pt idx="454">
                  <c:v>5241</c:v>
                </c:pt>
                <c:pt idx="455">
                  <c:v>5242</c:v>
                </c:pt>
                <c:pt idx="456">
                  <c:v>5243</c:v>
                </c:pt>
                <c:pt idx="457">
                  <c:v>5244</c:v>
                </c:pt>
                <c:pt idx="458">
                  <c:v>5245</c:v>
                </c:pt>
                <c:pt idx="459">
                  <c:v>5246</c:v>
                </c:pt>
                <c:pt idx="460">
                  <c:v>5247</c:v>
                </c:pt>
                <c:pt idx="461">
                  <c:v>5248</c:v>
                </c:pt>
                <c:pt idx="462">
                  <c:v>5249</c:v>
                </c:pt>
                <c:pt idx="463">
                  <c:v>5250</c:v>
                </c:pt>
                <c:pt idx="464">
                  <c:v>5251</c:v>
                </c:pt>
                <c:pt idx="465">
                  <c:v>5252</c:v>
                </c:pt>
                <c:pt idx="466">
                  <c:v>5253</c:v>
                </c:pt>
                <c:pt idx="467">
                  <c:v>5254</c:v>
                </c:pt>
                <c:pt idx="468">
                  <c:v>5255</c:v>
                </c:pt>
                <c:pt idx="469">
                  <c:v>5256</c:v>
                </c:pt>
                <c:pt idx="470">
                  <c:v>5257</c:v>
                </c:pt>
                <c:pt idx="471">
                  <c:v>5258</c:v>
                </c:pt>
                <c:pt idx="472">
                  <c:v>5259</c:v>
                </c:pt>
                <c:pt idx="473">
                  <c:v>5260</c:v>
                </c:pt>
                <c:pt idx="474">
                  <c:v>5261</c:v>
                </c:pt>
                <c:pt idx="475">
                  <c:v>5262</c:v>
                </c:pt>
                <c:pt idx="476">
                  <c:v>5263</c:v>
                </c:pt>
                <c:pt idx="477">
                  <c:v>5264</c:v>
                </c:pt>
                <c:pt idx="478">
                  <c:v>5265</c:v>
                </c:pt>
                <c:pt idx="479">
                  <c:v>5266</c:v>
                </c:pt>
                <c:pt idx="480">
                  <c:v>5267</c:v>
                </c:pt>
                <c:pt idx="481">
                  <c:v>5268</c:v>
                </c:pt>
                <c:pt idx="482">
                  <c:v>5269</c:v>
                </c:pt>
                <c:pt idx="483">
                  <c:v>5270</c:v>
                </c:pt>
                <c:pt idx="484">
                  <c:v>5271</c:v>
                </c:pt>
                <c:pt idx="485">
                  <c:v>5272</c:v>
                </c:pt>
                <c:pt idx="486">
                  <c:v>5273</c:v>
                </c:pt>
                <c:pt idx="487">
                  <c:v>5274</c:v>
                </c:pt>
                <c:pt idx="488">
                  <c:v>5275</c:v>
                </c:pt>
                <c:pt idx="489">
                  <c:v>5276</c:v>
                </c:pt>
                <c:pt idx="490">
                  <c:v>5277</c:v>
                </c:pt>
                <c:pt idx="491">
                  <c:v>5278</c:v>
                </c:pt>
                <c:pt idx="492">
                  <c:v>5279</c:v>
                </c:pt>
                <c:pt idx="493">
                  <c:v>5280</c:v>
                </c:pt>
              </c:numCache>
            </c:numRef>
          </c:xVal>
          <c:yVal>
            <c:numRef>
              <c:f>Graph!$C$3122:$C$3613</c:f>
              <c:numCache>
                <c:formatCode>General</c:formatCode>
                <c:ptCount val="492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Graph!$A$3121:$A$3614</c:f>
              <c:numCache>
                <c:formatCode>General</c:formatCode>
                <c:ptCount val="494"/>
                <c:pt idx="0">
                  <c:v>4787</c:v>
                </c:pt>
                <c:pt idx="1">
                  <c:v>4788</c:v>
                </c:pt>
                <c:pt idx="2">
                  <c:v>4789</c:v>
                </c:pt>
                <c:pt idx="3">
                  <c:v>4790</c:v>
                </c:pt>
                <c:pt idx="4">
                  <c:v>4791</c:v>
                </c:pt>
                <c:pt idx="5">
                  <c:v>4792</c:v>
                </c:pt>
                <c:pt idx="6">
                  <c:v>4793</c:v>
                </c:pt>
                <c:pt idx="7">
                  <c:v>4794</c:v>
                </c:pt>
                <c:pt idx="8">
                  <c:v>4795</c:v>
                </c:pt>
                <c:pt idx="9">
                  <c:v>4796</c:v>
                </c:pt>
                <c:pt idx="10">
                  <c:v>4797</c:v>
                </c:pt>
                <c:pt idx="11">
                  <c:v>4798</c:v>
                </c:pt>
                <c:pt idx="12">
                  <c:v>4799</c:v>
                </c:pt>
                <c:pt idx="13">
                  <c:v>4800</c:v>
                </c:pt>
                <c:pt idx="14">
                  <c:v>4801</c:v>
                </c:pt>
                <c:pt idx="15">
                  <c:v>4802</c:v>
                </c:pt>
                <c:pt idx="16">
                  <c:v>4803</c:v>
                </c:pt>
                <c:pt idx="17">
                  <c:v>4804</c:v>
                </c:pt>
                <c:pt idx="18">
                  <c:v>4805</c:v>
                </c:pt>
                <c:pt idx="19">
                  <c:v>4806</c:v>
                </c:pt>
                <c:pt idx="20">
                  <c:v>4807</c:v>
                </c:pt>
                <c:pt idx="21">
                  <c:v>4808</c:v>
                </c:pt>
                <c:pt idx="22">
                  <c:v>4809</c:v>
                </c:pt>
                <c:pt idx="23">
                  <c:v>4810</c:v>
                </c:pt>
                <c:pt idx="24">
                  <c:v>4811</c:v>
                </c:pt>
                <c:pt idx="25">
                  <c:v>4812</c:v>
                </c:pt>
                <c:pt idx="26">
                  <c:v>4813</c:v>
                </c:pt>
                <c:pt idx="27">
                  <c:v>4814</c:v>
                </c:pt>
                <c:pt idx="28">
                  <c:v>4815</c:v>
                </c:pt>
                <c:pt idx="29">
                  <c:v>4816</c:v>
                </c:pt>
                <c:pt idx="30">
                  <c:v>4817</c:v>
                </c:pt>
                <c:pt idx="31">
                  <c:v>4818</c:v>
                </c:pt>
                <c:pt idx="32">
                  <c:v>4819</c:v>
                </c:pt>
                <c:pt idx="33">
                  <c:v>4820</c:v>
                </c:pt>
                <c:pt idx="34">
                  <c:v>4821</c:v>
                </c:pt>
                <c:pt idx="35">
                  <c:v>4822</c:v>
                </c:pt>
                <c:pt idx="36">
                  <c:v>4823</c:v>
                </c:pt>
                <c:pt idx="37">
                  <c:v>4824</c:v>
                </c:pt>
                <c:pt idx="38">
                  <c:v>4825</c:v>
                </c:pt>
                <c:pt idx="39">
                  <c:v>4826</c:v>
                </c:pt>
                <c:pt idx="40">
                  <c:v>4827</c:v>
                </c:pt>
                <c:pt idx="41">
                  <c:v>4828</c:v>
                </c:pt>
                <c:pt idx="42">
                  <c:v>4829</c:v>
                </c:pt>
                <c:pt idx="43">
                  <c:v>4830</c:v>
                </c:pt>
                <c:pt idx="44">
                  <c:v>4831</c:v>
                </c:pt>
                <c:pt idx="45">
                  <c:v>4832</c:v>
                </c:pt>
                <c:pt idx="46">
                  <c:v>4833</c:v>
                </c:pt>
                <c:pt idx="47">
                  <c:v>4834</c:v>
                </c:pt>
                <c:pt idx="48">
                  <c:v>4835</c:v>
                </c:pt>
                <c:pt idx="49">
                  <c:v>4836</c:v>
                </c:pt>
                <c:pt idx="50">
                  <c:v>4837</c:v>
                </c:pt>
                <c:pt idx="51">
                  <c:v>4838</c:v>
                </c:pt>
                <c:pt idx="52">
                  <c:v>4839</c:v>
                </c:pt>
                <c:pt idx="53">
                  <c:v>4840</c:v>
                </c:pt>
                <c:pt idx="54">
                  <c:v>4841</c:v>
                </c:pt>
                <c:pt idx="55">
                  <c:v>4842</c:v>
                </c:pt>
                <c:pt idx="56">
                  <c:v>4843</c:v>
                </c:pt>
                <c:pt idx="57">
                  <c:v>4844</c:v>
                </c:pt>
                <c:pt idx="58">
                  <c:v>4845</c:v>
                </c:pt>
                <c:pt idx="59">
                  <c:v>4846</c:v>
                </c:pt>
                <c:pt idx="60">
                  <c:v>4847</c:v>
                </c:pt>
                <c:pt idx="61">
                  <c:v>4848</c:v>
                </c:pt>
                <c:pt idx="62">
                  <c:v>4849</c:v>
                </c:pt>
                <c:pt idx="63">
                  <c:v>4850</c:v>
                </c:pt>
                <c:pt idx="64">
                  <c:v>4851</c:v>
                </c:pt>
                <c:pt idx="65">
                  <c:v>4852</c:v>
                </c:pt>
                <c:pt idx="66">
                  <c:v>4853</c:v>
                </c:pt>
                <c:pt idx="67">
                  <c:v>4854</c:v>
                </c:pt>
                <c:pt idx="68">
                  <c:v>4855</c:v>
                </c:pt>
                <c:pt idx="69">
                  <c:v>4856</c:v>
                </c:pt>
                <c:pt idx="70">
                  <c:v>4857</c:v>
                </c:pt>
                <c:pt idx="71">
                  <c:v>4858</c:v>
                </c:pt>
                <c:pt idx="72">
                  <c:v>4859</c:v>
                </c:pt>
                <c:pt idx="73">
                  <c:v>4860</c:v>
                </c:pt>
                <c:pt idx="74">
                  <c:v>4861</c:v>
                </c:pt>
                <c:pt idx="75">
                  <c:v>4862</c:v>
                </c:pt>
                <c:pt idx="76">
                  <c:v>4863</c:v>
                </c:pt>
                <c:pt idx="77">
                  <c:v>4864</c:v>
                </c:pt>
                <c:pt idx="78">
                  <c:v>4865</c:v>
                </c:pt>
                <c:pt idx="79">
                  <c:v>4866</c:v>
                </c:pt>
                <c:pt idx="80">
                  <c:v>4867</c:v>
                </c:pt>
                <c:pt idx="81">
                  <c:v>4868</c:v>
                </c:pt>
                <c:pt idx="82">
                  <c:v>4869</c:v>
                </c:pt>
                <c:pt idx="83">
                  <c:v>4870</c:v>
                </c:pt>
                <c:pt idx="84">
                  <c:v>4871</c:v>
                </c:pt>
                <c:pt idx="85">
                  <c:v>4872</c:v>
                </c:pt>
                <c:pt idx="86">
                  <c:v>4873</c:v>
                </c:pt>
                <c:pt idx="87">
                  <c:v>4874</c:v>
                </c:pt>
                <c:pt idx="88">
                  <c:v>4875</c:v>
                </c:pt>
                <c:pt idx="89">
                  <c:v>4876</c:v>
                </c:pt>
                <c:pt idx="90">
                  <c:v>4877</c:v>
                </c:pt>
                <c:pt idx="91">
                  <c:v>4878</c:v>
                </c:pt>
                <c:pt idx="92">
                  <c:v>4879</c:v>
                </c:pt>
                <c:pt idx="93">
                  <c:v>4880</c:v>
                </c:pt>
                <c:pt idx="94">
                  <c:v>4881</c:v>
                </c:pt>
                <c:pt idx="95">
                  <c:v>4882</c:v>
                </c:pt>
                <c:pt idx="96">
                  <c:v>4883</c:v>
                </c:pt>
                <c:pt idx="97">
                  <c:v>4884</c:v>
                </c:pt>
                <c:pt idx="98">
                  <c:v>4885</c:v>
                </c:pt>
                <c:pt idx="99">
                  <c:v>4886</c:v>
                </c:pt>
                <c:pt idx="100">
                  <c:v>4887</c:v>
                </c:pt>
                <c:pt idx="101">
                  <c:v>4888</c:v>
                </c:pt>
                <c:pt idx="102">
                  <c:v>4889</c:v>
                </c:pt>
                <c:pt idx="103">
                  <c:v>4890</c:v>
                </c:pt>
                <c:pt idx="104">
                  <c:v>4891</c:v>
                </c:pt>
                <c:pt idx="105">
                  <c:v>4892</c:v>
                </c:pt>
                <c:pt idx="106">
                  <c:v>4893</c:v>
                </c:pt>
                <c:pt idx="107">
                  <c:v>4894</c:v>
                </c:pt>
                <c:pt idx="108">
                  <c:v>4895</c:v>
                </c:pt>
                <c:pt idx="109">
                  <c:v>4896</c:v>
                </c:pt>
                <c:pt idx="110">
                  <c:v>4897</c:v>
                </c:pt>
                <c:pt idx="111">
                  <c:v>4898</c:v>
                </c:pt>
                <c:pt idx="112">
                  <c:v>4899</c:v>
                </c:pt>
                <c:pt idx="113">
                  <c:v>4900</c:v>
                </c:pt>
                <c:pt idx="114">
                  <c:v>4901</c:v>
                </c:pt>
                <c:pt idx="115">
                  <c:v>4902</c:v>
                </c:pt>
                <c:pt idx="116">
                  <c:v>4903</c:v>
                </c:pt>
                <c:pt idx="117">
                  <c:v>4904</c:v>
                </c:pt>
                <c:pt idx="118">
                  <c:v>4905</c:v>
                </c:pt>
                <c:pt idx="119">
                  <c:v>4906</c:v>
                </c:pt>
                <c:pt idx="120">
                  <c:v>4907</c:v>
                </c:pt>
                <c:pt idx="121">
                  <c:v>4908</c:v>
                </c:pt>
                <c:pt idx="122">
                  <c:v>4909</c:v>
                </c:pt>
                <c:pt idx="123">
                  <c:v>4910</c:v>
                </c:pt>
                <c:pt idx="124">
                  <c:v>4911</c:v>
                </c:pt>
                <c:pt idx="125">
                  <c:v>4912</c:v>
                </c:pt>
                <c:pt idx="126">
                  <c:v>4913</c:v>
                </c:pt>
                <c:pt idx="127">
                  <c:v>4914</c:v>
                </c:pt>
                <c:pt idx="128">
                  <c:v>4915</c:v>
                </c:pt>
                <c:pt idx="129">
                  <c:v>4916</c:v>
                </c:pt>
                <c:pt idx="130">
                  <c:v>4917</c:v>
                </c:pt>
                <c:pt idx="131">
                  <c:v>4918</c:v>
                </c:pt>
                <c:pt idx="132">
                  <c:v>4919</c:v>
                </c:pt>
                <c:pt idx="133">
                  <c:v>4920</c:v>
                </c:pt>
                <c:pt idx="134">
                  <c:v>4921</c:v>
                </c:pt>
                <c:pt idx="135">
                  <c:v>4922</c:v>
                </c:pt>
                <c:pt idx="136">
                  <c:v>4923</c:v>
                </c:pt>
                <c:pt idx="137">
                  <c:v>4924</c:v>
                </c:pt>
                <c:pt idx="138">
                  <c:v>4925</c:v>
                </c:pt>
                <c:pt idx="139">
                  <c:v>4926</c:v>
                </c:pt>
                <c:pt idx="140">
                  <c:v>4927</c:v>
                </c:pt>
                <c:pt idx="141">
                  <c:v>4928</c:v>
                </c:pt>
                <c:pt idx="142">
                  <c:v>4929</c:v>
                </c:pt>
                <c:pt idx="143">
                  <c:v>4930</c:v>
                </c:pt>
                <c:pt idx="144">
                  <c:v>4931</c:v>
                </c:pt>
                <c:pt idx="145">
                  <c:v>4932</c:v>
                </c:pt>
                <c:pt idx="146">
                  <c:v>4933</c:v>
                </c:pt>
                <c:pt idx="147">
                  <c:v>4934</c:v>
                </c:pt>
                <c:pt idx="148">
                  <c:v>4935</c:v>
                </c:pt>
                <c:pt idx="149">
                  <c:v>4936</c:v>
                </c:pt>
                <c:pt idx="150">
                  <c:v>4937</c:v>
                </c:pt>
                <c:pt idx="151">
                  <c:v>4938</c:v>
                </c:pt>
                <c:pt idx="152">
                  <c:v>4939</c:v>
                </c:pt>
                <c:pt idx="153">
                  <c:v>4940</c:v>
                </c:pt>
                <c:pt idx="154">
                  <c:v>4941</c:v>
                </c:pt>
                <c:pt idx="155">
                  <c:v>4942</c:v>
                </c:pt>
                <c:pt idx="156">
                  <c:v>4943</c:v>
                </c:pt>
                <c:pt idx="157">
                  <c:v>4944</c:v>
                </c:pt>
                <c:pt idx="158">
                  <c:v>4945</c:v>
                </c:pt>
                <c:pt idx="159">
                  <c:v>4946</c:v>
                </c:pt>
                <c:pt idx="160">
                  <c:v>4947</c:v>
                </c:pt>
                <c:pt idx="161">
                  <c:v>4948</c:v>
                </c:pt>
                <c:pt idx="162">
                  <c:v>4949</c:v>
                </c:pt>
                <c:pt idx="163">
                  <c:v>4950</c:v>
                </c:pt>
                <c:pt idx="164">
                  <c:v>4951</c:v>
                </c:pt>
                <c:pt idx="165">
                  <c:v>4952</c:v>
                </c:pt>
                <c:pt idx="166">
                  <c:v>4953</c:v>
                </c:pt>
                <c:pt idx="167">
                  <c:v>4954</c:v>
                </c:pt>
                <c:pt idx="168">
                  <c:v>4955</c:v>
                </c:pt>
                <c:pt idx="169">
                  <c:v>4956</c:v>
                </c:pt>
                <c:pt idx="170">
                  <c:v>4957</c:v>
                </c:pt>
                <c:pt idx="171">
                  <c:v>4958</c:v>
                </c:pt>
                <c:pt idx="172">
                  <c:v>4959</c:v>
                </c:pt>
                <c:pt idx="173">
                  <c:v>4960</c:v>
                </c:pt>
                <c:pt idx="174">
                  <c:v>4961</c:v>
                </c:pt>
                <c:pt idx="175">
                  <c:v>4962</c:v>
                </c:pt>
                <c:pt idx="176">
                  <c:v>4963</c:v>
                </c:pt>
                <c:pt idx="177">
                  <c:v>4964</c:v>
                </c:pt>
                <c:pt idx="178">
                  <c:v>4965</c:v>
                </c:pt>
                <c:pt idx="179">
                  <c:v>4966</c:v>
                </c:pt>
                <c:pt idx="180">
                  <c:v>4967</c:v>
                </c:pt>
                <c:pt idx="181">
                  <c:v>4968</c:v>
                </c:pt>
                <c:pt idx="182">
                  <c:v>4969</c:v>
                </c:pt>
                <c:pt idx="183">
                  <c:v>4970</c:v>
                </c:pt>
                <c:pt idx="184">
                  <c:v>4971</c:v>
                </c:pt>
                <c:pt idx="185">
                  <c:v>4972</c:v>
                </c:pt>
                <c:pt idx="186">
                  <c:v>4973</c:v>
                </c:pt>
                <c:pt idx="187">
                  <c:v>4974</c:v>
                </c:pt>
                <c:pt idx="188">
                  <c:v>4975</c:v>
                </c:pt>
                <c:pt idx="189">
                  <c:v>4976</c:v>
                </c:pt>
                <c:pt idx="190">
                  <c:v>4977</c:v>
                </c:pt>
                <c:pt idx="191">
                  <c:v>4978</c:v>
                </c:pt>
                <c:pt idx="192">
                  <c:v>4979</c:v>
                </c:pt>
                <c:pt idx="193">
                  <c:v>4980</c:v>
                </c:pt>
                <c:pt idx="194">
                  <c:v>4981</c:v>
                </c:pt>
                <c:pt idx="195">
                  <c:v>4982</c:v>
                </c:pt>
                <c:pt idx="196">
                  <c:v>4983</c:v>
                </c:pt>
                <c:pt idx="197">
                  <c:v>4984</c:v>
                </c:pt>
                <c:pt idx="198">
                  <c:v>4985</c:v>
                </c:pt>
                <c:pt idx="199">
                  <c:v>4986</c:v>
                </c:pt>
                <c:pt idx="200">
                  <c:v>4987</c:v>
                </c:pt>
                <c:pt idx="201">
                  <c:v>4988</c:v>
                </c:pt>
                <c:pt idx="202">
                  <c:v>4989</c:v>
                </c:pt>
                <c:pt idx="203">
                  <c:v>4990</c:v>
                </c:pt>
                <c:pt idx="204">
                  <c:v>4991</c:v>
                </c:pt>
                <c:pt idx="205">
                  <c:v>4992</c:v>
                </c:pt>
                <c:pt idx="206">
                  <c:v>4993</c:v>
                </c:pt>
                <c:pt idx="207">
                  <c:v>4994</c:v>
                </c:pt>
                <c:pt idx="208">
                  <c:v>4995</c:v>
                </c:pt>
                <c:pt idx="209">
                  <c:v>4996</c:v>
                </c:pt>
                <c:pt idx="210">
                  <c:v>4997</c:v>
                </c:pt>
                <c:pt idx="211">
                  <c:v>4998</c:v>
                </c:pt>
                <c:pt idx="212">
                  <c:v>4999</c:v>
                </c:pt>
                <c:pt idx="213">
                  <c:v>5000</c:v>
                </c:pt>
                <c:pt idx="214">
                  <c:v>5001</c:v>
                </c:pt>
                <c:pt idx="215">
                  <c:v>5002</c:v>
                </c:pt>
                <c:pt idx="216">
                  <c:v>5003</c:v>
                </c:pt>
                <c:pt idx="217">
                  <c:v>5004</c:v>
                </c:pt>
                <c:pt idx="218">
                  <c:v>5005</c:v>
                </c:pt>
                <c:pt idx="219">
                  <c:v>5006</c:v>
                </c:pt>
                <c:pt idx="220">
                  <c:v>5007</c:v>
                </c:pt>
                <c:pt idx="221">
                  <c:v>5008</c:v>
                </c:pt>
                <c:pt idx="222">
                  <c:v>5009</c:v>
                </c:pt>
                <c:pt idx="223">
                  <c:v>5010</c:v>
                </c:pt>
                <c:pt idx="224">
                  <c:v>5011</c:v>
                </c:pt>
                <c:pt idx="225">
                  <c:v>5012</c:v>
                </c:pt>
                <c:pt idx="226">
                  <c:v>5013</c:v>
                </c:pt>
                <c:pt idx="227">
                  <c:v>5014</c:v>
                </c:pt>
                <c:pt idx="228">
                  <c:v>5015</c:v>
                </c:pt>
                <c:pt idx="229">
                  <c:v>5016</c:v>
                </c:pt>
                <c:pt idx="230">
                  <c:v>5017</c:v>
                </c:pt>
                <c:pt idx="231">
                  <c:v>5018</c:v>
                </c:pt>
                <c:pt idx="232">
                  <c:v>5019</c:v>
                </c:pt>
                <c:pt idx="233">
                  <c:v>5020</c:v>
                </c:pt>
                <c:pt idx="234">
                  <c:v>5021</c:v>
                </c:pt>
                <c:pt idx="235">
                  <c:v>5022</c:v>
                </c:pt>
                <c:pt idx="236">
                  <c:v>5023</c:v>
                </c:pt>
                <c:pt idx="237">
                  <c:v>5024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5028</c:v>
                </c:pt>
                <c:pt idx="242">
                  <c:v>5029</c:v>
                </c:pt>
                <c:pt idx="243">
                  <c:v>5030</c:v>
                </c:pt>
                <c:pt idx="244">
                  <c:v>5031</c:v>
                </c:pt>
                <c:pt idx="245">
                  <c:v>5032</c:v>
                </c:pt>
                <c:pt idx="246">
                  <c:v>5033</c:v>
                </c:pt>
                <c:pt idx="247">
                  <c:v>5034</c:v>
                </c:pt>
                <c:pt idx="248">
                  <c:v>5035</c:v>
                </c:pt>
                <c:pt idx="249">
                  <c:v>5036</c:v>
                </c:pt>
                <c:pt idx="250">
                  <c:v>5037</c:v>
                </c:pt>
                <c:pt idx="251">
                  <c:v>5038</c:v>
                </c:pt>
                <c:pt idx="252">
                  <c:v>5039</c:v>
                </c:pt>
                <c:pt idx="253">
                  <c:v>5040</c:v>
                </c:pt>
                <c:pt idx="254">
                  <c:v>5041</c:v>
                </c:pt>
                <c:pt idx="255">
                  <c:v>5042</c:v>
                </c:pt>
                <c:pt idx="256">
                  <c:v>5043</c:v>
                </c:pt>
                <c:pt idx="257">
                  <c:v>5044</c:v>
                </c:pt>
                <c:pt idx="258">
                  <c:v>5045</c:v>
                </c:pt>
                <c:pt idx="259">
                  <c:v>5046</c:v>
                </c:pt>
                <c:pt idx="260">
                  <c:v>5047</c:v>
                </c:pt>
                <c:pt idx="261">
                  <c:v>5048</c:v>
                </c:pt>
                <c:pt idx="262">
                  <c:v>5049</c:v>
                </c:pt>
                <c:pt idx="263">
                  <c:v>5050</c:v>
                </c:pt>
                <c:pt idx="264">
                  <c:v>5051</c:v>
                </c:pt>
                <c:pt idx="265">
                  <c:v>5052</c:v>
                </c:pt>
                <c:pt idx="266">
                  <c:v>5053</c:v>
                </c:pt>
                <c:pt idx="267">
                  <c:v>5054</c:v>
                </c:pt>
                <c:pt idx="268">
                  <c:v>5055</c:v>
                </c:pt>
                <c:pt idx="269">
                  <c:v>5056</c:v>
                </c:pt>
                <c:pt idx="270">
                  <c:v>5057</c:v>
                </c:pt>
                <c:pt idx="271">
                  <c:v>5058</c:v>
                </c:pt>
                <c:pt idx="272">
                  <c:v>5059</c:v>
                </c:pt>
                <c:pt idx="273">
                  <c:v>5060</c:v>
                </c:pt>
                <c:pt idx="274">
                  <c:v>5061</c:v>
                </c:pt>
                <c:pt idx="275">
                  <c:v>5062</c:v>
                </c:pt>
                <c:pt idx="276">
                  <c:v>5063</c:v>
                </c:pt>
                <c:pt idx="277">
                  <c:v>5064</c:v>
                </c:pt>
                <c:pt idx="278">
                  <c:v>5065</c:v>
                </c:pt>
                <c:pt idx="279">
                  <c:v>5066</c:v>
                </c:pt>
                <c:pt idx="280">
                  <c:v>5067</c:v>
                </c:pt>
                <c:pt idx="281">
                  <c:v>5068</c:v>
                </c:pt>
                <c:pt idx="282">
                  <c:v>5069</c:v>
                </c:pt>
                <c:pt idx="283">
                  <c:v>5070</c:v>
                </c:pt>
                <c:pt idx="284">
                  <c:v>5071</c:v>
                </c:pt>
                <c:pt idx="285">
                  <c:v>5072</c:v>
                </c:pt>
                <c:pt idx="286">
                  <c:v>5073</c:v>
                </c:pt>
                <c:pt idx="287">
                  <c:v>5074</c:v>
                </c:pt>
                <c:pt idx="288">
                  <c:v>5075</c:v>
                </c:pt>
                <c:pt idx="289">
                  <c:v>5076</c:v>
                </c:pt>
                <c:pt idx="290">
                  <c:v>5077</c:v>
                </c:pt>
                <c:pt idx="291">
                  <c:v>5078</c:v>
                </c:pt>
                <c:pt idx="292">
                  <c:v>5079</c:v>
                </c:pt>
                <c:pt idx="293">
                  <c:v>5080</c:v>
                </c:pt>
                <c:pt idx="294">
                  <c:v>5081</c:v>
                </c:pt>
                <c:pt idx="295">
                  <c:v>5082</c:v>
                </c:pt>
                <c:pt idx="296">
                  <c:v>5083</c:v>
                </c:pt>
                <c:pt idx="297">
                  <c:v>5084</c:v>
                </c:pt>
                <c:pt idx="298">
                  <c:v>5085</c:v>
                </c:pt>
                <c:pt idx="299">
                  <c:v>5086</c:v>
                </c:pt>
                <c:pt idx="300">
                  <c:v>5087</c:v>
                </c:pt>
                <c:pt idx="301">
                  <c:v>5088</c:v>
                </c:pt>
                <c:pt idx="302">
                  <c:v>5089</c:v>
                </c:pt>
                <c:pt idx="303">
                  <c:v>5090</c:v>
                </c:pt>
                <c:pt idx="304">
                  <c:v>5091</c:v>
                </c:pt>
                <c:pt idx="305">
                  <c:v>5092</c:v>
                </c:pt>
                <c:pt idx="306">
                  <c:v>5093</c:v>
                </c:pt>
                <c:pt idx="307">
                  <c:v>5094</c:v>
                </c:pt>
                <c:pt idx="308">
                  <c:v>5095</c:v>
                </c:pt>
                <c:pt idx="309">
                  <c:v>5096</c:v>
                </c:pt>
                <c:pt idx="310">
                  <c:v>5097</c:v>
                </c:pt>
                <c:pt idx="311">
                  <c:v>5098</c:v>
                </c:pt>
                <c:pt idx="312">
                  <c:v>5099</c:v>
                </c:pt>
                <c:pt idx="313">
                  <c:v>5100</c:v>
                </c:pt>
                <c:pt idx="314">
                  <c:v>5101</c:v>
                </c:pt>
                <c:pt idx="315">
                  <c:v>5102</c:v>
                </c:pt>
                <c:pt idx="316">
                  <c:v>5103</c:v>
                </c:pt>
                <c:pt idx="317">
                  <c:v>5104</c:v>
                </c:pt>
                <c:pt idx="318">
                  <c:v>5105</c:v>
                </c:pt>
                <c:pt idx="319">
                  <c:v>5106</c:v>
                </c:pt>
                <c:pt idx="320">
                  <c:v>5107</c:v>
                </c:pt>
                <c:pt idx="321">
                  <c:v>5108</c:v>
                </c:pt>
                <c:pt idx="322">
                  <c:v>5109</c:v>
                </c:pt>
                <c:pt idx="323">
                  <c:v>5110</c:v>
                </c:pt>
                <c:pt idx="324">
                  <c:v>5111</c:v>
                </c:pt>
                <c:pt idx="325">
                  <c:v>5112</c:v>
                </c:pt>
                <c:pt idx="326">
                  <c:v>5113</c:v>
                </c:pt>
                <c:pt idx="327">
                  <c:v>5114</c:v>
                </c:pt>
                <c:pt idx="328">
                  <c:v>5115</c:v>
                </c:pt>
                <c:pt idx="329">
                  <c:v>5116</c:v>
                </c:pt>
                <c:pt idx="330">
                  <c:v>5117</c:v>
                </c:pt>
                <c:pt idx="331">
                  <c:v>5118</c:v>
                </c:pt>
                <c:pt idx="332">
                  <c:v>5119</c:v>
                </c:pt>
                <c:pt idx="333">
                  <c:v>5120</c:v>
                </c:pt>
                <c:pt idx="334">
                  <c:v>5121</c:v>
                </c:pt>
                <c:pt idx="335">
                  <c:v>5122</c:v>
                </c:pt>
                <c:pt idx="336">
                  <c:v>5123</c:v>
                </c:pt>
                <c:pt idx="337">
                  <c:v>5124</c:v>
                </c:pt>
                <c:pt idx="338">
                  <c:v>5125</c:v>
                </c:pt>
                <c:pt idx="339">
                  <c:v>5126</c:v>
                </c:pt>
                <c:pt idx="340">
                  <c:v>5127</c:v>
                </c:pt>
                <c:pt idx="341">
                  <c:v>5128</c:v>
                </c:pt>
                <c:pt idx="342">
                  <c:v>5129</c:v>
                </c:pt>
                <c:pt idx="343">
                  <c:v>5130</c:v>
                </c:pt>
                <c:pt idx="344">
                  <c:v>5131</c:v>
                </c:pt>
                <c:pt idx="345">
                  <c:v>5132</c:v>
                </c:pt>
                <c:pt idx="346">
                  <c:v>5133</c:v>
                </c:pt>
                <c:pt idx="347">
                  <c:v>5134</c:v>
                </c:pt>
                <c:pt idx="348">
                  <c:v>5135</c:v>
                </c:pt>
                <c:pt idx="349">
                  <c:v>5136</c:v>
                </c:pt>
                <c:pt idx="350">
                  <c:v>5137</c:v>
                </c:pt>
                <c:pt idx="351">
                  <c:v>5138</c:v>
                </c:pt>
                <c:pt idx="352">
                  <c:v>5139</c:v>
                </c:pt>
                <c:pt idx="353">
                  <c:v>5140</c:v>
                </c:pt>
                <c:pt idx="354">
                  <c:v>5141</c:v>
                </c:pt>
                <c:pt idx="355">
                  <c:v>5142</c:v>
                </c:pt>
                <c:pt idx="356">
                  <c:v>5143</c:v>
                </c:pt>
                <c:pt idx="357">
                  <c:v>5144</c:v>
                </c:pt>
                <c:pt idx="358">
                  <c:v>5145</c:v>
                </c:pt>
                <c:pt idx="359">
                  <c:v>5146</c:v>
                </c:pt>
                <c:pt idx="360">
                  <c:v>5147</c:v>
                </c:pt>
                <c:pt idx="361">
                  <c:v>5148</c:v>
                </c:pt>
                <c:pt idx="362">
                  <c:v>5149</c:v>
                </c:pt>
                <c:pt idx="363">
                  <c:v>5150</c:v>
                </c:pt>
                <c:pt idx="364">
                  <c:v>5151</c:v>
                </c:pt>
                <c:pt idx="365">
                  <c:v>5152</c:v>
                </c:pt>
                <c:pt idx="366">
                  <c:v>5153</c:v>
                </c:pt>
                <c:pt idx="367">
                  <c:v>5154</c:v>
                </c:pt>
                <c:pt idx="368">
                  <c:v>5155</c:v>
                </c:pt>
                <c:pt idx="369">
                  <c:v>5156</c:v>
                </c:pt>
                <c:pt idx="370">
                  <c:v>5157</c:v>
                </c:pt>
                <c:pt idx="371">
                  <c:v>5158</c:v>
                </c:pt>
                <c:pt idx="372">
                  <c:v>5159</c:v>
                </c:pt>
                <c:pt idx="373">
                  <c:v>5160</c:v>
                </c:pt>
                <c:pt idx="374">
                  <c:v>5161</c:v>
                </c:pt>
                <c:pt idx="375">
                  <c:v>5162</c:v>
                </c:pt>
                <c:pt idx="376">
                  <c:v>5163</c:v>
                </c:pt>
                <c:pt idx="377">
                  <c:v>5164</c:v>
                </c:pt>
                <c:pt idx="378">
                  <c:v>5165</c:v>
                </c:pt>
                <c:pt idx="379">
                  <c:v>5166</c:v>
                </c:pt>
                <c:pt idx="380">
                  <c:v>5167</c:v>
                </c:pt>
                <c:pt idx="381">
                  <c:v>5168</c:v>
                </c:pt>
                <c:pt idx="382">
                  <c:v>5169</c:v>
                </c:pt>
                <c:pt idx="383">
                  <c:v>5170</c:v>
                </c:pt>
                <c:pt idx="384">
                  <c:v>5171</c:v>
                </c:pt>
                <c:pt idx="385">
                  <c:v>5172</c:v>
                </c:pt>
                <c:pt idx="386">
                  <c:v>5173</c:v>
                </c:pt>
                <c:pt idx="387">
                  <c:v>5174</c:v>
                </c:pt>
                <c:pt idx="388">
                  <c:v>5175</c:v>
                </c:pt>
                <c:pt idx="389">
                  <c:v>5176</c:v>
                </c:pt>
                <c:pt idx="390">
                  <c:v>5177</c:v>
                </c:pt>
                <c:pt idx="391">
                  <c:v>5178</c:v>
                </c:pt>
                <c:pt idx="392">
                  <c:v>5179</c:v>
                </c:pt>
                <c:pt idx="393">
                  <c:v>5180</c:v>
                </c:pt>
                <c:pt idx="394">
                  <c:v>5181</c:v>
                </c:pt>
                <c:pt idx="395">
                  <c:v>5182</c:v>
                </c:pt>
                <c:pt idx="396">
                  <c:v>5183</c:v>
                </c:pt>
                <c:pt idx="397">
                  <c:v>5184</c:v>
                </c:pt>
                <c:pt idx="398">
                  <c:v>5185</c:v>
                </c:pt>
                <c:pt idx="399">
                  <c:v>5186</c:v>
                </c:pt>
                <c:pt idx="400">
                  <c:v>5187</c:v>
                </c:pt>
                <c:pt idx="401">
                  <c:v>5188</c:v>
                </c:pt>
                <c:pt idx="402">
                  <c:v>5189</c:v>
                </c:pt>
                <c:pt idx="403">
                  <c:v>5190</c:v>
                </c:pt>
                <c:pt idx="404">
                  <c:v>5191</c:v>
                </c:pt>
                <c:pt idx="405">
                  <c:v>5192</c:v>
                </c:pt>
                <c:pt idx="406">
                  <c:v>5193</c:v>
                </c:pt>
                <c:pt idx="407">
                  <c:v>5194</c:v>
                </c:pt>
                <c:pt idx="408">
                  <c:v>5195</c:v>
                </c:pt>
                <c:pt idx="409">
                  <c:v>5196</c:v>
                </c:pt>
                <c:pt idx="410">
                  <c:v>5197</c:v>
                </c:pt>
                <c:pt idx="411">
                  <c:v>5198</c:v>
                </c:pt>
                <c:pt idx="412">
                  <c:v>5199</c:v>
                </c:pt>
                <c:pt idx="413">
                  <c:v>5200</c:v>
                </c:pt>
                <c:pt idx="414">
                  <c:v>5201</c:v>
                </c:pt>
                <c:pt idx="415">
                  <c:v>5202</c:v>
                </c:pt>
                <c:pt idx="416">
                  <c:v>5203</c:v>
                </c:pt>
                <c:pt idx="417">
                  <c:v>5204</c:v>
                </c:pt>
                <c:pt idx="418">
                  <c:v>5205</c:v>
                </c:pt>
                <c:pt idx="419">
                  <c:v>5206</c:v>
                </c:pt>
                <c:pt idx="420">
                  <c:v>5207</c:v>
                </c:pt>
                <c:pt idx="421">
                  <c:v>5208</c:v>
                </c:pt>
                <c:pt idx="422">
                  <c:v>5209</c:v>
                </c:pt>
                <c:pt idx="423">
                  <c:v>5210</c:v>
                </c:pt>
                <c:pt idx="424">
                  <c:v>5211</c:v>
                </c:pt>
                <c:pt idx="425">
                  <c:v>5212</c:v>
                </c:pt>
                <c:pt idx="426">
                  <c:v>5213</c:v>
                </c:pt>
                <c:pt idx="427">
                  <c:v>5214</c:v>
                </c:pt>
                <c:pt idx="428">
                  <c:v>5215</c:v>
                </c:pt>
                <c:pt idx="429">
                  <c:v>5216</c:v>
                </c:pt>
                <c:pt idx="430">
                  <c:v>5217</c:v>
                </c:pt>
                <c:pt idx="431">
                  <c:v>5218</c:v>
                </c:pt>
                <c:pt idx="432">
                  <c:v>5219</c:v>
                </c:pt>
                <c:pt idx="433">
                  <c:v>5220</c:v>
                </c:pt>
                <c:pt idx="434">
                  <c:v>5221</c:v>
                </c:pt>
                <c:pt idx="435">
                  <c:v>5222</c:v>
                </c:pt>
                <c:pt idx="436">
                  <c:v>5223</c:v>
                </c:pt>
                <c:pt idx="437">
                  <c:v>5224</c:v>
                </c:pt>
                <c:pt idx="438">
                  <c:v>5225</c:v>
                </c:pt>
                <c:pt idx="439">
                  <c:v>5226</c:v>
                </c:pt>
                <c:pt idx="440">
                  <c:v>5227</c:v>
                </c:pt>
                <c:pt idx="441">
                  <c:v>5228</c:v>
                </c:pt>
                <c:pt idx="442">
                  <c:v>5229</c:v>
                </c:pt>
                <c:pt idx="443">
                  <c:v>5230</c:v>
                </c:pt>
                <c:pt idx="444">
                  <c:v>5231</c:v>
                </c:pt>
                <c:pt idx="445">
                  <c:v>5232</c:v>
                </c:pt>
                <c:pt idx="446">
                  <c:v>5233</c:v>
                </c:pt>
                <c:pt idx="447">
                  <c:v>5234</c:v>
                </c:pt>
                <c:pt idx="448">
                  <c:v>5235</c:v>
                </c:pt>
                <c:pt idx="449">
                  <c:v>5236</c:v>
                </c:pt>
                <c:pt idx="450">
                  <c:v>5237</c:v>
                </c:pt>
                <c:pt idx="451">
                  <c:v>5238</c:v>
                </c:pt>
                <c:pt idx="452">
                  <c:v>5239</c:v>
                </c:pt>
                <c:pt idx="453">
                  <c:v>5240</c:v>
                </c:pt>
                <c:pt idx="454">
                  <c:v>5241</c:v>
                </c:pt>
                <c:pt idx="455">
                  <c:v>5242</c:v>
                </c:pt>
                <c:pt idx="456">
                  <c:v>5243</c:v>
                </c:pt>
                <c:pt idx="457">
                  <c:v>5244</c:v>
                </c:pt>
                <c:pt idx="458">
                  <c:v>5245</c:v>
                </c:pt>
                <c:pt idx="459">
                  <c:v>5246</c:v>
                </c:pt>
                <c:pt idx="460">
                  <c:v>5247</c:v>
                </c:pt>
                <c:pt idx="461">
                  <c:v>5248</c:v>
                </c:pt>
                <c:pt idx="462">
                  <c:v>5249</c:v>
                </c:pt>
                <c:pt idx="463">
                  <c:v>5250</c:v>
                </c:pt>
                <c:pt idx="464">
                  <c:v>5251</c:v>
                </c:pt>
                <c:pt idx="465">
                  <c:v>5252</c:v>
                </c:pt>
                <c:pt idx="466">
                  <c:v>5253</c:v>
                </c:pt>
                <c:pt idx="467">
                  <c:v>5254</c:v>
                </c:pt>
                <c:pt idx="468">
                  <c:v>5255</c:v>
                </c:pt>
                <c:pt idx="469">
                  <c:v>5256</c:v>
                </c:pt>
                <c:pt idx="470">
                  <c:v>5257</c:v>
                </c:pt>
                <c:pt idx="471">
                  <c:v>5258</c:v>
                </c:pt>
                <c:pt idx="472">
                  <c:v>5259</c:v>
                </c:pt>
                <c:pt idx="473">
                  <c:v>5260</c:v>
                </c:pt>
                <c:pt idx="474">
                  <c:v>5261</c:v>
                </c:pt>
                <c:pt idx="475">
                  <c:v>5262</c:v>
                </c:pt>
                <c:pt idx="476">
                  <c:v>5263</c:v>
                </c:pt>
                <c:pt idx="477">
                  <c:v>5264</c:v>
                </c:pt>
                <c:pt idx="478">
                  <c:v>5265</c:v>
                </c:pt>
                <c:pt idx="479">
                  <c:v>5266</c:v>
                </c:pt>
                <c:pt idx="480">
                  <c:v>5267</c:v>
                </c:pt>
                <c:pt idx="481">
                  <c:v>5268</c:v>
                </c:pt>
                <c:pt idx="482">
                  <c:v>5269</c:v>
                </c:pt>
                <c:pt idx="483">
                  <c:v>5270</c:v>
                </c:pt>
                <c:pt idx="484">
                  <c:v>5271</c:v>
                </c:pt>
                <c:pt idx="485">
                  <c:v>5272</c:v>
                </c:pt>
                <c:pt idx="486">
                  <c:v>5273</c:v>
                </c:pt>
                <c:pt idx="487">
                  <c:v>5274</c:v>
                </c:pt>
                <c:pt idx="488">
                  <c:v>5275</c:v>
                </c:pt>
                <c:pt idx="489">
                  <c:v>5276</c:v>
                </c:pt>
                <c:pt idx="490">
                  <c:v>5277</c:v>
                </c:pt>
                <c:pt idx="491">
                  <c:v>5278</c:v>
                </c:pt>
                <c:pt idx="492">
                  <c:v>5279</c:v>
                </c:pt>
                <c:pt idx="493">
                  <c:v>5280</c:v>
                </c:pt>
              </c:numCache>
            </c:numRef>
          </c:xVal>
          <c:yVal>
            <c:numRef>
              <c:f>Graph!$E$3122:$E$3613</c:f>
              <c:numCache>
                <c:formatCode>General</c:formatCode>
                <c:ptCount val="492"/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49840"/>
        <c:axId val="537648160"/>
      </c:scatterChart>
      <c:valAx>
        <c:axId val="537649840"/>
        <c:scaling>
          <c:orientation val="minMax"/>
          <c:max val="5280"/>
          <c:min val="4787"/>
        </c:scaling>
        <c:delete val="0"/>
        <c:axPos val="b"/>
        <c:numFmt formatCode="General" sourceLinked="1"/>
        <c:majorTickMark val="out"/>
        <c:minorTickMark val="none"/>
        <c:tickLblPos val="nextTo"/>
        <c:crossAx val="537648160"/>
        <c:crosses val="autoZero"/>
        <c:crossBetween val="midCat"/>
      </c:valAx>
      <c:valAx>
        <c:axId val="537648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764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431</xdr:row>
      <xdr:rowOff>0</xdr:rowOff>
    </xdr:from>
    <xdr:to>
      <xdr:col>14</xdr:col>
      <xdr:colOff>304800</xdr:colOff>
      <xdr:row>445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889</xdr:row>
      <xdr:rowOff>0</xdr:rowOff>
    </xdr:from>
    <xdr:to>
      <xdr:col>14</xdr:col>
      <xdr:colOff>304800</xdr:colOff>
      <xdr:row>903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1337</xdr:row>
      <xdr:rowOff>0</xdr:rowOff>
    </xdr:from>
    <xdr:to>
      <xdr:col>14</xdr:col>
      <xdr:colOff>304800</xdr:colOff>
      <xdr:row>1351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3120</xdr:row>
      <xdr:rowOff>0</xdr:rowOff>
    </xdr:from>
    <xdr:to>
      <xdr:col>14</xdr:col>
      <xdr:colOff>304800</xdr:colOff>
      <xdr:row>3134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551"/>
  <sheetViews>
    <sheetView workbookViewId="0">
      <selection sqref="A1:O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5" bestFit="1" customWidth="1"/>
    <col min="11" max="11" width="14.85546875" bestFit="1" customWidth="1"/>
    <col min="12" max="12" width="10" bestFit="1" customWidth="1"/>
    <col min="13" max="13" width="8" bestFit="1" customWidth="1"/>
    <col min="14" max="14" width="6" bestFit="1" customWidth="1"/>
    <col min="15" max="15" width="5.85546875" bestFit="1" customWidth="1"/>
    <col min="57" max="57" width="6.28515625" bestFit="1" customWidth="1"/>
    <col min="58" max="58" width="6.140625" bestFit="1" customWidth="1"/>
    <col min="59" max="59" width="6" bestFit="1" customWidth="1"/>
    <col min="60" max="60" width="5.8554687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  <c r="J8">
        <v>13.632304999999988</v>
      </c>
      <c r="K8">
        <v>13.236305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  <c r="F13">
        <v>19.265688999999995</v>
      </c>
      <c r="G13">
        <v>1.9009590000000001</v>
      </c>
    </row>
    <row r="14" spans="1:60" x14ac:dyDescent="0.25">
      <c r="A14">
        <v>13</v>
      </c>
      <c r="F14">
        <v>19.265688999999995</v>
      </c>
      <c r="G14">
        <v>1.9009590000000001</v>
      </c>
    </row>
    <row r="15" spans="1:60" x14ac:dyDescent="0.25">
      <c r="A15">
        <v>14</v>
      </c>
      <c r="F15">
        <v>19.265688999999995</v>
      </c>
      <c r="G15">
        <v>1.9009590000000001</v>
      </c>
    </row>
    <row r="16" spans="1:60" x14ac:dyDescent="0.25">
      <c r="A16">
        <v>15</v>
      </c>
      <c r="F16">
        <v>19.265688999999995</v>
      </c>
      <c r="G16">
        <v>1.9009590000000001</v>
      </c>
    </row>
    <row r="17" spans="1:7" x14ac:dyDescent="0.25">
      <c r="A17">
        <v>16</v>
      </c>
      <c r="F17">
        <v>19.265688999999995</v>
      </c>
      <c r="G17">
        <v>1.9009590000000001</v>
      </c>
    </row>
    <row r="18" spans="1:7" x14ac:dyDescent="0.25">
      <c r="A18">
        <v>17</v>
      </c>
      <c r="F18">
        <v>19.265688999999995</v>
      </c>
      <c r="G18">
        <v>1.9009590000000001</v>
      </c>
    </row>
    <row r="19" spans="1:7" x14ac:dyDescent="0.25">
      <c r="A19">
        <v>18</v>
      </c>
      <c r="F19">
        <v>19.265688999999995</v>
      </c>
      <c r="G19">
        <v>1.9009590000000001</v>
      </c>
    </row>
    <row r="20" spans="1:7" x14ac:dyDescent="0.25">
      <c r="A20">
        <v>19</v>
      </c>
      <c r="F20">
        <v>19.265688999999995</v>
      </c>
      <c r="G20">
        <v>1.9009590000000001</v>
      </c>
    </row>
    <row r="21" spans="1:7" x14ac:dyDescent="0.25">
      <c r="A21">
        <v>20</v>
      </c>
      <c r="F21">
        <v>19.265688999999995</v>
      </c>
      <c r="G21">
        <v>1.9009590000000001</v>
      </c>
    </row>
    <row r="22" spans="1:7" x14ac:dyDescent="0.25">
      <c r="A22">
        <v>21</v>
      </c>
      <c r="F22">
        <v>19.265688999999995</v>
      </c>
      <c r="G22">
        <v>1.9009590000000001</v>
      </c>
    </row>
    <row r="23" spans="1:7" x14ac:dyDescent="0.25">
      <c r="A23">
        <v>22</v>
      </c>
      <c r="F23">
        <v>19.265688999999995</v>
      </c>
      <c r="G23">
        <v>1.9009590000000001</v>
      </c>
    </row>
    <row r="24" spans="1:7" x14ac:dyDescent="0.25">
      <c r="A24">
        <v>23</v>
      </c>
      <c r="F24">
        <v>19.265688999999995</v>
      </c>
      <c r="G24">
        <v>1.9009590000000001</v>
      </c>
    </row>
    <row r="25" spans="1:7" x14ac:dyDescent="0.25">
      <c r="A25">
        <v>24</v>
      </c>
      <c r="D25">
        <v>39.615963999999991</v>
      </c>
      <c r="E25">
        <v>6.1957170000000001</v>
      </c>
      <c r="F25">
        <v>19.265688999999995</v>
      </c>
      <c r="G25">
        <v>1.9009590000000001</v>
      </c>
    </row>
    <row r="26" spans="1:7" x14ac:dyDescent="0.25">
      <c r="A26">
        <v>25</v>
      </c>
      <c r="D26">
        <v>39.615963999999991</v>
      </c>
      <c r="E26">
        <v>6.1957170000000001</v>
      </c>
      <c r="F26">
        <v>19.265688999999995</v>
      </c>
      <c r="G26">
        <v>1.9009590000000001</v>
      </c>
    </row>
    <row r="27" spans="1:7" x14ac:dyDescent="0.25">
      <c r="A27">
        <v>26</v>
      </c>
      <c r="D27">
        <v>39.615963999999991</v>
      </c>
      <c r="E27">
        <v>6.1957170000000001</v>
      </c>
      <c r="F27">
        <v>19.265688999999995</v>
      </c>
      <c r="G27">
        <v>1.9009590000000001</v>
      </c>
    </row>
    <row r="28" spans="1:7" x14ac:dyDescent="0.25">
      <c r="A28">
        <v>27</v>
      </c>
      <c r="D28">
        <v>39.615963999999991</v>
      </c>
      <c r="E28">
        <v>6.1957170000000001</v>
      </c>
      <c r="F28">
        <v>19.265688999999995</v>
      </c>
      <c r="G28">
        <v>1.9009590000000001</v>
      </c>
    </row>
    <row r="29" spans="1:7" x14ac:dyDescent="0.25">
      <c r="A29">
        <v>28</v>
      </c>
      <c r="D29">
        <v>39.615963999999991</v>
      </c>
      <c r="E29">
        <v>6.1957170000000001</v>
      </c>
      <c r="F29">
        <v>19.265688999999995</v>
      </c>
      <c r="G29">
        <v>1.9009590000000001</v>
      </c>
    </row>
    <row r="30" spans="1:7" x14ac:dyDescent="0.25">
      <c r="A30">
        <v>29</v>
      </c>
      <c r="D30">
        <v>39.615963999999991</v>
      </c>
      <c r="E30">
        <v>6.1957170000000001</v>
      </c>
      <c r="F30">
        <v>19.265688999999995</v>
      </c>
      <c r="G30">
        <v>1.9009590000000001</v>
      </c>
    </row>
    <row r="31" spans="1:7" x14ac:dyDescent="0.25">
      <c r="A31">
        <v>30</v>
      </c>
      <c r="D31">
        <v>39.615963999999991</v>
      </c>
      <c r="E31">
        <v>6.1957170000000001</v>
      </c>
      <c r="F31">
        <v>19.758528999999996</v>
      </c>
      <c r="G31">
        <v>2.323394</v>
      </c>
    </row>
    <row r="32" spans="1:7" x14ac:dyDescent="0.25">
      <c r="A32">
        <v>31</v>
      </c>
      <c r="D32">
        <v>39.615963999999991</v>
      </c>
      <c r="E32">
        <v>6.1957170000000001</v>
      </c>
    </row>
    <row r="33" spans="1:9" x14ac:dyDescent="0.25">
      <c r="A33">
        <v>32</v>
      </c>
      <c r="D33">
        <v>39.615963999999991</v>
      </c>
      <c r="E33">
        <v>6.1957170000000001</v>
      </c>
    </row>
    <row r="34" spans="1:9" x14ac:dyDescent="0.25">
      <c r="A34">
        <v>33</v>
      </c>
      <c r="D34">
        <v>39.615963999999991</v>
      </c>
      <c r="E34">
        <v>6.1957170000000001</v>
      </c>
      <c r="H34">
        <v>30.039276000000001</v>
      </c>
      <c r="I34">
        <v>6.4069349999999998</v>
      </c>
    </row>
    <row r="35" spans="1:9" x14ac:dyDescent="0.25">
      <c r="A35">
        <v>34</v>
      </c>
      <c r="D35">
        <v>39.615963999999991</v>
      </c>
      <c r="E35">
        <v>6.1957170000000001</v>
      </c>
      <c r="H35">
        <v>30.039276000000001</v>
      </c>
      <c r="I35">
        <v>6.4069349999999998</v>
      </c>
    </row>
    <row r="36" spans="1:9" x14ac:dyDescent="0.25">
      <c r="A36">
        <v>35</v>
      </c>
      <c r="D36">
        <v>39.615963999999991</v>
      </c>
      <c r="E36">
        <v>6.1957170000000001</v>
      </c>
      <c r="H36">
        <v>30.039276000000001</v>
      </c>
      <c r="I36">
        <v>6.4069349999999998</v>
      </c>
    </row>
    <row r="37" spans="1:9" x14ac:dyDescent="0.25">
      <c r="A37">
        <v>36</v>
      </c>
      <c r="D37">
        <v>39.615963999999991</v>
      </c>
      <c r="E37">
        <v>6.1957170000000001</v>
      </c>
      <c r="H37">
        <v>30.039276000000001</v>
      </c>
      <c r="I37">
        <v>6.4069349999999998</v>
      </c>
    </row>
    <row r="38" spans="1:9" x14ac:dyDescent="0.25">
      <c r="A38">
        <v>37</v>
      </c>
      <c r="D38">
        <v>39.615963999999991</v>
      </c>
      <c r="E38">
        <v>6.1957170000000001</v>
      </c>
      <c r="H38">
        <v>30.039276000000001</v>
      </c>
      <c r="I38">
        <v>6.4069349999999998</v>
      </c>
    </row>
    <row r="39" spans="1:9" x14ac:dyDescent="0.25">
      <c r="A39">
        <v>38</v>
      </c>
      <c r="D39">
        <v>39.615963999999991</v>
      </c>
      <c r="E39">
        <v>6.1957170000000001</v>
      </c>
      <c r="H39">
        <v>30.039276000000001</v>
      </c>
      <c r="I39">
        <v>6.4069349999999998</v>
      </c>
    </row>
    <row r="40" spans="1:9" x14ac:dyDescent="0.25">
      <c r="A40">
        <v>39</v>
      </c>
      <c r="D40">
        <v>39.615963999999991</v>
      </c>
      <c r="E40">
        <v>6.1957170000000001</v>
      </c>
      <c r="H40">
        <v>30.039276000000001</v>
      </c>
      <c r="I40">
        <v>6.4069349999999998</v>
      </c>
    </row>
    <row r="41" spans="1:9" x14ac:dyDescent="0.25">
      <c r="A41">
        <v>40</v>
      </c>
      <c r="D41">
        <v>39.96799399999999</v>
      </c>
      <c r="E41">
        <v>6.5477470000000002</v>
      </c>
      <c r="H41">
        <v>30.039276000000001</v>
      </c>
      <c r="I41">
        <v>6.4069349999999998</v>
      </c>
    </row>
    <row r="42" spans="1:9" x14ac:dyDescent="0.25">
      <c r="A42">
        <v>41</v>
      </c>
      <c r="H42">
        <v>30.039276000000001</v>
      </c>
      <c r="I42">
        <v>6.4069349999999998</v>
      </c>
    </row>
    <row r="43" spans="1:9" x14ac:dyDescent="0.25">
      <c r="A43">
        <v>42</v>
      </c>
      <c r="H43">
        <v>30.039276000000001</v>
      </c>
      <c r="I43">
        <v>6.4069349999999998</v>
      </c>
    </row>
    <row r="44" spans="1:9" x14ac:dyDescent="0.25">
      <c r="A44">
        <v>43</v>
      </c>
      <c r="H44">
        <v>30.109797999999998</v>
      </c>
      <c r="I44">
        <v>6.477341</v>
      </c>
    </row>
    <row r="45" spans="1:9" x14ac:dyDescent="0.25">
      <c r="A45">
        <v>44</v>
      </c>
      <c r="B45">
        <v>50.17833499999999</v>
      </c>
      <c r="C45">
        <v>6.3365289999999996</v>
      </c>
      <c r="H45">
        <v>30.109797999999998</v>
      </c>
      <c r="I45">
        <v>6.477341</v>
      </c>
    </row>
    <row r="46" spans="1:9" x14ac:dyDescent="0.25">
      <c r="A46">
        <v>45</v>
      </c>
      <c r="B46">
        <v>50.17833499999999</v>
      </c>
      <c r="C46">
        <v>6.3365289999999996</v>
      </c>
      <c r="H46">
        <v>30.109797999999998</v>
      </c>
      <c r="I46">
        <v>6.477341</v>
      </c>
    </row>
    <row r="47" spans="1:9" x14ac:dyDescent="0.25">
      <c r="A47">
        <v>46</v>
      </c>
      <c r="B47">
        <v>50.17833499999999</v>
      </c>
      <c r="C47">
        <v>6.3365289999999996</v>
      </c>
      <c r="H47">
        <v>30.109797999999998</v>
      </c>
      <c r="I47">
        <v>6.477341</v>
      </c>
    </row>
    <row r="48" spans="1:9" x14ac:dyDescent="0.25">
      <c r="A48">
        <v>47</v>
      </c>
      <c r="B48">
        <v>50.17833499999999</v>
      </c>
      <c r="C48">
        <v>6.3365289999999996</v>
      </c>
      <c r="H48">
        <v>30.109797999999998</v>
      </c>
      <c r="I48">
        <v>6.477341</v>
      </c>
    </row>
    <row r="49" spans="1:9" x14ac:dyDescent="0.25">
      <c r="A49">
        <v>48</v>
      </c>
      <c r="B49">
        <v>50.17833499999999</v>
      </c>
      <c r="C49">
        <v>6.3365289999999996</v>
      </c>
      <c r="H49">
        <v>30.109797999999998</v>
      </c>
      <c r="I49">
        <v>6.477341</v>
      </c>
    </row>
    <row r="50" spans="1:9" x14ac:dyDescent="0.25">
      <c r="A50">
        <v>49</v>
      </c>
      <c r="B50">
        <v>50.17833499999999</v>
      </c>
      <c r="C50">
        <v>6.3365289999999996</v>
      </c>
      <c r="H50">
        <v>30.109797999999998</v>
      </c>
      <c r="I50">
        <v>6.477341</v>
      </c>
    </row>
    <row r="51" spans="1:9" x14ac:dyDescent="0.25">
      <c r="A51">
        <v>50</v>
      </c>
      <c r="B51">
        <v>50.17833499999999</v>
      </c>
      <c r="C51">
        <v>6.3365289999999996</v>
      </c>
      <c r="H51">
        <v>30.109797999999998</v>
      </c>
      <c r="I51">
        <v>6.477341</v>
      </c>
    </row>
    <row r="52" spans="1:9" x14ac:dyDescent="0.25">
      <c r="A52">
        <v>51</v>
      </c>
      <c r="B52">
        <v>50.17833499999999</v>
      </c>
      <c r="C52">
        <v>6.3365289999999996</v>
      </c>
    </row>
    <row r="53" spans="1:9" x14ac:dyDescent="0.25">
      <c r="A53">
        <v>52</v>
      </c>
      <c r="B53">
        <v>50.17833499999999</v>
      </c>
      <c r="C53">
        <v>6.3365289999999996</v>
      </c>
    </row>
    <row r="54" spans="1:9" x14ac:dyDescent="0.25">
      <c r="A54">
        <v>53</v>
      </c>
      <c r="B54">
        <v>50.17833499999999</v>
      </c>
      <c r="C54">
        <v>6.3365289999999996</v>
      </c>
    </row>
    <row r="55" spans="1:9" x14ac:dyDescent="0.25">
      <c r="A55">
        <v>54</v>
      </c>
      <c r="B55">
        <v>50.17833499999999</v>
      </c>
      <c r="C55">
        <v>6.3365289999999996</v>
      </c>
      <c r="F55">
        <v>42.291731999999996</v>
      </c>
      <c r="G55">
        <v>4.4355700000000002</v>
      </c>
    </row>
    <row r="56" spans="1:9" x14ac:dyDescent="0.25">
      <c r="A56">
        <v>55</v>
      </c>
      <c r="B56">
        <v>50.17833499999999</v>
      </c>
      <c r="C56">
        <v>6.3365289999999996</v>
      </c>
      <c r="F56">
        <v>42.291731999999996</v>
      </c>
      <c r="G56">
        <v>4.4355700000000002</v>
      </c>
    </row>
    <row r="57" spans="1:9" x14ac:dyDescent="0.25">
      <c r="A57">
        <v>56</v>
      </c>
      <c r="B57">
        <v>50.17833499999999</v>
      </c>
      <c r="C57">
        <v>6.3365289999999996</v>
      </c>
      <c r="F57">
        <v>42.291731999999996</v>
      </c>
      <c r="G57">
        <v>4.4355700000000002</v>
      </c>
    </row>
    <row r="58" spans="1:9" x14ac:dyDescent="0.25">
      <c r="A58">
        <v>57</v>
      </c>
      <c r="B58">
        <v>50.17833499999999</v>
      </c>
      <c r="C58">
        <v>6.3365289999999996</v>
      </c>
      <c r="F58">
        <v>42.291731999999996</v>
      </c>
      <c r="G58">
        <v>4.4355700000000002</v>
      </c>
    </row>
    <row r="59" spans="1:9" x14ac:dyDescent="0.25">
      <c r="A59">
        <v>58</v>
      </c>
      <c r="B59">
        <v>50.17833499999999</v>
      </c>
      <c r="C59">
        <v>6.3365289999999996</v>
      </c>
      <c r="F59">
        <v>42.291731999999996</v>
      </c>
      <c r="G59">
        <v>4.4355700000000002</v>
      </c>
    </row>
    <row r="60" spans="1:9" x14ac:dyDescent="0.25">
      <c r="A60">
        <v>59</v>
      </c>
      <c r="B60">
        <v>50.17833499999999</v>
      </c>
      <c r="C60">
        <v>6.3365289999999996</v>
      </c>
      <c r="D60">
        <v>58.487486999999994</v>
      </c>
      <c r="E60">
        <v>8.5191119999999998</v>
      </c>
      <c r="F60">
        <v>42.291731999999996</v>
      </c>
      <c r="G60">
        <v>4.4355700000000002</v>
      </c>
    </row>
    <row r="61" spans="1:9" x14ac:dyDescent="0.25">
      <c r="A61">
        <v>60</v>
      </c>
      <c r="D61">
        <v>58.487486999999994</v>
      </c>
      <c r="E61">
        <v>8.5191119999999998</v>
      </c>
      <c r="F61">
        <v>42.291731999999996</v>
      </c>
      <c r="G61">
        <v>4.4355700000000002</v>
      </c>
    </row>
    <row r="62" spans="1:9" x14ac:dyDescent="0.25">
      <c r="A62">
        <v>61</v>
      </c>
      <c r="D62">
        <v>58.487486999999994</v>
      </c>
      <c r="E62">
        <v>8.5191119999999998</v>
      </c>
      <c r="F62">
        <v>42.291731999999996</v>
      </c>
      <c r="G62">
        <v>4.4355700000000002</v>
      </c>
    </row>
    <row r="63" spans="1:9" x14ac:dyDescent="0.25">
      <c r="A63">
        <v>62</v>
      </c>
      <c r="D63">
        <v>58.487486999999994</v>
      </c>
      <c r="E63">
        <v>8.5191119999999998</v>
      </c>
      <c r="F63">
        <v>42.291731999999996</v>
      </c>
      <c r="G63">
        <v>4.4355700000000002</v>
      </c>
    </row>
    <row r="64" spans="1:9" x14ac:dyDescent="0.25">
      <c r="A64">
        <v>63</v>
      </c>
      <c r="D64">
        <v>58.487486999999994</v>
      </c>
      <c r="E64">
        <v>8.5191119999999998</v>
      </c>
      <c r="F64">
        <v>42.291731999999996</v>
      </c>
      <c r="G64">
        <v>4.4355700000000002</v>
      </c>
    </row>
    <row r="65" spans="1:9" x14ac:dyDescent="0.25">
      <c r="A65">
        <v>64</v>
      </c>
      <c r="D65">
        <v>58.487486999999994</v>
      </c>
      <c r="E65">
        <v>8.5191119999999998</v>
      </c>
      <c r="F65">
        <v>42.291731999999996</v>
      </c>
      <c r="G65">
        <v>4.4355700000000002</v>
      </c>
    </row>
    <row r="66" spans="1:9" x14ac:dyDescent="0.25">
      <c r="A66">
        <v>65</v>
      </c>
      <c r="D66">
        <v>58.487486999999994</v>
      </c>
      <c r="E66">
        <v>8.5191119999999998</v>
      </c>
      <c r="F66">
        <v>42.291731999999996</v>
      </c>
      <c r="G66">
        <v>4.4355700000000002</v>
      </c>
    </row>
    <row r="67" spans="1:9" x14ac:dyDescent="0.25">
      <c r="A67">
        <v>66</v>
      </c>
      <c r="D67">
        <v>58.487486999999994</v>
      </c>
      <c r="E67">
        <v>8.5191119999999998</v>
      </c>
      <c r="F67">
        <v>42.291731999999996</v>
      </c>
      <c r="G67">
        <v>4.4355700000000002</v>
      </c>
    </row>
    <row r="68" spans="1:9" x14ac:dyDescent="0.25">
      <c r="A68">
        <v>67</v>
      </c>
      <c r="D68">
        <v>58.487486999999994</v>
      </c>
      <c r="E68">
        <v>8.5191119999999998</v>
      </c>
      <c r="F68">
        <v>42.291731999999996</v>
      </c>
      <c r="G68">
        <v>4.4355700000000002</v>
      </c>
    </row>
    <row r="69" spans="1:9" x14ac:dyDescent="0.25">
      <c r="A69">
        <v>68</v>
      </c>
      <c r="D69">
        <v>58.487486999999994</v>
      </c>
      <c r="E69">
        <v>8.5191119999999998</v>
      </c>
      <c r="F69">
        <v>42.291731999999996</v>
      </c>
      <c r="G69">
        <v>4.4355700000000002</v>
      </c>
    </row>
    <row r="70" spans="1:9" x14ac:dyDescent="0.25">
      <c r="A70">
        <v>69</v>
      </c>
      <c r="D70">
        <v>58.487486999999994</v>
      </c>
      <c r="E70">
        <v>8.5191119999999998</v>
      </c>
      <c r="F70">
        <v>42.291731999999996</v>
      </c>
      <c r="G70">
        <v>4.4355700000000002</v>
      </c>
      <c r="H70">
        <v>51.375462999999996</v>
      </c>
      <c r="I70">
        <v>8.4487059999999996</v>
      </c>
    </row>
    <row r="71" spans="1:9" x14ac:dyDescent="0.25">
      <c r="A71">
        <v>70</v>
      </c>
      <c r="D71">
        <v>58.487486999999994</v>
      </c>
      <c r="E71">
        <v>8.5191119999999998</v>
      </c>
      <c r="F71">
        <v>42.291731999999996</v>
      </c>
      <c r="G71">
        <v>4.365164</v>
      </c>
      <c r="H71">
        <v>51.375462999999996</v>
      </c>
      <c r="I71">
        <v>8.4487059999999996</v>
      </c>
    </row>
    <row r="72" spans="1:9" x14ac:dyDescent="0.25">
      <c r="A72">
        <v>71</v>
      </c>
      <c r="D72">
        <v>58.487486999999994</v>
      </c>
      <c r="E72">
        <v>8.5191119999999998</v>
      </c>
      <c r="H72">
        <v>51.375462999999996</v>
      </c>
      <c r="I72">
        <v>8.4487059999999996</v>
      </c>
    </row>
    <row r="73" spans="1:9" x14ac:dyDescent="0.25">
      <c r="A73">
        <v>72</v>
      </c>
      <c r="D73">
        <v>58.487486999999994</v>
      </c>
      <c r="E73">
        <v>8.5191119999999998</v>
      </c>
      <c r="H73">
        <v>51.375462999999996</v>
      </c>
      <c r="I73">
        <v>8.4487059999999996</v>
      </c>
    </row>
    <row r="74" spans="1:9" x14ac:dyDescent="0.25">
      <c r="A74">
        <v>73</v>
      </c>
      <c r="D74">
        <v>58.487486999999994</v>
      </c>
      <c r="E74">
        <v>8.5191119999999998</v>
      </c>
      <c r="H74">
        <v>51.375462999999996</v>
      </c>
      <c r="I74">
        <v>8.4487059999999996</v>
      </c>
    </row>
    <row r="75" spans="1:9" x14ac:dyDescent="0.25">
      <c r="A75">
        <v>74</v>
      </c>
      <c r="D75">
        <v>58.557892999999993</v>
      </c>
      <c r="E75">
        <v>8.5191119999999998</v>
      </c>
      <c r="H75">
        <v>51.375462999999996</v>
      </c>
      <c r="I75">
        <v>8.4487059999999996</v>
      </c>
    </row>
    <row r="76" spans="1:9" x14ac:dyDescent="0.25">
      <c r="A76">
        <v>75</v>
      </c>
      <c r="D76">
        <v>58.557892999999993</v>
      </c>
      <c r="E76">
        <v>8.5191119999999998</v>
      </c>
      <c r="H76">
        <v>51.375462999999996</v>
      </c>
      <c r="I76">
        <v>8.4487059999999996</v>
      </c>
    </row>
    <row r="77" spans="1:9" x14ac:dyDescent="0.25">
      <c r="A77">
        <v>76</v>
      </c>
      <c r="H77">
        <v>51.375462999999996</v>
      </c>
      <c r="I77">
        <v>8.4487059999999996</v>
      </c>
    </row>
    <row r="78" spans="1:9" x14ac:dyDescent="0.25">
      <c r="A78">
        <v>77</v>
      </c>
      <c r="H78">
        <v>51.375462999999996</v>
      </c>
      <c r="I78">
        <v>8.4487059999999996</v>
      </c>
    </row>
    <row r="79" spans="1:9" x14ac:dyDescent="0.25">
      <c r="A79">
        <v>78</v>
      </c>
      <c r="H79">
        <v>51.375462999999996</v>
      </c>
      <c r="I79">
        <v>8.4487059999999996</v>
      </c>
    </row>
    <row r="80" spans="1:9" x14ac:dyDescent="0.25">
      <c r="A80">
        <v>79</v>
      </c>
      <c r="H80">
        <v>51.375462999999996</v>
      </c>
      <c r="I80">
        <v>8.4487059999999996</v>
      </c>
    </row>
    <row r="81" spans="1:9" x14ac:dyDescent="0.25">
      <c r="A81">
        <v>80</v>
      </c>
      <c r="H81">
        <v>51.375462999999996</v>
      </c>
      <c r="I81">
        <v>8.4487059999999996</v>
      </c>
    </row>
    <row r="82" spans="1:9" x14ac:dyDescent="0.25">
      <c r="A82">
        <v>81</v>
      </c>
      <c r="B82">
        <v>69.631226999999996</v>
      </c>
      <c r="C82">
        <v>6.8365260000000001</v>
      </c>
      <c r="H82">
        <v>51.375462999999996</v>
      </c>
      <c r="I82">
        <v>8.4487059999999996</v>
      </c>
    </row>
    <row r="83" spans="1:9" x14ac:dyDescent="0.25">
      <c r="A83">
        <v>82</v>
      </c>
      <c r="B83">
        <v>69.631226999999996</v>
      </c>
      <c r="C83">
        <v>6.8365260000000001</v>
      </c>
      <c r="H83">
        <v>51.375462999999996</v>
      </c>
      <c r="I83">
        <v>8.4487059999999996</v>
      </c>
    </row>
    <row r="84" spans="1:9" x14ac:dyDescent="0.25">
      <c r="A84">
        <v>83</v>
      </c>
      <c r="B84">
        <v>69.631226999999996</v>
      </c>
      <c r="C84">
        <v>6.8365260000000001</v>
      </c>
      <c r="H84">
        <v>51.375462999999996</v>
      </c>
      <c r="I84">
        <v>8.4487059999999996</v>
      </c>
    </row>
    <row r="85" spans="1:9" x14ac:dyDescent="0.25">
      <c r="A85">
        <v>84</v>
      </c>
      <c r="B85">
        <v>69.631226999999996</v>
      </c>
      <c r="C85">
        <v>6.8365260000000001</v>
      </c>
      <c r="H85">
        <v>51.375462999999996</v>
      </c>
      <c r="I85">
        <v>8.4487059999999996</v>
      </c>
    </row>
    <row r="86" spans="1:9" x14ac:dyDescent="0.25">
      <c r="A86">
        <v>85</v>
      </c>
      <c r="B86">
        <v>69.631226999999996</v>
      </c>
      <c r="C86">
        <v>6.8365260000000001</v>
      </c>
      <c r="H86">
        <v>51.516274999999993</v>
      </c>
      <c r="I86">
        <v>8.4487059999999996</v>
      </c>
    </row>
    <row r="87" spans="1:9" x14ac:dyDescent="0.25">
      <c r="A87">
        <v>86</v>
      </c>
      <c r="B87">
        <v>69.631226999999996</v>
      </c>
      <c r="C87">
        <v>6.8365260000000001</v>
      </c>
      <c r="H87">
        <v>51.516274999999993</v>
      </c>
      <c r="I87">
        <v>8.4487059999999996</v>
      </c>
    </row>
    <row r="88" spans="1:9" x14ac:dyDescent="0.25">
      <c r="A88">
        <v>87</v>
      </c>
      <c r="B88">
        <v>69.631226999999996</v>
      </c>
      <c r="C88">
        <v>6.8365260000000001</v>
      </c>
    </row>
    <row r="89" spans="1:9" x14ac:dyDescent="0.25">
      <c r="A89">
        <v>88</v>
      </c>
      <c r="B89">
        <v>69.631226999999996</v>
      </c>
      <c r="C89">
        <v>6.8365260000000001</v>
      </c>
    </row>
    <row r="90" spans="1:9" x14ac:dyDescent="0.25">
      <c r="A90">
        <v>89</v>
      </c>
      <c r="B90">
        <v>69.631226999999996</v>
      </c>
      <c r="C90">
        <v>6.8365260000000001</v>
      </c>
    </row>
    <row r="91" spans="1:9" x14ac:dyDescent="0.25">
      <c r="A91">
        <v>90</v>
      </c>
      <c r="B91">
        <v>69.631226999999996</v>
      </c>
      <c r="C91">
        <v>6.8365260000000001</v>
      </c>
    </row>
    <row r="92" spans="1:9" x14ac:dyDescent="0.25">
      <c r="A92">
        <v>91</v>
      </c>
      <c r="B92">
        <v>69.631226999999996</v>
      </c>
      <c r="C92">
        <v>6.8365260000000001</v>
      </c>
    </row>
    <row r="93" spans="1:9" x14ac:dyDescent="0.25">
      <c r="A93">
        <v>92</v>
      </c>
      <c r="B93">
        <v>69.631226999999996</v>
      </c>
      <c r="C93">
        <v>6.8365260000000001</v>
      </c>
      <c r="F93">
        <v>62.853338999999991</v>
      </c>
      <c r="G93">
        <v>5.8436880000000002</v>
      </c>
    </row>
    <row r="94" spans="1:9" x14ac:dyDescent="0.25">
      <c r="A94">
        <v>93</v>
      </c>
      <c r="B94">
        <v>69.631226999999996</v>
      </c>
      <c r="C94">
        <v>6.8365260000000001</v>
      </c>
      <c r="F94">
        <v>64.631226999999996</v>
      </c>
      <c r="G94">
        <v>5.258858</v>
      </c>
    </row>
    <row r="95" spans="1:9" x14ac:dyDescent="0.25">
      <c r="A95">
        <v>94</v>
      </c>
      <c r="B95">
        <v>69.631226999999996</v>
      </c>
      <c r="C95">
        <v>6.8365260000000001</v>
      </c>
      <c r="F95">
        <v>64.631226999999996</v>
      </c>
      <c r="G95">
        <v>5.258858</v>
      </c>
    </row>
    <row r="96" spans="1:9" x14ac:dyDescent="0.25">
      <c r="A96">
        <v>95</v>
      </c>
      <c r="B96">
        <v>69.631226999999996</v>
      </c>
      <c r="C96">
        <v>6.8365260000000001</v>
      </c>
      <c r="F96">
        <v>64.631226999999996</v>
      </c>
      <c r="G96">
        <v>5.258858</v>
      </c>
    </row>
    <row r="97" spans="1:9" x14ac:dyDescent="0.25">
      <c r="A97">
        <v>96</v>
      </c>
      <c r="B97">
        <v>70.289113999999984</v>
      </c>
      <c r="C97">
        <v>6.6392910000000001</v>
      </c>
      <c r="D97">
        <v>76.867975000000001</v>
      </c>
      <c r="E97">
        <v>8.4141949999999994</v>
      </c>
      <c r="F97">
        <v>64.631226999999996</v>
      </c>
      <c r="G97">
        <v>5.258858</v>
      </c>
    </row>
    <row r="98" spans="1:9" x14ac:dyDescent="0.25">
      <c r="A98">
        <v>97</v>
      </c>
      <c r="D98">
        <v>76.867975000000001</v>
      </c>
      <c r="E98">
        <v>8.4141949999999994</v>
      </c>
      <c r="F98">
        <v>64.631226999999996</v>
      </c>
      <c r="G98">
        <v>5.258858</v>
      </c>
    </row>
    <row r="99" spans="1:9" x14ac:dyDescent="0.25">
      <c r="A99">
        <v>98</v>
      </c>
      <c r="D99">
        <v>76.867975000000001</v>
      </c>
      <c r="E99">
        <v>8.4141949999999994</v>
      </c>
      <c r="F99">
        <v>64.631226999999996</v>
      </c>
      <c r="G99">
        <v>5.258858</v>
      </c>
    </row>
    <row r="100" spans="1:9" x14ac:dyDescent="0.25">
      <c r="A100">
        <v>99</v>
      </c>
      <c r="D100">
        <v>76.867975000000001</v>
      </c>
      <c r="E100">
        <v>8.4141949999999994</v>
      </c>
      <c r="F100">
        <v>64.631226999999996</v>
      </c>
      <c r="G100">
        <v>5.258858</v>
      </c>
    </row>
    <row r="101" spans="1:9" x14ac:dyDescent="0.25">
      <c r="A101">
        <v>100</v>
      </c>
      <c r="D101">
        <v>76.867975000000001</v>
      </c>
      <c r="E101">
        <v>8.4141949999999994</v>
      </c>
      <c r="F101">
        <v>64.697075999999996</v>
      </c>
      <c r="G101">
        <v>5.1931130000000003</v>
      </c>
      <c r="H101">
        <v>67.852842999999993</v>
      </c>
      <c r="I101">
        <v>9.5751989999999996</v>
      </c>
    </row>
    <row r="102" spans="1:9" x14ac:dyDescent="0.25">
      <c r="A102">
        <v>101</v>
      </c>
      <c r="D102">
        <v>76.867975000000001</v>
      </c>
      <c r="E102">
        <v>8.4141949999999994</v>
      </c>
      <c r="F102">
        <v>64.697075999999996</v>
      </c>
      <c r="G102">
        <v>5.1931130000000003</v>
      </c>
      <c r="H102">
        <v>68.775994999999995</v>
      </c>
      <c r="I102">
        <v>8.2827040000000007</v>
      </c>
    </row>
    <row r="103" spans="1:9" x14ac:dyDescent="0.25">
      <c r="A103">
        <v>102</v>
      </c>
      <c r="D103">
        <v>76.867975000000001</v>
      </c>
      <c r="E103">
        <v>8.4141949999999994</v>
      </c>
      <c r="F103">
        <v>64.697075999999996</v>
      </c>
      <c r="G103">
        <v>5.1931130000000003</v>
      </c>
      <c r="H103">
        <v>68.775994999999995</v>
      </c>
      <c r="I103">
        <v>8.2827040000000007</v>
      </c>
    </row>
    <row r="104" spans="1:9" x14ac:dyDescent="0.25">
      <c r="A104">
        <v>103</v>
      </c>
      <c r="D104">
        <v>76.867975000000001</v>
      </c>
      <c r="E104">
        <v>8.4141949999999994</v>
      </c>
      <c r="F104">
        <v>64.697075999999996</v>
      </c>
      <c r="G104">
        <v>5.1931130000000003</v>
      </c>
      <c r="H104">
        <v>68.775994999999995</v>
      </c>
      <c r="I104">
        <v>8.2827040000000007</v>
      </c>
    </row>
    <row r="105" spans="1:9" x14ac:dyDescent="0.25">
      <c r="A105">
        <v>104</v>
      </c>
      <c r="D105">
        <v>76.867975000000001</v>
      </c>
      <c r="E105">
        <v>8.4141949999999994</v>
      </c>
      <c r="F105">
        <v>64.697075999999996</v>
      </c>
      <c r="G105">
        <v>5.1931130000000003</v>
      </c>
      <c r="H105">
        <v>68.775994999999995</v>
      </c>
      <c r="I105">
        <v>8.2827040000000007</v>
      </c>
    </row>
    <row r="106" spans="1:9" x14ac:dyDescent="0.25">
      <c r="A106">
        <v>105</v>
      </c>
      <c r="D106">
        <v>76.867975000000001</v>
      </c>
      <c r="E106">
        <v>8.4141949999999994</v>
      </c>
      <c r="F106">
        <v>64.828568999999987</v>
      </c>
      <c r="G106">
        <v>5.1273679999999997</v>
      </c>
      <c r="H106">
        <v>68.775994999999995</v>
      </c>
      <c r="I106">
        <v>8.2827040000000007</v>
      </c>
    </row>
    <row r="107" spans="1:9" x14ac:dyDescent="0.25">
      <c r="A107">
        <v>106</v>
      </c>
      <c r="D107">
        <v>76.867975000000001</v>
      </c>
      <c r="E107">
        <v>8.4141949999999994</v>
      </c>
      <c r="F107">
        <v>64.894425999999996</v>
      </c>
      <c r="G107">
        <v>5.4560940000000002</v>
      </c>
      <c r="H107">
        <v>68.775994999999995</v>
      </c>
      <c r="I107">
        <v>8.2827040000000007</v>
      </c>
    </row>
    <row r="108" spans="1:9" x14ac:dyDescent="0.25">
      <c r="A108">
        <v>107</v>
      </c>
      <c r="D108">
        <v>76.867975000000001</v>
      </c>
      <c r="E108">
        <v>8.4141949999999994</v>
      </c>
      <c r="F108">
        <v>65.091767999999988</v>
      </c>
      <c r="G108">
        <v>5.6532210000000003</v>
      </c>
      <c r="H108">
        <v>68.775994999999995</v>
      </c>
      <c r="I108">
        <v>8.2827040000000007</v>
      </c>
    </row>
    <row r="109" spans="1:9" x14ac:dyDescent="0.25">
      <c r="A109">
        <v>108</v>
      </c>
      <c r="D109">
        <v>76.867975000000001</v>
      </c>
      <c r="E109">
        <v>8.4141949999999994</v>
      </c>
      <c r="H109">
        <v>69.039082999999991</v>
      </c>
      <c r="I109">
        <v>8.4799399999999991</v>
      </c>
    </row>
    <row r="110" spans="1:9" x14ac:dyDescent="0.25">
      <c r="A110">
        <v>109</v>
      </c>
      <c r="D110">
        <v>76.867975000000001</v>
      </c>
      <c r="E110">
        <v>8.4141949999999994</v>
      </c>
      <c r="H110">
        <v>69.039082999999991</v>
      </c>
      <c r="I110">
        <v>8.4799399999999991</v>
      </c>
    </row>
    <row r="111" spans="1:9" x14ac:dyDescent="0.25">
      <c r="A111">
        <v>110</v>
      </c>
      <c r="D111">
        <v>76.867975000000001</v>
      </c>
      <c r="E111">
        <v>8.4141949999999994</v>
      </c>
      <c r="H111">
        <v>69.039082999999991</v>
      </c>
      <c r="I111">
        <v>8.4799399999999991</v>
      </c>
    </row>
    <row r="112" spans="1:9" x14ac:dyDescent="0.25">
      <c r="A112">
        <v>111</v>
      </c>
      <c r="D112">
        <v>77.131169999999997</v>
      </c>
      <c r="E112">
        <v>8.4141949999999994</v>
      </c>
      <c r="H112">
        <v>69.039082999999991</v>
      </c>
      <c r="I112">
        <v>8.4799399999999991</v>
      </c>
    </row>
    <row r="113" spans="1:9" x14ac:dyDescent="0.25">
      <c r="A113">
        <v>112</v>
      </c>
      <c r="H113">
        <v>69.039082999999991</v>
      </c>
      <c r="I113">
        <v>8.4799399999999991</v>
      </c>
    </row>
    <row r="114" spans="1:9" x14ac:dyDescent="0.25">
      <c r="A114">
        <v>113</v>
      </c>
      <c r="B114">
        <v>86.012635999999986</v>
      </c>
      <c r="C114">
        <v>5.9819469999999999</v>
      </c>
      <c r="H114">
        <v>69.170682999999997</v>
      </c>
      <c r="I114">
        <v>8.4799399999999991</v>
      </c>
    </row>
    <row r="115" spans="1:9" x14ac:dyDescent="0.25">
      <c r="A115">
        <v>114</v>
      </c>
      <c r="B115">
        <v>86.012635999999986</v>
      </c>
      <c r="C115">
        <v>5.9819469999999999</v>
      </c>
      <c r="H115">
        <v>69.170682999999997</v>
      </c>
      <c r="I115">
        <v>8.4799399999999991</v>
      </c>
    </row>
    <row r="116" spans="1:9" x14ac:dyDescent="0.25">
      <c r="A116">
        <v>115</v>
      </c>
      <c r="B116">
        <v>86.012635999999986</v>
      </c>
      <c r="C116">
        <v>5.9819469999999999</v>
      </c>
      <c r="H116">
        <v>69.170682999999997</v>
      </c>
      <c r="I116">
        <v>8.4799399999999991</v>
      </c>
    </row>
    <row r="117" spans="1:9" x14ac:dyDescent="0.25">
      <c r="A117">
        <v>116</v>
      </c>
      <c r="B117">
        <v>86.012635999999986</v>
      </c>
      <c r="C117">
        <v>5.9819469999999999</v>
      </c>
      <c r="H117">
        <v>69.302281999999991</v>
      </c>
      <c r="I117">
        <v>8.4799399999999991</v>
      </c>
    </row>
    <row r="118" spans="1:9" x14ac:dyDescent="0.25">
      <c r="A118">
        <v>117</v>
      </c>
      <c r="B118">
        <v>86.012635999999986</v>
      </c>
      <c r="C118">
        <v>5.9819469999999999</v>
      </c>
      <c r="H118">
        <v>69.433880999999985</v>
      </c>
      <c r="I118">
        <v>8.4799399999999991</v>
      </c>
    </row>
    <row r="119" spans="1:9" x14ac:dyDescent="0.25">
      <c r="A119">
        <v>118</v>
      </c>
      <c r="B119">
        <v>86.012635999999986</v>
      </c>
      <c r="C119">
        <v>5.9819469999999999</v>
      </c>
    </row>
    <row r="120" spans="1:9" x14ac:dyDescent="0.25">
      <c r="A120">
        <v>119</v>
      </c>
      <c r="B120">
        <v>86.012635999999986</v>
      </c>
      <c r="C120">
        <v>5.9819469999999999</v>
      </c>
    </row>
    <row r="121" spans="1:9" x14ac:dyDescent="0.25">
      <c r="A121">
        <v>120</v>
      </c>
      <c r="B121">
        <v>86.012635999999986</v>
      </c>
      <c r="C121">
        <v>5.9819469999999999</v>
      </c>
    </row>
    <row r="122" spans="1:9" x14ac:dyDescent="0.25">
      <c r="A122">
        <v>121</v>
      </c>
      <c r="B122">
        <v>86.012635999999986</v>
      </c>
      <c r="C122">
        <v>5.9819469999999999</v>
      </c>
    </row>
    <row r="123" spans="1:9" x14ac:dyDescent="0.25">
      <c r="A123">
        <v>122</v>
      </c>
      <c r="B123">
        <v>86.012635999999986</v>
      </c>
      <c r="C123">
        <v>5.9819469999999999</v>
      </c>
    </row>
    <row r="124" spans="1:9" x14ac:dyDescent="0.25">
      <c r="A124">
        <v>123</v>
      </c>
      <c r="B124">
        <v>86.012635999999986</v>
      </c>
      <c r="C124">
        <v>5.9819469999999999</v>
      </c>
      <c r="F124">
        <v>77.986401999999998</v>
      </c>
      <c r="G124">
        <v>5.8504569999999996</v>
      </c>
    </row>
    <row r="125" spans="1:9" x14ac:dyDescent="0.25">
      <c r="A125">
        <v>124</v>
      </c>
      <c r="B125">
        <v>86.012635999999986</v>
      </c>
      <c r="C125">
        <v>5.9819469999999999</v>
      </c>
      <c r="F125">
        <v>77.986401999999998</v>
      </c>
      <c r="G125">
        <v>5.7847109999999997</v>
      </c>
    </row>
    <row r="126" spans="1:9" x14ac:dyDescent="0.25">
      <c r="A126">
        <v>125</v>
      </c>
      <c r="B126">
        <v>86.012635999999986</v>
      </c>
      <c r="C126">
        <v>5.9819469999999999</v>
      </c>
      <c r="F126">
        <v>77.986401999999998</v>
      </c>
      <c r="G126">
        <v>5.7847109999999997</v>
      </c>
    </row>
    <row r="127" spans="1:9" x14ac:dyDescent="0.25">
      <c r="A127">
        <v>126</v>
      </c>
      <c r="B127">
        <v>86.012635999999986</v>
      </c>
      <c r="C127">
        <v>5.9819469999999999</v>
      </c>
      <c r="F127">
        <v>77.986401999999998</v>
      </c>
      <c r="G127">
        <v>5.7847109999999997</v>
      </c>
    </row>
    <row r="128" spans="1:9" x14ac:dyDescent="0.25">
      <c r="A128">
        <v>127</v>
      </c>
      <c r="B128">
        <v>86.012635999999986</v>
      </c>
      <c r="C128">
        <v>5.9819469999999999</v>
      </c>
      <c r="F128">
        <v>77.986401999999998</v>
      </c>
      <c r="G128">
        <v>5.7847109999999997</v>
      </c>
    </row>
    <row r="129" spans="1:9" x14ac:dyDescent="0.25">
      <c r="A129">
        <v>128</v>
      </c>
      <c r="B129">
        <v>86.012635999999986</v>
      </c>
      <c r="C129">
        <v>5.9819469999999999</v>
      </c>
      <c r="F129">
        <v>77.986401999999998</v>
      </c>
      <c r="G129">
        <v>5.7847109999999997</v>
      </c>
    </row>
    <row r="130" spans="1:9" x14ac:dyDescent="0.25">
      <c r="A130">
        <v>129</v>
      </c>
      <c r="B130">
        <v>86.012635999999986</v>
      </c>
      <c r="C130">
        <v>5.9819469999999999</v>
      </c>
      <c r="F130">
        <v>77.986401999999998</v>
      </c>
      <c r="G130">
        <v>5.7847109999999997</v>
      </c>
    </row>
    <row r="131" spans="1:9" x14ac:dyDescent="0.25">
      <c r="A131">
        <v>130</v>
      </c>
      <c r="B131">
        <v>86.012635999999986</v>
      </c>
      <c r="C131">
        <v>5.9819469999999999</v>
      </c>
      <c r="F131">
        <v>77.986401999999998</v>
      </c>
      <c r="G131">
        <v>5.7847109999999997</v>
      </c>
    </row>
    <row r="132" spans="1:9" x14ac:dyDescent="0.25">
      <c r="A132">
        <v>131</v>
      </c>
      <c r="F132">
        <v>77.986401999999998</v>
      </c>
      <c r="G132">
        <v>5.7847109999999997</v>
      </c>
    </row>
    <row r="133" spans="1:9" x14ac:dyDescent="0.25">
      <c r="A133">
        <v>132</v>
      </c>
      <c r="F133">
        <v>77.986401999999998</v>
      </c>
      <c r="G133">
        <v>5.7847109999999997</v>
      </c>
    </row>
    <row r="134" spans="1:9" x14ac:dyDescent="0.25">
      <c r="A134">
        <v>133</v>
      </c>
      <c r="D134">
        <v>96.144124999999988</v>
      </c>
      <c r="E134">
        <v>7.2966350000000002</v>
      </c>
      <c r="F134">
        <v>78.11800199999999</v>
      </c>
      <c r="G134">
        <v>5.8504569999999996</v>
      </c>
    </row>
    <row r="135" spans="1:9" x14ac:dyDescent="0.25">
      <c r="A135">
        <v>134</v>
      </c>
      <c r="D135">
        <v>96.144124999999988</v>
      </c>
      <c r="E135">
        <v>7.2966350000000002</v>
      </c>
      <c r="F135">
        <v>78.11800199999999</v>
      </c>
      <c r="G135">
        <v>5.8504569999999996</v>
      </c>
    </row>
    <row r="136" spans="1:9" x14ac:dyDescent="0.25">
      <c r="A136">
        <v>135</v>
      </c>
      <c r="D136">
        <v>96.144124999999988</v>
      </c>
      <c r="E136">
        <v>7.2966350000000002</v>
      </c>
      <c r="F136">
        <v>78.11800199999999</v>
      </c>
      <c r="G136">
        <v>5.8504569999999996</v>
      </c>
    </row>
    <row r="137" spans="1:9" x14ac:dyDescent="0.25">
      <c r="A137">
        <v>136</v>
      </c>
      <c r="D137">
        <v>96.144124999999988</v>
      </c>
      <c r="E137">
        <v>7.2966350000000002</v>
      </c>
      <c r="F137">
        <v>78.11800199999999</v>
      </c>
      <c r="G137">
        <v>5.8504569999999996</v>
      </c>
      <c r="H137">
        <v>85.617947999999984</v>
      </c>
      <c r="I137">
        <v>6.3105650000000004</v>
      </c>
    </row>
    <row r="138" spans="1:9" x14ac:dyDescent="0.25">
      <c r="A138">
        <v>137</v>
      </c>
      <c r="D138">
        <v>96.144124999999988</v>
      </c>
      <c r="E138">
        <v>7.2966350000000002</v>
      </c>
      <c r="F138">
        <v>78.38109</v>
      </c>
      <c r="G138">
        <v>5.7847109999999997</v>
      </c>
      <c r="H138">
        <v>85.617947999999984</v>
      </c>
      <c r="I138">
        <v>6.3105650000000004</v>
      </c>
    </row>
    <row r="139" spans="1:9" x14ac:dyDescent="0.25">
      <c r="A139">
        <v>138</v>
      </c>
      <c r="D139">
        <v>96.144124999999988</v>
      </c>
      <c r="E139">
        <v>7.2966350000000002</v>
      </c>
      <c r="H139">
        <v>85.617947999999984</v>
      </c>
      <c r="I139">
        <v>6.3105650000000004</v>
      </c>
    </row>
    <row r="140" spans="1:9" x14ac:dyDescent="0.25">
      <c r="A140">
        <v>139</v>
      </c>
      <c r="D140">
        <v>96.144124999999988</v>
      </c>
      <c r="E140">
        <v>7.2966350000000002</v>
      </c>
      <c r="H140">
        <v>85.617947999999984</v>
      </c>
      <c r="I140">
        <v>6.3105650000000004</v>
      </c>
    </row>
    <row r="141" spans="1:9" x14ac:dyDescent="0.25">
      <c r="A141">
        <v>140</v>
      </c>
      <c r="D141">
        <v>96.144124999999988</v>
      </c>
      <c r="E141">
        <v>7.2966350000000002</v>
      </c>
      <c r="H141">
        <v>85.617947999999984</v>
      </c>
      <c r="I141">
        <v>6.3105650000000004</v>
      </c>
    </row>
    <row r="142" spans="1:9" x14ac:dyDescent="0.25">
      <c r="A142">
        <v>141</v>
      </c>
      <c r="D142">
        <v>96.144124999999988</v>
      </c>
      <c r="E142">
        <v>7.2966350000000002</v>
      </c>
      <c r="H142">
        <v>85.617947999999984</v>
      </c>
      <c r="I142">
        <v>6.3105650000000004</v>
      </c>
    </row>
    <row r="143" spans="1:9" x14ac:dyDescent="0.25">
      <c r="A143">
        <v>142</v>
      </c>
      <c r="D143">
        <v>96.144124999999988</v>
      </c>
      <c r="E143">
        <v>7.2966350000000002</v>
      </c>
      <c r="H143">
        <v>85.617947999999984</v>
      </c>
      <c r="I143">
        <v>6.3105650000000004</v>
      </c>
    </row>
    <row r="144" spans="1:9" x14ac:dyDescent="0.25">
      <c r="A144">
        <v>143</v>
      </c>
      <c r="D144">
        <v>96.144124999999988</v>
      </c>
      <c r="E144">
        <v>7.2966350000000002</v>
      </c>
      <c r="H144">
        <v>85.617947999999984</v>
      </c>
      <c r="I144">
        <v>6.3105650000000004</v>
      </c>
    </row>
    <row r="145" spans="1:9" x14ac:dyDescent="0.25">
      <c r="A145">
        <v>144</v>
      </c>
      <c r="D145">
        <v>96.144124999999988</v>
      </c>
      <c r="E145">
        <v>7.2966350000000002</v>
      </c>
      <c r="H145">
        <v>85.617947999999984</v>
      </c>
      <c r="I145">
        <v>6.3105650000000004</v>
      </c>
    </row>
    <row r="146" spans="1:9" x14ac:dyDescent="0.25">
      <c r="A146">
        <v>145</v>
      </c>
      <c r="D146">
        <v>96.144124999999988</v>
      </c>
      <c r="E146">
        <v>7.2966350000000002</v>
      </c>
      <c r="H146">
        <v>85.617947999999984</v>
      </c>
      <c r="I146">
        <v>6.3105650000000004</v>
      </c>
    </row>
    <row r="147" spans="1:9" x14ac:dyDescent="0.25">
      <c r="A147">
        <v>146</v>
      </c>
      <c r="D147">
        <v>96.144124999999988</v>
      </c>
      <c r="E147">
        <v>7.2966350000000002</v>
      </c>
      <c r="H147">
        <v>85.617947999999984</v>
      </c>
      <c r="I147">
        <v>6.3105650000000004</v>
      </c>
    </row>
    <row r="148" spans="1:9" x14ac:dyDescent="0.25">
      <c r="A148">
        <v>147</v>
      </c>
      <c r="D148">
        <v>96.144124999999988</v>
      </c>
      <c r="E148">
        <v>7.2966350000000002</v>
      </c>
      <c r="H148">
        <v>85.617947999999984</v>
      </c>
      <c r="I148">
        <v>6.3105650000000004</v>
      </c>
    </row>
    <row r="149" spans="1:9" x14ac:dyDescent="0.25">
      <c r="A149">
        <v>148</v>
      </c>
      <c r="H149">
        <v>85.617947999999984</v>
      </c>
      <c r="I149">
        <v>6.3105650000000004</v>
      </c>
    </row>
    <row r="150" spans="1:9" x14ac:dyDescent="0.25">
      <c r="A150">
        <v>149</v>
      </c>
      <c r="B150">
        <v>106.34146999999999</v>
      </c>
      <c r="C150">
        <v>6.1791830000000001</v>
      </c>
      <c r="H150">
        <v>85.617947999999984</v>
      </c>
      <c r="I150">
        <v>6.3105650000000004</v>
      </c>
    </row>
    <row r="151" spans="1:9" x14ac:dyDescent="0.25">
      <c r="A151">
        <v>150</v>
      </c>
      <c r="B151">
        <v>106.34146999999999</v>
      </c>
      <c r="C151">
        <v>6.1791830000000001</v>
      </c>
      <c r="H151">
        <v>85.683690999999982</v>
      </c>
      <c r="I151">
        <v>6.3105650000000004</v>
      </c>
    </row>
    <row r="152" spans="1:9" x14ac:dyDescent="0.25">
      <c r="A152">
        <v>151</v>
      </c>
      <c r="B152">
        <v>106.34146999999999</v>
      </c>
      <c r="C152">
        <v>6.1791830000000001</v>
      </c>
      <c r="H152">
        <v>85.683690999999982</v>
      </c>
      <c r="I152">
        <v>6.3105650000000004</v>
      </c>
    </row>
    <row r="153" spans="1:9" x14ac:dyDescent="0.25">
      <c r="A153">
        <v>152</v>
      </c>
      <c r="B153">
        <v>106.34146999999999</v>
      </c>
      <c r="C153">
        <v>6.1791830000000001</v>
      </c>
      <c r="H153">
        <v>85.81528999999999</v>
      </c>
      <c r="I153">
        <v>6.2449279999999998</v>
      </c>
    </row>
    <row r="154" spans="1:9" x14ac:dyDescent="0.25">
      <c r="A154">
        <v>153</v>
      </c>
      <c r="B154">
        <v>106.34146999999999</v>
      </c>
      <c r="C154">
        <v>6.1791830000000001</v>
      </c>
    </row>
    <row r="155" spans="1:9" x14ac:dyDescent="0.25">
      <c r="A155">
        <v>154</v>
      </c>
      <c r="B155">
        <v>106.34146999999999</v>
      </c>
      <c r="C155">
        <v>6.1791830000000001</v>
      </c>
    </row>
    <row r="156" spans="1:9" x14ac:dyDescent="0.25">
      <c r="A156">
        <v>155</v>
      </c>
      <c r="B156">
        <v>106.34146999999999</v>
      </c>
      <c r="C156">
        <v>6.1791830000000001</v>
      </c>
    </row>
    <row r="157" spans="1:9" x14ac:dyDescent="0.25">
      <c r="A157">
        <v>156</v>
      </c>
      <c r="B157">
        <v>106.34146999999999</v>
      </c>
      <c r="C157">
        <v>6.1791830000000001</v>
      </c>
    </row>
    <row r="158" spans="1:9" x14ac:dyDescent="0.25">
      <c r="A158">
        <v>157</v>
      </c>
      <c r="B158">
        <v>106.34146999999999</v>
      </c>
      <c r="C158">
        <v>6.1791830000000001</v>
      </c>
      <c r="F158">
        <v>96.670411999999999</v>
      </c>
      <c r="G158">
        <v>4.0099159999999996</v>
      </c>
    </row>
    <row r="159" spans="1:9" x14ac:dyDescent="0.25">
      <c r="A159">
        <v>158</v>
      </c>
      <c r="B159">
        <v>106.34146999999999</v>
      </c>
      <c r="C159">
        <v>6.1791830000000001</v>
      </c>
      <c r="F159">
        <v>96.670411999999999</v>
      </c>
      <c r="G159">
        <v>4.0099159999999996</v>
      </c>
    </row>
    <row r="160" spans="1:9" x14ac:dyDescent="0.25">
      <c r="A160">
        <v>159</v>
      </c>
      <c r="B160">
        <v>106.34146999999999</v>
      </c>
      <c r="C160">
        <v>6.1791830000000001</v>
      </c>
      <c r="F160">
        <v>96.670411999999999</v>
      </c>
      <c r="G160">
        <v>4.0099159999999996</v>
      </c>
    </row>
    <row r="161" spans="1:9" x14ac:dyDescent="0.25">
      <c r="A161">
        <v>160</v>
      </c>
      <c r="B161">
        <v>106.34146999999999</v>
      </c>
      <c r="C161">
        <v>6.1791830000000001</v>
      </c>
      <c r="F161">
        <v>96.670411999999999</v>
      </c>
      <c r="G161">
        <v>4.0099159999999996</v>
      </c>
    </row>
    <row r="162" spans="1:9" x14ac:dyDescent="0.25">
      <c r="A162">
        <v>161</v>
      </c>
      <c r="B162">
        <v>106.34146999999999</v>
      </c>
      <c r="C162">
        <v>6.1791830000000001</v>
      </c>
      <c r="F162">
        <v>96.670411999999999</v>
      </c>
      <c r="G162">
        <v>4.0099159999999996</v>
      </c>
    </row>
    <row r="163" spans="1:9" x14ac:dyDescent="0.25">
      <c r="A163">
        <v>162</v>
      </c>
      <c r="B163">
        <v>106.34146999999999</v>
      </c>
      <c r="C163">
        <v>6.1791830000000001</v>
      </c>
      <c r="F163">
        <v>96.670411999999999</v>
      </c>
      <c r="G163">
        <v>4.0099159999999996</v>
      </c>
    </row>
    <row r="164" spans="1:9" x14ac:dyDescent="0.25">
      <c r="A164">
        <v>163</v>
      </c>
      <c r="B164">
        <v>106.34146999999999</v>
      </c>
      <c r="C164">
        <v>6.1791830000000001</v>
      </c>
      <c r="F164">
        <v>96.670411999999999</v>
      </c>
      <c r="G164">
        <v>4.0099159999999996</v>
      </c>
    </row>
    <row r="165" spans="1:9" x14ac:dyDescent="0.25">
      <c r="A165">
        <v>164</v>
      </c>
      <c r="B165">
        <v>106.34146999999999</v>
      </c>
      <c r="C165">
        <v>6.1791830000000001</v>
      </c>
      <c r="F165">
        <v>96.670411999999999</v>
      </c>
      <c r="G165">
        <v>4.0099159999999996</v>
      </c>
    </row>
    <row r="166" spans="1:9" x14ac:dyDescent="0.25">
      <c r="A166">
        <v>165</v>
      </c>
      <c r="F166">
        <v>96.670411999999999</v>
      </c>
      <c r="G166">
        <v>4.0099159999999996</v>
      </c>
    </row>
    <row r="167" spans="1:9" x14ac:dyDescent="0.25">
      <c r="A167">
        <v>166</v>
      </c>
      <c r="F167">
        <v>96.670411999999999</v>
      </c>
      <c r="G167">
        <v>4.0099159999999996</v>
      </c>
    </row>
    <row r="168" spans="1:9" x14ac:dyDescent="0.25">
      <c r="A168">
        <v>167</v>
      </c>
      <c r="D168">
        <v>116.53870499999999</v>
      </c>
      <c r="E168">
        <v>7.4938700000000003</v>
      </c>
      <c r="F168">
        <v>96.670411999999999</v>
      </c>
      <c r="G168">
        <v>4.0099159999999996</v>
      </c>
    </row>
    <row r="169" spans="1:9" x14ac:dyDescent="0.25">
      <c r="A169">
        <v>168</v>
      </c>
      <c r="D169">
        <v>116.53870499999999</v>
      </c>
      <c r="E169">
        <v>7.4938700000000003</v>
      </c>
      <c r="F169">
        <v>96.604669000000001</v>
      </c>
      <c r="G169">
        <v>4.0099159999999996</v>
      </c>
    </row>
    <row r="170" spans="1:9" x14ac:dyDescent="0.25">
      <c r="A170">
        <v>169</v>
      </c>
      <c r="D170">
        <v>116.53870499999999</v>
      </c>
      <c r="E170">
        <v>7.4938700000000003</v>
      </c>
      <c r="F170">
        <v>97.196808999999988</v>
      </c>
      <c r="G170">
        <v>4.0099159999999996</v>
      </c>
    </row>
    <row r="171" spans="1:9" x14ac:dyDescent="0.25">
      <c r="A171">
        <v>170</v>
      </c>
      <c r="D171">
        <v>116.53870499999999</v>
      </c>
      <c r="E171">
        <v>7.4938700000000003</v>
      </c>
      <c r="F171">
        <v>97.59149699999999</v>
      </c>
      <c r="G171">
        <v>4.0099159999999996</v>
      </c>
    </row>
    <row r="172" spans="1:9" x14ac:dyDescent="0.25">
      <c r="A172">
        <v>171</v>
      </c>
      <c r="D172">
        <v>116.53870499999999</v>
      </c>
      <c r="E172">
        <v>7.4938700000000003</v>
      </c>
    </row>
    <row r="173" spans="1:9" x14ac:dyDescent="0.25">
      <c r="A173">
        <v>172</v>
      </c>
      <c r="D173">
        <v>116.53870499999999</v>
      </c>
      <c r="E173">
        <v>7.4938700000000003</v>
      </c>
      <c r="H173">
        <v>106.34146999999999</v>
      </c>
      <c r="I173">
        <v>6.7707819999999996</v>
      </c>
    </row>
    <row r="174" spans="1:9" x14ac:dyDescent="0.25">
      <c r="A174">
        <v>173</v>
      </c>
      <c r="D174">
        <v>116.53870499999999</v>
      </c>
      <c r="E174">
        <v>7.4938700000000003</v>
      </c>
      <c r="H174">
        <v>106.34146999999999</v>
      </c>
      <c r="I174">
        <v>6.7707819999999996</v>
      </c>
    </row>
    <row r="175" spans="1:9" x14ac:dyDescent="0.25">
      <c r="A175">
        <v>174</v>
      </c>
      <c r="D175">
        <v>116.53870499999999</v>
      </c>
      <c r="E175">
        <v>7.4938700000000003</v>
      </c>
      <c r="H175">
        <v>106.34146999999999</v>
      </c>
      <c r="I175">
        <v>6.7707819999999996</v>
      </c>
    </row>
    <row r="176" spans="1:9" x14ac:dyDescent="0.25">
      <c r="A176">
        <v>175</v>
      </c>
      <c r="D176">
        <v>116.53870499999999</v>
      </c>
      <c r="E176">
        <v>7.4938700000000003</v>
      </c>
      <c r="H176">
        <v>106.34146999999999</v>
      </c>
      <c r="I176">
        <v>6.7707819999999996</v>
      </c>
    </row>
    <row r="177" spans="1:9" x14ac:dyDescent="0.25">
      <c r="A177">
        <v>176</v>
      </c>
      <c r="D177">
        <v>116.53870499999999</v>
      </c>
      <c r="E177">
        <v>7.4938700000000003</v>
      </c>
      <c r="H177">
        <v>106.34146999999999</v>
      </c>
      <c r="I177">
        <v>6.7707819999999996</v>
      </c>
    </row>
    <row r="178" spans="1:9" x14ac:dyDescent="0.25">
      <c r="A178">
        <v>177</v>
      </c>
      <c r="D178">
        <v>116.53870499999999</v>
      </c>
      <c r="E178">
        <v>7.4938700000000003</v>
      </c>
      <c r="H178">
        <v>106.34146999999999</v>
      </c>
      <c r="I178">
        <v>6.7707819999999996</v>
      </c>
    </row>
    <row r="179" spans="1:9" x14ac:dyDescent="0.25">
      <c r="A179">
        <v>178</v>
      </c>
      <c r="D179">
        <v>116.53870499999999</v>
      </c>
      <c r="E179">
        <v>7.4938700000000003</v>
      </c>
      <c r="H179">
        <v>106.34146999999999</v>
      </c>
      <c r="I179">
        <v>6.7707819999999996</v>
      </c>
    </row>
    <row r="180" spans="1:9" x14ac:dyDescent="0.25">
      <c r="A180">
        <v>179</v>
      </c>
      <c r="D180">
        <v>116.53870499999999</v>
      </c>
      <c r="E180">
        <v>7.4938700000000003</v>
      </c>
      <c r="H180">
        <v>106.34146999999999</v>
      </c>
      <c r="I180">
        <v>6.7707819999999996</v>
      </c>
    </row>
    <row r="181" spans="1:9" x14ac:dyDescent="0.25">
      <c r="A181">
        <v>180</v>
      </c>
      <c r="D181">
        <v>116.53870499999999</v>
      </c>
      <c r="E181">
        <v>7.4938700000000003</v>
      </c>
      <c r="H181">
        <v>106.34146999999999</v>
      </c>
      <c r="I181">
        <v>6.7707819999999996</v>
      </c>
    </row>
    <row r="182" spans="1:9" x14ac:dyDescent="0.25">
      <c r="A182">
        <v>181</v>
      </c>
      <c r="D182">
        <v>116.53870499999999</v>
      </c>
      <c r="E182">
        <v>7.4938700000000003</v>
      </c>
      <c r="H182">
        <v>106.34146999999999</v>
      </c>
      <c r="I182">
        <v>6.7707819999999996</v>
      </c>
    </row>
    <row r="183" spans="1:9" x14ac:dyDescent="0.25">
      <c r="A183">
        <v>182</v>
      </c>
      <c r="H183">
        <v>106.34146999999999</v>
      </c>
      <c r="I183">
        <v>6.8365260000000001</v>
      </c>
    </row>
    <row r="184" spans="1:9" x14ac:dyDescent="0.25">
      <c r="A184">
        <v>183</v>
      </c>
      <c r="H184">
        <v>106.34146999999999</v>
      </c>
      <c r="I184">
        <v>6.902272</v>
      </c>
    </row>
    <row r="185" spans="1:9" x14ac:dyDescent="0.25">
      <c r="A185">
        <v>184</v>
      </c>
      <c r="B185">
        <v>125.68336599999999</v>
      </c>
      <c r="C185">
        <v>6.4420549999999999</v>
      </c>
      <c r="H185">
        <v>106.34146999999999</v>
      </c>
      <c r="I185">
        <v>6.902272</v>
      </c>
    </row>
    <row r="186" spans="1:9" x14ac:dyDescent="0.25">
      <c r="A186">
        <v>185</v>
      </c>
      <c r="B186">
        <v>125.68336599999999</v>
      </c>
      <c r="C186">
        <v>6.4420549999999999</v>
      </c>
      <c r="H186">
        <v>106.34146999999999</v>
      </c>
      <c r="I186">
        <v>6.902272</v>
      </c>
    </row>
    <row r="187" spans="1:9" x14ac:dyDescent="0.25">
      <c r="A187">
        <v>186</v>
      </c>
      <c r="B187">
        <v>125.68336599999999</v>
      </c>
      <c r="C187">
        <v>6.4420549999999999</v>
      </c>
    </row>
    <row r="188" spans="1:9" x14ac:dyDescent="0.25">
      <c r="A188">
        <v>187</v>
      </c>
      <c r="B188">
        <v>125.68336599999999</v>
      </c>
      <c r="C188">
        <v>6.4420549999999999</v>
      </c>
    </row>
    <row r="189" spans="1:9" x14ac:dyDescent="0.25">
      <c r="A189">
        <v>188</v>
      </c>
      <c r="B189">
        <v>125.68336599999999</v>
      </c>
      <c r="C189">
        <v>6.4420549999999999</v>
      </c>
    </row>
    <row r="190" spans="1:9" x14ac:dyDescent="0.25">
      <c r="A190">
        <v>189</v>
      </c>
      <c r="B190">
        <v>125.68336599999999</v>
      </c>
      <c r="C190">
        <v>6.4420549999999999</v>
      </c>
      <c r="F190">
        <v>117.26244499999999</v>
      </c>
      <c r="G190">
        <v>5.1931130000000003</v>
      </c>
    </row>
    <row r="191" spans="1:9" x14ac:dyDescent="0.25">
      <c r="A191">
        <v>190</v>
      </c>
      <c r="B191">
        <v>125.68336599999999</v>
      </c>
      <c r="C191">
        <v>6.4420549999999999</v>
      </c>
      <c r="F191">
        <v>117.26244499999999</v>
      </c>
      <c r="G191">
        <v>5.1931130000000003</v>
      </c>
    </row>
    <row r="192" spans="1:9" x14ac:dyDescent="0.25">
      <c r="A192">
        <v>191</v>
      </c>
      <c r="B192">
        <v>125.68336599999999</v>
      </c>
      <c r="C192">
        <v>6.4420549999999999</v>
      </c>
      <c r="F192">
        <v>117.26244499999999</v>
      </c>
      <c r="G192">
        <v>5.1931130000000003</v>
      </c>
    </row>
    <row r="193" spans="1:9" x14ac:dyDescent="0.25">
      <c r="A193">
        <v>192</v>
      </c>
      <c r="B193">
        <v>125.68336599999999</v>
      </c>
      <c r="C193">
        <v>6.4420549999999999</v>
      </c>
      <c r="F193">
        <v>117.26244499999999</v>
      </c>
      <c r="G193">
        <v>5.1931130000000003</v>
      </c>
    </row>
    <row r="194" spans="1:9" x14ac:dyDescent="0.25">
      <c r="A194">
        <v>193</v>
      </c>
      <c r="B194">
        <v>125.68336599999999</v>
      </c>
      <c r="C194">
        <v>6.4420549999999999</v>
      </c>
      <c r="F194">
        <v>117.26244499999999</v>
      </c>
      <c r="G194">
        <v>5.1931130000000003</v>
      </c>
    </row>
    <row r="195" spans="1:9" x14ac:dyDescent="0.25">
      <c r="A195">
        <v>194</v>
      </c>
      <c r="B195">
        <v>125.68336599999999</v>
      </c>
      <c r="C195">
        <v>6.4420549999999999</v>
      </c>
      <c r="F195">
        <v>117.26244499999999</v>
      </c>
      <c r="G195">
        <v>5.1931130000000003</v>
      </c>
    </row>
    <row r="196" spans="1:9" x14ac:dyDescent="0.25">
      <c r="A196">
        <v>195</v>
      </c>
      <c r="B196">
        <v>125.68336599999999</v>
      </c>
      <c r="C196">
        <v>6.4420549999999999</v>
      </c>
      <c r="F196">
        <v>117.26244499999999</v>
      </c>
      <c r="G196">
        <v>5.1931130000000003</v>
      </c>
    </row>
    <row r="197" spans="1:9" x14ac:dyDescent="0.25">
      <c r="A197">
        <v>196</v>
      </c>
      <c r="B197">
        <v>125.68336599999999</v>
      </c>
      <c r="C197">
        <v>6.4420549999999999</v>
      </c>
      <c r="F197">
        <v>117.26244499999999</v>
      </c>
      <c r="G197">
        <v>5.1931130000000003</v>
      </c>
    </row>
    <row r="198" spans="1:9" x14ac:dyDescent="0.25">
      <c r="A198">
        <v>197</v>
      </c>
      <c r="B198">
        <v>125.68336599999999</v>
      </c>
      <c r="C198">
        <v>6.4420549999999999</v>
      </c>
      <c r="F198">
        <v>117.26244499999999</v>
      </c>
      <c r="G198">
        <v>5.1931130000000003</v>
      </c>
    </row>
    <row r="199" spans="1:9" x14ac:dyDescent="0.25">
      <c r="A199">
        <v>198</v>
      </c>
      <c r="B199">
        <v>125.68336599999999</v>
      </c>
      <c r="C199">
        <v>6.4420549999999999</v>
      </c>
      <c r="F199">
        <v>117.26244499999999</v>
      </c>
      <c r="G199">
        <v>5.1931130000000003</v>
      </c>
    </row>
    <row r="200" spans="1:9" x14ac:dyDescent="0.25">
      <c r="A200">
        <v>199</v>
      </c>
      <c r="F200">
        <v>117.26244499999999</v>
      </c>
      <c r="G200">
        <v>5.1931130000000003</v>
      </c>
    </row>
    <row r="201" spans="1:9" x14ac:dyDescent="0.25">
      <c r="A201">
        <v>200</v>
      </c>
      <c r="D201">
        <v>146.824848</v>
      </c>
      <c r="E201">
        <v>7.7437329999999998</v>
      </c>
      <c r="F201">
        <v>117.26244499999999</v>
      </c>
      <c r="G201">
        <v>5.1931130000000003</v>
      </c>
    </row>
    <row r="202" spans="1:9" x14ac:dyDescent="0.25">
      <c r="A202">
        <v>201</v>
      </c>
      <c r="D202">
        <v>146.824848</v>
      </c>
      <c r="E202">
        <v>7.7437329999999998</v>
      </c>
      <c r="F202">
        <v>117.26244499999999</v>
      </c>
      <c r="G202">
        <v>5.1931130000000003</v>
      </c>
    </row>
    <row r="203" spans="1:9" x14ac:dyDescent="0.25">
      <c r="A203">
        <v>202</v>
      </c>
      <c r="D203">
        <v>146.824848</v>
      </c>
      <c r="E203">
        <v>7.7437329999999998</v>
      </c>
      <c r="F203">
        <v>117.26244499999999</v>
      </c>
      <c r="G203">
        <v>5.1931130000000003</v>
      </c>
    </row>
    <row r="204" spans="1:9" x14ac:dyDescent="0.25">
      <c r="A204">
        <v>203</v>
      </c>
      <c r="D204">
        <v>146.824848</v>
      </c>
      <c r="E204">
        <v>7.7437329999999998</v>
      </c>
      <c r="F204">
        <v>117.26244499999999</v>
      </c>
      <c r="G204">
        <v>5.1931130000000003</v>
      </c>
    </row>
    <row r="205" spans="1:9" x14ac:dyDescent="0.25">
      <c r="A205">
        <v>204</v>
      </c>
      <c r="D205">
        <v>146.824848</v>
      </c>
      <c r="E205">
        <v>7.7437329999999998</v>
      </c>
      <c r="H205">
        <v>125.222825</v>
      </c>
      <c r="I205">
        <v>7.1651439999999997</v>
      </c>
    </row>
    <row r="206" spans="1:9" x14ac:dyDescent="0.25">
      <c r="A206">
        <v>205</v>
      </c>
      <c r="D206">
        <v>146.824848</v>
      </c>
      <c r="E206">
        <v>7.7437329999999998</v>
      </c>
      <c r="H206">
        <v>125.222825</v>
      </c>
      <c r="I206">
        <v>7.1651439999999997</v>
      </c>
    </row>
    <row r="207" spans="1:9" x14ac:dyDescent="0.25">
      <c r="A207">
        <v>206</v>
      </c>
      <c r="D207">
        <v>146.824848</v>
      </c>
      <c r="E207">
        <v>7.7437329999999998</v>
      </c>
      <c r="H207">
        <v>125.222825</v>
      </c>
      <c r="I207">
        <v>7.1651439999999997</v>
      </c>
    </row>
    <row r="208" spans="1:9" x14ac:dyDescent="0.25">
      <c r="A208">
        <v>207</v>
      </c>
      <c r="D208">
        <v>146.824848</v>
      </c>
      <c r="E208">
        <v>7.7437329999999998</v>
      </c>
      <c r="H208">
        <v>125.222825</v>
      </c>
      <c r="I208">
        <v>7.1651439999999997</v>
      </c>
    </row>
    <row r="209" spans="1:9" x14ac:dyDescent="0.25">
      <c r="A209">
        <v>208</v>
      </c>
      <c r="D209">
        <v>146.824848</v>
      </c>
      <c r="E209">
        <v>7.7437329999999998</v>
      </c>
      <c r="H209">
        <v>125.222825</v>
      </c>
      <c r="I209">
        <v>7.1651439999999997</v>
      </c>
    </row>
    <row r="210" spans="1:9" x14ac:dyDescent="0.25">
      <c r="A210">
        <v>209</v>
      </c>
      <c r="D210">
        <v>146.824848</v>
      </c>
      <c r="E210">
        <v>7.7437329999999998</v>
      </c>
      <c r="H210">
        <v>125.222825</v>
      </c>
      <c r="I210">
        <v>7.1651439999999997</v>
      </c>
    </row>
    <row r="211" spans="1:9" x14ac:dyDescent="0.25">
      <c r="A211">
        <v>210</v>
      </c>
      <c r="D211">
        <v>146.824848</v>
      </c>
      <c r="E211">
        <v>7.7437329999999998</v>
      </c>
      <c r="H211">
        <v>125.222825</v>
      </c>
      <c r="I211">
        <v>7.1651439999999997</v>
      </c>
    </row>
    <row r="212" spans="1:9" x14ac:dyDescent="0.25">
      <c r="A212">
        <v>211</v>
      </c>
      <c r="D212">
        <v>146.824848</v>
      </c>
      <c r="E212">
        <v>7.7437329999999998</v>
      </c>
      <c r="H212">
        <v>125.222825</v>
      </c>
      <c r="I212">
        <v>7.1651439999999997</v>
      </c>
    </row>
    <row r="213" spans="1:9" x14ac:dyDescent="0.25">
      <c r="A213">
        <v>212</v>
      </c>
      <c r="D213">
        <v>146.824848</v>
      </c>
      <c r="E213">
        <v>7.7437329999999998</v>
      </c>
      <c r="H213">
        <v>125.222825</v>
      </c>
      <c r="I213">
        <v>7.1651439999999997</v>
      </c>
    </row>
    <row r="214" spans="1:9" x14ac:dyDescent="0.25">
      <c r="A214">
        <v>213</v>
      </c>
      <c r="D214">
        <v>146.824848</v>
      </c>
      <c r="E214">
        <v>7.7437329999999998</v>
      </c>
      <c r="H214">
        <v>125.222825</v>
      </c>
      <c r="I214">
        <v>7.1651439999999997</v>
      </c>
    </row>
    <row r="215" spans="1:9" x14ac:dyDescent="0.25">
      <c r="A215">
        <v>214</v>
      </c>
      <c r="D215">
        <v>146.824848</v>
      </c>
      <c r="E215">
        <v>7.7437329999999998</v>
      </c>
      <c r="H215">
        <v>125.222825</v>
      </c>
      <c r="I215">
        <v>7.1651439999999997</v>
      </c>
    </row>
    <row r="216" spans="1:9" x14ac:dyDescent="0.25">
      <c r="A216">
        <v>215</v>
      </c>
      <c r="D216">
        <v>146.824848</v>
      </c>
      <c r="E216">
        <v>7.7437329999999998</v>
      </c>
      <c r="H216">
        <v>125.222825</v>
      </c>
      <c r="I216">
        <v>7.1651439999999997</v>
      </c>
    </row>
    <row r="217" spans="1:9" x14ac:dyDescent="0.25">
      <c r="A217">
        <v>216</v>
      </c>
      <c r="H217">
        <v>125.222825</v>
      </c>
      <c r="I217">
        <v>7.1651439999999997</v>
      </c>
    </row>
    <row r="218" spans="1:9" x14ac:dyDescent="0.25">
      <c r="A218">
        <v>217</v>
      </c>
      <c r="H218">
        <v>125.222825</v>
      </c>
      <c r="I218">
        <v>7.1651439999999997</v>
      </c>
    </row>
    <row r="219" spans="1:9" x14ac:dyDescent="0.25">
      <c r="A219">
        <v>218</v>
      </c>
      <c r="H219">
        <v>125.222825</v>
      </c>
      <c r="I219">
        <v>7.1651439999999997</v>
      </c>
    </row>
    <row r="220" spans="1:9" x14ac:dyDescent="0.25">
      <c r="A220">
        <v>219</v>
      </c>
      <c r="B220">
        <v>155.96944099999999</v>
      </c>
      <c r="C220">
        <v>6.890695</v>
      </c>
    </row>
    <row r="221" spans="1:9" x14ac:dyDescent="0.25">
      <c r="A221">
        <v>220</v>
      </c>
      <c r="B221">
        <v>155.96944099999999</v>
      </c>
      <c r="C221">
        <v>6.890695</v>
      </c>
    </row>
    <row r="222" spans="1:9" x14ac:dyDescent="0.25">
      <c r="A222">
        <v>221</v>
      </c>
      <c r="B222">
        <v>155.96944099999999</v>
      </c>
      <c r="C222">
        <v>6.890695</v>
      </c>
    </row>
    <row r="223" spans="1:9" x14ac:dyDescent="0.25">
      <c r="A223">
        <v>222</v>
      </c>
      <c r="B223">
        <v>155.96944099999999</v>
      </c>
      <c r="C223">
        <v>6.890695</v>
      </c>
    </row>
    <row r="224" spans="1:9" x14ac:dyDescent="0.25">
      <c r="A224">
        <v>223</v>
      </c>
      <c r="B224">
        <v>155.96944099999999</v>
      </c>
      <c r="C224">
        <v>6.890695</v>
      </c>
    </row>
    <row r="225" spans="1:9" x14ac:dyDescent="0.25">
      <c r="A225">
        <v>224</v>
      </c>
      <c r="B225">
        <v>155.96944099999999</v>
      </c>
      <c r="C225">
        <v>6.890695</v>
      </c>
      <c r="F225">
        <v>147.54855699999999</v>
      </c>
      <c r="G225">
        <v>5.3813079999999998</v>
      </c>
    </row>
    <row r="226" spans="1:9" x14ac:dyDescent="0.25">
      <c r="A226">
        <v>225</v>
      </c>
      <c r="B226">
        <v>155.96944099999999</v>
      </c>
      <c r="C226">
        <v>6.890695</v>
      </c>
      <c r="F226">
        <v>147.54855699999999</v>
      </c>
      <c r="G226">
        <v>5.3813079999999998</v>
      </c>
    </row>
    <row r="227" spans="1:9" x14ac:dyDescent="0.25">
      <c r="A227">
        <v>226</v>
      </c>
      <c r="B227">
        <v>155.96944099999999</v>
      </c>
      <c r="C227">
        <v>6.890695</v>
      </c>
      <c r="F227">
        <v>147.54855699999999</v>
      </c>
      <c r="G227">
        <v>5.3813079999999998</v>
      </c>
    </row>
    <row r="228" spans="1:9" x14ac:dyDescent="0.25">
      <c r="A228">
        <v>227</v>
      </c>
      <c r="B228">
        <v>155.96944099999999</v>
      </c>
      <c r="C228">
        <v>6.890695</v>
      </c>
      <c r="F228">
        <v>147.54855699999999</v>
      </c>
      <c r="G228">
        <v>5.3813079999999998</v>
      </c>
    </row>
    <row r="229" spans="1:9" x14ac:dyDescent="0.25">
      <c r="A229">
        <v>228</v>
      </c>
      <c r="B229">
        <v>155.96944099999999</v>
      </c>
      <c r="C229">
        <v>6.890695</v>
      </c>
      <c r="F229">
        <v>147.54855699999999</v>
      </c>
      <c r="G229">
        <v>5.3813079999999998</v>
      </c>
    </row>
    <row r="230" spans="1:9" x14ac:dyDescent="0.25">
      <c r="A230">
        <v>229</v>
      </c>
      <c r="B230">
        <v>155.96944099999999</v>
      </c>
      <c r="C230">
        <v>6.890695</v>
      </c>
      <c r="F230">
        <v>147.54855699999999</v>
      </c>
      <c r="G230">
        <v>5.3813079999999998</v>
      </c>
    </row>
    <row r="231" spans="1:9" x14ac:dyDescent="0.25">
      <c r="A231">
        <v>230</v>
      </c>
      <c r="B231">
        <v>155.96944099999999</v>
      </c>
      <c r="C231">
        <v>6.890695</v>
      </c>
      <c r="F231">
        <v>147.54855699999999</v>
      </c>
      <c r="G231">
        <v>5.3813079999999998</v>
      </c>
    </row>
    <row r="232" spans="1:9" x14ac:dyDescent="0.25">
      <c r="A232">
        <v>231</v>
      </c>
      <c r="B232">
        <v>155.96944099999999</v>
      </c>
      <c r="C232">
        <v>6.890695</v>
      </c>
      <c r="F232">
        <v>147.54855699999999</v>
      </c>
      <c r="G232">
        <v>5.3813079999999998</v>
      </c>
    </row>
    <row r="233" spans="1:9" x14ac:dyDescent="0.25">
      <c r="A233">
        <v>232</v>
      </c>
      <c r="B233">
        <v>155.96944099999999</v>
      </c>
      <c r="C233">
        <v>6.890695</v>
      </c>
      <c r="F233">
        <v>147.54855699999999</v>
      </c>
      <c r="G233">
        <v>5.3813079999999998</v>
      </c>
    </row>
    <row r="234" spans="1:9" x14ac:dyDescent="0.25">
      <c r="A234">
        <v>233</v>
      </c>
      <c r="B234">
        <v>156.82474199999999</v>
      </c>
      <c r="C234">
        <v>6.6937899999999999</v>
      </c>
      <c r="F234">
        <v>147.54855699999999</v>
      </c>
      <c r="G234">
        <v>5.5125780000000004</v>
      </c>
    </row>
    <row r="235" spans="1:9" x14ac:dyDescent="0.25">
      <c r="A235">
        <v>234</v>
      </c>
      <c r="F235">
        <v>147.54855699999999</v>
      </c>
      <c r="G235">
        <v>5.5125780000000004</v>
      </c>
      <c r="H235">
        <v>154.06160799999998</v>
      </c>
      <c r="I235">
        <v>8.4000819999999994</v>
      </c>
    </row>
    <row r="236" spans="1:9" x14ac:dyDescent="0.25">
      <c r="A236">
        <v>235</v>
      </c>
      <c r="F236">
        <v>147.745892</v>
      </c>
      <c r="G236">
        <v>5.5125780000000004</v>
      </c>
      <c r="H236">
        <v>154.06160799999998</v>
      </c>
      <c r="I236">
        <v>8.4000819999999994</v>
      </c>
    </row>
    <row r="237" spans="1:9" x14ac:dyDescent="0.25">
      <c r="A237">
        <v>236</v>
      </c>
      <c r="F237">
        <v>147.811634</v>
      </c>
      <c r="G237">
        <v>5.5125780000000004</v>
      </c>
      <c r="H237">
        <v>154.06160799999998</v>
      </c>
      <c r="I237">
        <v>8.4000819999999994</v>
      </c>
    </row>
    <row r="238" spans="1:9" x14ac:dyDescent="0.25">
      <c r="A238">
        <v>237</v>
      </c>
      <c r="D238">
        <v>167.416641</v>
      </c>
      <c r="E238">
        <v>7.7437329999999998</v>
      </c>
      <c r="F238">
        <v>147.811634</v>
      </c>
      <c r="G238">
        <v>5.5125780000000004</v>
      </c>
      <c r="H238">
        <v>154.12734999999998</v>
      </c>
      <c r="I238">
        <v>8.3344470000000008</v>
      </c>
    </row>
    <row r="239" spans="1:9" x14ac:dyDescent="0.25">
      <c r="A239">
        <v>238</v>
      </c>
      <c r="D239">
        <v>167.416641</v>
      </c>
      <c r="E239">
        <v>7.7437329999999998</v>
      </c>
      <c r="F239">
        <v>148.14056399999998</v>
      </c>
      <c r="G239">
        <v>5.5125780000000004</v>
      </c>
      <c r="H239">
        <v>154.12734999999998</v>
      </c>
      <c r="I239">
        <v>8.3344470000000008</v>
      </c>
    </row>
    <row r="240" spans="1:9" x14ac:dyDescent="0.25">
      <c r="A240">
        <v>239</v>
      </c>
      <c r="D240">
        <v>167.416641</v>
      </c>
      <c r="E240">
        <v>7.7437329999999998</v>
      </c>
      <c r="F240">
        <v>148.14056399999998</v>
      </c>
      <c r="G240">
        <v>5.5125780000000004</v>
      </c>
      <c r="H240">
        <v>154.19320299999998</v>
      </c>
      <c r="I240">
        <v>8.3344470000000008</v>
      </c>
    </row>
    <row r="241" spans="1:9" x14ac:dyDescent="0.25">
      <c r="A241">
        <v>240</v>
      </c>
      <c r="D241">
        <v>167.416641</v>
      </c>
      <c r="E241">
        <v>7.7437329999999998</v>
      </c>
      <c r="H241">
        <v>154.19320299999998</v>
      </c>
      <c r="I241">
        <v>8.3344470000000008</v>
      </c>
    </row>
    <row r="242" spans="1:9" x14ac:dyDescent="0.25">
      <c r="A242">
        <v>241</v>
      </c>
      <c r="D242">
        <v>167.416641</v>
      </c>
      <c r="E242">
        <v>7.7437329999999998</v>
      </c>
      <c r="H242">
        <v>154.19320299999998</v>
      </c>
      <c r="I242">
        <v>8.3344470000000008</v>
      </c>
    </row>
    <row r="243" spans="1:9" x14ac:dyDescent="0.25">
      <c r="A243">
        <v>242</v>
      </c>
      <c r="D243">
        <v>167.416641</v>
      </c>
      <c r="E243">
        <v>7.7437329999999998</v>
      </c>
      <c r="H243">
        <v>154.19320299999998</v>
      </c>
      <c r="I243">
        <v>8.3344470000000008</v>
      </c>
    </row>
    <row r="244" spans="1:9" x14ac:dyDescent="0.25">
      <c r="A244">
        <v>243</v>
      </c>
      <c r="D244">
        <v>167.416641</v>
      </c>
      <c r="E244">
        <v>7.7437329999999998</v>
      </c>
      <c r="H244">
        <v>154.19320299999998</v>
      </c>
      <c r="I244">
        <v>8.3344470000000008</v>
      </c>
    </row>
    <row r="245" spans="1:9" x14ac:dyDescent="0.25">
      <c r="A245">
        <v>244</v>
      </c>
      <c r="D245">
        <v>167.416641</v>
      </c>
      <c r="E245">
        <v>7.7437329999999998</v>
      </c>
      <c r="H245">
        <v>154.19320299999998</v>
      </c>
      <c r="I245">
        <v>8.3344470000000008</v>
      </c>
    </row>
    <row r="246" spans="1:9" x14ac:dyDescent="0.25">
      <c r="A246">
        <v>245</v>
      </c>
      <c r="D246">
        <v>167.416641</v>
      </c>
      <c r="E246">
        <v>7.7437329999999998</v>
      </c>
      <c r="H246">
        <v>154.52212900000001</v>
      </c>
      <c r="I246">
        <v>8.3344470000000008</v>
      </c>
    </row>
    <row r="247" spans="1:9" x14ac:dyDescent="0.25">
      <c r="A247">
        <v>246</v>
      </c>
      <c r="D247">
        <v>167.416641</v>
      </c>
      <c r="E247">
        <v>7.7437329999999998</v>
      </c>
      <c r="H247">
        <v>154.52212900000001</v>
      </c>
      <c r="I247">
        <v>8.3344470000000008</v>
      </c>
    </row>
    <row r="248" spans="1:9" x14ac:dyDescent="0.25">
      <c r="A248">
        <v>247</v>
      </c>
      <c r="D248">
        <v>167.416641</v>
      </c>
      <c r="E248">
        <v>7.7437329999999998</v>
      </c>
      <c r="H248">
        <v>154.78531699999999</v>
      </c>
      <c r="I248">
        <v>8.4000819999999994</v>
      </c>
    </row>
    <row r="249" spans="1:9" x14ac:dyDescent="0.25">
      <c r="A249">
        <v>248</v>
      </c>
      <c r="D249">
        <v>167.416641</v>
      </c>
      <c r="E249">
        <v>7.7437329999999998</v>
      </c>
      <c r="H249">
        <v>154.78531699999999</v>
      </c>
      <c r="I249">
        <v>8.4000819999999994</v>
      </c>
    </row>
    <row r="250" spans="1:9" x14ac:dyDescent="0.25">
      <c r="A250">
        <v>249</v>
      </c>
      <c r="D250">
        <v>167.416641</v>
      </c>
      <c r="E250">
        <v>7.7437329999999998</v>
      </c>
      <c r="H250">
        <v>154.78531699999999</v>
      </c>
      <c r="I250">
        <v>8.4000819999999994</v>
      </c>
    </row>
    <row r="251" spans="1:9" x14ac:dyDescent="0.25">
      <c r="A251">
        <v>250</v>
      </c>
      <c r="D251">
        <v>167.416641</v>
      </c>
      <c r="E251">
        <v>7.7437329999999998</v>
      </c>
      <c r="H251">
        <v>154.91680199999999</v>
      </c>
      <c r="I251">
        <v>8.4000819999999994</v>
      </c>
    </row>
    <row r="252" spans="1:9" x14ac:dyDescent="0.25">
      <c r="A252">
        <v>251</v>
      </c>
      <c r="D252">
        <v>167.416641</v>
      </c>
      <c r="E252">
        <v>7.7437329999999998</v>
      </c>
    </row>
    <row r="253" spans="1:9" x14ac:dyDescent="0.25">
      <c r="A253">
        <v>252</v>
      </c>
    </row>
    <row r="254" spans="1:9" x14ac:dyDescent="0.25">
      <c r="A254">
        <v>253</v>
      </c>
      <c r="B254">
        <v>177.74546100000001</v>
      </c>
      <c r="C254">
        <v>5.7093740000000004</v>
      </c>
    </row>
    <row r="255" spans="1:9" x14ac:dyDescent="0.25">
      <c r="A255">
        <v>254</v>
      </c>
      <c r="B255">
        <v>177.74546100000001</v>
      </c>
      <c r="C255">
        <v>5.7093740000000004</v>
      </c>
    </row>
    <row r="256" spans="1:9" x14ac:dyDescent="0.25">
      <c r="A256">
        <v>255</v>
      </c>
      <c r="B256">
        <v>177.74546100000001</v>
      </c>
      <c r="C256">
        <v>5.7093740000000004</v>
      </c>
    </row>
    <row r="257" spans="1:9" x14ac:dyDescent="0.25">
      <c r="A257">
        <v>256</v>
      </c>
      <c r="B257">
        <v>177.74546100000001</v>
      </c>
      <c r="C257">
        <v>5.7093740000000004</v>
      </c>
      <c r="F257">
        <v>165.90358699999999</v>
      </c>
      <c r="G257">
        <v>6.6281549999999996</v>
      </c>
    </row>
    <row r="258" spans="1:9" x14ac:dyDescent="0.25">
      <c r="A258">
        <v>257</v>
      </c>
      <c r="B258">
        <v>177.74546100000001</v>
      </c>
      <c r="C258">
        <v>5.7093740000000004</v>
      </c>
      <c r="F258">
        <v>165.90358699999999</v>
      </c>
      <c r="G258">
        <v>6.6281549999999996</v>
      </c>
    </row>
    <row r="259" spans="1:9" x14ac:dyDescent="0.25">
      <c r="A259">
        <v>258</v>
      </c>
      <c r="B259">
        <v>177.74546100000001</v>
      </c>
      <c r="C259">
        <v>5.7093740000000004</v>
      </c>
      <c r="F259">
        <v>165.90358699999999</v>
      </c>
      <c r="G259">
        <v>6.6281549999999996</v>
      </c>
    </row>
    <row r="260" spans="1:9" x14ac:dyDescent="0.25">
      <c r="A260">
        <v>259</v>
      </c>
      <c r="B260">
        <v>177.74546100000001</v>
      </c>
      <c r="C260">
        <v>5.8406440000000002</v>
      </c>
      <c r="F260">
        <v>165.90358699999999</v>
      </c>
      <c r="G260">
        <v>6.6281549999999996</v>
      </c>
    </row>
    <row r="261" spans="1:9" x14ac:dyDescent="0.25">
      <c r="A261">
        <v>260</v>
      </c>
      <c r="B261">
        <v>177.74546100000001</v>
      </c>
      <c r="C261">
        <v>5.8406440000000002</v>
      </c>
      <c r="F261">
        <v>165.90358699999999</v>
      </c>
      <c r="G261">
        <v>6.6281549999999996</v>
      </c>
    </row>
    <row r="262" spans="1:9" x14ac:dyDescent="0.25">
      <c r="A262">
        <v>261</v>
      </c>
      <c r="B262">
        <v>177.74546100000001</v>
      </c>
      <c r="C262">
        <v>5.8406440000000002</v>
      </c>
      <c r="F262">
        <v>165.90358699999999</v>
      </c>
      <c r="G262">
        <v>6.6281549999999996</v>
      </c>
    </row>
    <row r="263" spans="1:9" x14ac:dyDescent="0.25">
      <c r="A263">
        <v>262</v>
      </c>
      <c r="B263">
        <v>177.74546100000001</v>
      </c>
      <c r="C263">
        <v>5.8406440000000002</v>
      </c>
      <c r="F263">
        <v>165.90358699999999</v>
      </c>
      <c r="G263">
        <v>6.6281549999999996</v>
      </c>
    </row>
    <row r="264" spans="1:9" x14ac:dyDescent="0.25">
      <c r="A264">
        <v>263</v>
      </c>
      <c r="B264">
        <v>177.74546100000001</v>
      </c>
      <c r="C264">
        <v>5.8406440000000002</v>
      </c>
      <c r="F264">
        <v>165.90358699999999</v>
      </c>
      <c r="G264">
        <v>6.6281549999999996</v>
      </c>
    </row>
    <row r="265" spans="1:9" x14ac:dyDescent="0.25">
      <c r="A265">
        <v>264</v>
      </c>
      <c r="B265">
        <v>177.81131199999999</v>
      </c>
      <c r="C265">
        <v>5.8406440000000002</v>
      </c>
      <c r="F265">
        <v>165.90358699999999</v>
      </c>
      <c r="G265">
        <v>6.6281549999999996</v>
      </c>
    </row>
    <row r="266" spans="1:9" x14ac:dyDescent="0.25">
      <c r="A266">
        <v>265</v>
      </c>
      <c r="B266">
        <v>177.81131199999999</v>
      </c>
      <c r="C266">
        <v>5.8406440000000002</v>
      </c>
      <c r="F266">
        <v>165.90358699999999</v>
      </c>
      <c r="G266">
        <v>6.6281549999999996</v>
      </c>
    </row>
    <row r="267" spans="1:9" x14ac:dyDescent="0.25">
      <c r="A267">
        <v>266</v>
      </c>
      <c r="B267">
        <v>177.81131199999999</v>
      </c>
      <c r="C267">
        <v>5.8406440000000002</v>
      </c>
      <c r="F267">
        <v>165.90358699999999</v>
      </c>
      <c r="G267">
        <v>6.6281549999999996</v>
      </c>
    </row>
    <row r="268" spans="1:9" x14ac:dyDescent="0.25">
      <c r="A268">
        <v>267</v>
      </c>
      <c r="B268">
        <v>177.81131199999999</v>
      </c>
      <c r="C268">
        <v>5.8406440000000002</v>
      </c>
      <c r="F268">
        <v>165.90358699999999</v>
      </c>
      <c r="G268">
        <v>6.6281549999999996</v>
      </c>
    </row>
    <row r="269" spans="1:9" x14ac:dyDescent="0.25">
      <c r="A269">
        <v>268</v>
      </c>
      <c r="B269">
        <v>177.81131199999999</v>
      </c>
      <c r="C269">
        <v>5.8406440000000002</v>
      </c>
      <c r="F269">
        <v>165.90358699999999</v>
      </c>
      <c r="G269">
        <v>6.6281549999999996</v>
      </c>
    </row>
    <row r="270" spans="1:9" x14ac:dyDescent="0.25">
      <c r="A270">
        <v>269</v>
      </c>
      <c r="F270">
        <v>165.90358699999999</v>
      </c>
      <c r="G270">
        <v>6.6281549999999996</v>
      </c>
    </row>
    <row r="271" spans="1:9" x14ac:dyDescent="0.25">
      <c r="A271">
        <v>270</v>
      </c>
      <c r="F271">
        <v>166.232517</v>
      </c>
      <c r="G271">
        <v>6.6281549999999996</v>
      </c>
      <c r="H271">
        <v>174.98232999999999</v>
      </c>
      <c r="I271">
        <v>7.4813010000000002</v>
      </c>
    </row>
    <row r="272" spans="1:9" x14ac:dyDescent="0.25">
      <c r="A272">
        <v>271</v>
      </c>
      <c r="H272">
        <v>174.98232999999999</v>
      </c>
      <c r="I272">
        <v>7.4813010000000002</v>
      </c>
    </row>
    <row r="273" spans="1:9" x14ac:dyDescent="0.25">
      <c r="A273">
        <v>272</v>
      </c>
      <c r="D273">
        <v>189.32425499999999</v>
      </c>
      <c r="E273">
        <v>7.4813010000000002</v>
      </c>
      <c r="H273">
        <v>174.98232999999999</v>
      </c>
      <c r="I273">
        <v>7.4813010000000002</v>
      </c>
    </row>
    <row r="274" spans="1:9" x14ac:dyDescent="0.25">
      <c r="A274">
        <v>273</v>
      </c>
      <c r="D274">
        <v>189.32425499999999</v>
      </c>
      <c r="E274">
        <v>7.4813010000000002</v>
      </c>
      <c r="H274">
        <v>174.98232999999999</v>
      </c>
      <c r="I274">
        <v>7.4813010000000002</v>
      </c>
    </row>
    <row r="275" spans="1:9" x14ac:dyDescent="0.25">
      <c r="A275">
        <v>274</v>
      </c>
      <c r="D275">
        <v>189.32425499999999</v>
      </c>
      <c r="E275">
        <v>7.4813010000000002</v>
      </c>
      <c r="H275">
        <v>174.98232999999999</v>
      </c>
      <c r="I275">
        <v>7.4813010000000002</v>
      </c>
    </row>
    <row r="276" spans="1:9" x14ac:dyDescent="0.25">
      <c r="A276">
        <v>275</v>
      </c>
      <c r="D276">
        <v>189.32425499999999</v>
      </c>
      <c r="E276">
        <v>7.4813010000000002</v>
      </c>
      <c r="H276">
        <v>174.98232999999999</v>
      </c>
      <c r="I276">
        <v>7.4813010000000002</v>
      </c>
    </row>
    <row r="277" spans="1:9" x14ac:dyDescent="0.25">
      <c r="A277">
        <v>276</v>
      </c>
      <c r="D277">
        <v>189.32425499999999</v>
      </c>
      <c r="E277">
        <v>7.4813010000000002</v>
      </c>
      <c r="H277">
        <v>174.98232999999999</v>
      </c>
      <c r="I277">
        <v>7.4813010000000002</v>
      </c>
    </row>
    <row r="278" spans="1:9" x14ac:dyDescent="0.25">
      <c r="A278">
        <v>277</v>
      </c>
      <c r="D278">
        <v>189.32425499999999</v>
      </c>
      <c r="E278">
        <v>7.4813010000000002</v>
      </c>
      <c r="H278">
        <v>174.98232999999999</v>
      </c>
      <c r="I278">
        <v>7.4813010000000002</v>
      </c>
    </row>
    <row r="279" spans="1:9" x14ac:dyDescent="0.25">
      <c r="A279">
        <v>278</v>
      </c>
      <c r="D279">
        <v>189.32425499999999</v>
      </c>
      <c r="E279">
        <v>7.4813010000000002</v>
      </c>
      <c r="H279">
        <v>174.98232999999999</v>
      </c>
      <c r="I279">
        <v>7.4813010000000002</v>
      </c>
    </row>
    <row r="280" spans="1:9" x14ac:dyDescent="0.25">
      <c r="A280">
        <v>279</v>
      </c>
      <c r="D280">
        <v>189.32425499999999</v>
      </c>
      <c r="E280">
        <v>7.4813010000000002</v>
      </c>
      <c r="H280">
        <v>175.04818</v>
      </c>
      <c r="I280">
        <v>7.4156659999999999</v>
      </c>
    </row>
    <row r="281" spans="1:9" x14ac:dyDescent="0.25">
      <c r="A281">
        <v>280</v>
      </c>
      <c r="D281">
        <v>189.32425499999999</v>
      </c>
      <c r="E281">
        <v>7.4813010000000002</v>
      </c>
      <c r="H281">
        <v>175.24551399999999</v>
      </c>
      <c r="I281">
        <v>7.5469359999999996</v>
      </c>
    </row>
    <row r="282" spans="1:9" x14ac:dyDescent="0.25">
      <c r="A282">
        <v>281</v>
      </c>
      <c r="D282">
        <v>189.32425499999999</v>
      </c>
      <c r="E282">
        <v>7.4813010000000002</v>
      </c>
      <c r="H282">
        <v>175.24551399999999</v>
      </c>
      <c r="I282">
        <v>7.5469359999999996</v>
      </c>
    </row>
    <row r="283" spans="1:9" x14ac:dyDescent="0.25">
      <c r="A283">
        <v>282</v>
      </c>
      <c r="D283">
        <v>189.32425499999999</v>
      </c>
      <c r="E283">
        <v>7.4813010000000002</v>
      </c>
      <c r="H283">
        <v>175.24551399999999</v>
      </c>
      <c r="I283">
        <v>7.5469359999999996</v>
      </c>
    </row>
    <row r="284" spans="1:9" x14ac:dyDescent="0.25">
      <c r="A284">
        <v>283</v>
      </c>
      <c r="D284">
        <v>189.32425499999999</v>
      </c>
      <c r="E284">
        <v>7.4813010000000002</v>
      </c>
      <c r="H284">
        <v>175.24551399999999</v>
      </c>
      <c r="I284">
        <v>7.5469359999999996</v>
      </c>
    </row>
    <row r="285" spans="1:9" x14ac:dyDescent="0.25">
      <c r="A285">
        <v>284</v>
      </c>
      <c r="D285">
        <v>189.32425499999999</v>
      </c>
      <c r="E285">
        <v>7.4813010000000002</v>
      </c>
      <c r="H285">
        <v>175.24551399999999</v>
      </c>
      <c r="I285">
        <v>7.5469359999999996</v>
      </c>
    </row>
    <row r="286" spans="1:9" x14ac:dyDescent="0.25">
      <c r="A286">
        <v>285</v>
      </c>
      <c r="D286">
        <v>189.32425499999999</v>
      </c>
      <c r="E286">
        <v>7.4813010000000002</v>
      </c>
      <c r="H286">
        <v>175.24551399999999</v>
      </c>
      <c r="I286">
        <v>7.5469359999999996</v>
      </c>
    </row>
    <row r="287" spans="1:9" x14ac:dyDescent="0.25">
      <c r="A287">
        <v>286</v>
      </c>
      <c r="D287">
        <v>189.32425499999999</v>
      </c>
      <c r="E287">
        <v>7.4813010000000002</v>
      </c>
    </row>
    <row r="288" spans="1:9" x14ac:dyDescent="0.25">
      <c r="A288">
        <v>287</v>
      </c>
      <c r="D288">
        <v>189.32425499999999</v>
      </c>
      <c r="E288">
        <v>7.4813010000000002</v>
      </c>
    </row>
    <row r="289" spans="1:7" x14ac:dyDescent="0.25">
      <c r="A289">
        <v>288</v>
      </c>
    </row>
    <row r="290" spans="1:7" x14ac:dyDescent="0.25">
      <c r="A290">
        <v>289</v>
      </c>
    </row>
    <row r="291" spans="1:7" x14ac:dyDescent="0.25">
      <c r="A291">
        <v>290</v>
      </c>
      <c r="F291">
        <v>187.35068100000001</v>
      </c>
      <c r="G291">
        <v>5.3813079999999998</v>
      </c>
    </row>
    <row r="292" spans="1:7" x14ac:dyDescent="0.25">
      <c r="A292">
        <v>291</v>
      </c>
      <c r="F292">
        <v>187.35068100000001</v>
      </c>
      <c r="G292">
        <v>5.3813079999999998</v>
      </c>
    </row>
    <row r="293" spans="1:7" x14ac:dyDescent="0.25">
      <c r="A293">
        <v>292</v>
      </c>
      <c r="B293">
        <v>200.113598</v>
      </c>
      <c r="C293">
        <v>7.2187609999999998</v>
      </c>
      <c r="F293">
        <v>187.35068100000001</v>
      </c>
      <c r="G293">
        <v>5.3813079999999998</v>
      </c>
    </row>
    <row r="294" spans="1:7" x14ac:dyDescent="0.25">
      <c r="A294">
        <v>293</v>
      </c>
      <c r="B294">
        <v>200.113598</v>
      </c>
      <c r="C294">
        <v>7.2187609999999998</v>
      </c>
      <c r="F294">
        <v>187.35068100000001</v>
      </c>
      <c r="G294">
        <v>5.3813079999999998</v>
      </c>
    </row>
    <row r="295" spans="1:7" x14ac:dyDescent="0.25">
      <c r="A295">
        <v>294</v>
      </c>
      <c r="B295">
        <v>200.113598</v>
      </c>
      <c r="C295">
        <v>7.2187609999999998</v>
      </c>
      <c r="F295">
        <v>187.35068100000001</v>
      </c>
      <c r="G295">
        <v>5.3813079999999998</v>
      </c>
    </row>
    <row r="296" spans="1:7" x14ac:dyDescent="0.25">
      <c r="A296">
        <v>295</v>
      </c>
      <c r="B296">
        <v>200.113598</v>
      </c>
      <c r="C296">
        <v>7.2187609999999998</v>
      </c>
      <c r="F296">
        <v>187.35068100000001</v>
      </c>
      <c r="G296">
        <v>5.3813079999999998</v>
      </c>
    </row>
    <row r="297" spans="1:7" x14ac:dyDescent="0.25">
      <c r="A297">
        <v>296</v>
      </c>
      <c r="B297">
        <v>200.113598</v>
      </c>
      <c r="C297">
        <v>7.2187609999999998</v>
      </c>
      <c r="F297">
        <v>187.35068100000001</v>
      </c>
      <c r="G297">
        <v>5.3813079999999998</v>
      </c>
    </row>
    <row r="298" spans="1:7" x14ac:dyDescent="0.25">
      <c r="A298">
        <v>297</v>
      </c>
      <c r="B298">
        <v>200.113598</v>
      </c>
      <c r="C298">
        <v>7.2187609999999998</v>
      </c>
      <c r="F298">
        <v>187.35068100000001</v>
      </c>
      <c r="G298">
        <v>5.3813079999999998</v>
      </c>
    </row>
    <row r="299" spans="1:7" x14ac:dyDescent="0.25">
      <c r="A299">
        <v>298</v>
      </c>
      <c r="B299">
        <v>200.113598</v>
      </c>
      <c r="C299">
        <v>7.2187609999999998</v>
      </c>
      <c r="F299">
        <v>187.35068100000001</v>
      </c>
      <c r="G299">
        <v>5.3813079999999998</v>
      </c>
    </row>
    <row r="300" spans="1:7" x14ac:dyDescent="0.25">
      <c r="A300">
        <v>299</v>
      </c>
      <c r="B300">
        <v>200.113598</v>
      </c>
      <c r="C300">
        <v>7.2187609999999998</v>
      </c>
      <c r="F300">
        <v>187.35068100000001</v>
      </c>
      <c r="G300">
        <v>5.3813079999999998</v>
      </c>
    </row>
    <row r="301" spans="1:7" x14ac:dyDescent="0.25">
      <c r="A301">
        <v>300</v>
      </c>
      <c r="B301">
        <v>200.113598</v>
      </c>
      <c r="C301">
        <v>7.2187609999999998</v>
      </c>
      <c r="F301">
        <v>187.35068100000001</v>
      </c>
      <c r="G301">
        <v>5.446942</v>
      </c>
    </row>
    <row r="302" spans="1:7" x14ac:dyDescent="0.25">
      <c r="A302">
        <v>301</v>
      </c>
      <c r="B302">
        <v>200.113598</v>
      </c>
      <c r="C302">
        <v>7.2187609999999998</v>
      </c>
      <c r="F302">
        <v>187.48227499999999</v>
      </c>
      <c r="G302">
        <v>5.3813079999999998</v>
      </c>
    </row>
    <row r="303" spans="1:7" x14ac:dyDescent="0.25">
      <c r="A303">
        <v>302</v>
      </c>
      <c r="B303">
        <v>200.113598</v>
      </c>
      <c r="C303">
        <v>7.2187609999999998</v>
      </c>
      <c r="F303">
        <v>187.61375999999998</v>
      </c>
      <c r="G303">
        <v>5.3813079999999998</v>
      </c>
    </row>
    <row r="304" spans="1:7" x14ac:dyDescent="0.25">
      <c r="A304">
        <v>303</v>
      </c>
      <c r="B304">
        <v>200.113598</v>
      </c>
      <c r="C304">
        <v>7.2187609999999998</v>
      </c>
      <c r="F304">
        <v>187.61375999999998</v>
      </c>
      <c r="G304">
        <v>5.3813079999999998</v>
      </c>
    </row>
    <row r="305" spans="1:9" x14ac:dyDescent="0.25">
      <c r="A305">
        <v>304</v>
      </c>
      <c r="B305">
        <v>200.113598</v>
      </c>
      <c r="C305">
        <v>7.2187609999999998</v>
      </c>
    </row>
    <row r="306" spans="1:9" x14ac:dyDescent="0.25">
      <c r="A306">
        <v>305</v>
      </c>
      <c r="B306">
        <v>200.113598</v>
      </c>
      <c r="C306">
        <v>7.2187609999999998</v>
      </c>
    </row>
    <row r="307" spans="1:9" x14ac:dyDescent="0.25">
      <c r="A307">
        <v>306</v>
      </c>
      <c r="B307">
        <v>200.113598</v>
      </c>
      <c r="C307">
        <v>7.2187609999999998</v>
      </c>
    </row>
    <row r="308" spans="1:9" x14ac:dyDescent="0.25">
      <c r="A308">
        <v>307</v>
      </c>
    </row>
    <row r="309" spans="1:9" x14ac:dyDescent="0.25">
      <c r="A309">
        <v>308</v>
      </c>
      <c r="H309">
        <v>198.008432</v>
      </c>
      <c r="I309">
        <v>7.0874920000000001</v>
      </c>
    </row>
    <row r="310" spans="1:9" x14ac:dyDescent="0.25">
      <c r="A310">
        <v>309</v>
      </c>
      <c r="H310">
        <v>198.008432</v>
      </c>
      <c r="I310">
        <v>7.0874920000000001</v>
      </c>
    </row>
    <row r="311" spans="1:9" x14ac:dyDescent="0.25">
      <c r="A311">
        <v>310</v>
      </c>
      <c r="H311">
        <v>198.008432</v>
      </c>
      <c r="I311">
        <v>7.0874920000000001</v>
      </c>
    </row>
    <row r="312" spans="1:9" x14ac:dyDescent="0.25">
      <c r="A312">
        <v>311</v>
      </c>
      <c r="D312">
        <v>210.186171</v>
      </c>
      <c r="E312">
        <v>8.5287729999999993</v>
      </c>
      <c r="H312">
        <v>198.008432</v>
      </c>
      <c r="I312">
        <v>7.0874920000000001</v>
      </c>
    </row>
    <row r="313" spans="1:9" x14ac:dyDescent="0.25">
      <c r="A313">
        <v>312</v>
      </c>
      <c r="D313">
        <v>210.186171</v>
      </c>
      <c r="E313">
        <v>8.5287729999999993</v>
      </c>
      <c r="H313">
        <v>198.008432</v>
      </c>
      <c r="I313">
        <v>7.0874920000000001</v>
      </c>
    </row>
    <row r="314" spans="1:9" x14ac:dyDescent="0.25">
      <c r="A314">
        <v>313</v>
      </c>
      <c r="D314">
        <v>210.186171</v>
      </c>
      <c r="E314">
        <v>8.5287729999999993</v>
      </c>
      <c r="H314">
        <v>198.008432</v>
      </c>
      <c r="I314">
        <v>7.0874920000000001</v>
      </c>
    </row>
    <row r="315" spans="1:9" x14ac:dyDescent="0.25">
      <c r="A315">
        <v>314</v>
      </c>
      <c r="D315">
        <v>210.186171</v>
      </c>
      <c r="E315">
        <v>8.5287729999999993</v>
      </c>
      <c r="H315">
        <v>198.008432</v>
      </c>
      <c r="I315">
        <v>7.0874920000000001</v>
      </c>
    </row>
    <row r="316" spans="1:9" x14ac:dyDescent="0.25">
      <c r="A316">
        <v>315</v>
      </c>
      <c r="D316">
        <v>210.186171</v>
      </c>
      <c r="E316">
        <v>8.5287729999999993</v>
      </c>
      <c r="H316">
        <v>198.008432</v>
      </c>
      <c r="I316">
        <v>7.0874920000000001</v>
      </c>
    </row>
    <row r="317" spans="1:9" x14ac:dyDescent="0.25">
      <c r="A317">
        <v>316</v>
      </c>
      <c r="D317">
        <v>210.186171</v>
      </c>
      <c r="E317">
        <v>8.5287729999999993</v>
      </c>
      <c r="H317">
        <v>198.008432</v>
      </c>
      <c r="I317">
        <v>7.0874920000000001</v>
      </c>
    </row>
    <row r="318" spans="1:9" x14ac:dyDescent="0.25">
      <c r="A318">
        <v>317</v>
      </c>
      <c r="D318">
        <v>210.186171</v>
      </c>
      <c r="E318">
        <v>8.5287729999999993</v>
      </c>
      <c r="H318">
        <v>198.008432</v>
      </c>
      <c r="I318">
        <v>7.0874920000000001</v>
      </c>
    </row>
    <row r="319" spans="1:9" x14ac:dyDescent="0.25">
      <c r="A319">
        <v>318</v>
      </c>
      <c r="D319">
        <v>210.186171</v>
      </c>
      <c r="E319">
        <v>8.5287729999999993</v>
      </c>
      <c r="H319">
        <v>198.008432</v>
      </c>
      <c r="I319">
        <v>7.0874920000000001</v>
      </c>
    </row>
    <row r="320" spans="1:9" x14ac:dyDescent="0.25">
      <c r="A320">
        <v>319</v>
      </c>
      <c r="D320">
        <v>210.186171</v>
      </c>
      <c r="E320">
        <v>8.5287729999999993</v>
      </c>
      <c r="H320">
        <v>198.14002399999998</v>
      </c>
      <c r="I320">
        <v>7.0874920000000001</v>
      </c>
    </row>
    <row r="321" spans="1:9" x14ac:dyDescent="0.25">
      <c r="A321">
        <v>320</v>
      </c>
      <c r="D321">
        <v>210.186171</v>
      </c>
      <c r="E321">
        <v>8.5287729999999993</v>
      </c>
      <c r="H321">
        <v>198.20576700000001</v>
      </c>
      <c r="I321">
        <v>7.0874920000000001</v>
      </c>
    </row>
    <row r="322" spans="1:9" x14ac:dyDescent="0.25">
      <c r="A322">
        <v>321</v>
      </c>
      <c r="D322">
        <v>210.186171</v>
      </c>
      <c r="E322">
        <v>8.5287729999999993</v>
      </c>
      <c r="H322">
        <v>198.20576700000001</v>
      </c>
      <c r="I322">
        <v>7.0874920000000001</v>
      </c>
    </row>
    <row r="323" spans="1:9" x14ac:dyDescent="0.25">
      <c r="A323">
        <v>322</v>
      </c>
      <c r="D323">
        <v>210.186171</v>
      </c>
      <c r="E323">
        <v>8.5287729999999993</v>
      </c>
      <c r="H323">
        <v>198.40310299999999</v>
      </c>
      <c r="I323">
        <v>7.0874920000000001</v>
      </c>
    </row>
    <row r="324" spans="1:9" x14ac:dyDescent="0.25">
      <c r="A324">
        <v>323</v>
      </c>
      <c r="F324">
        <v>206.6925</v>
      </c>
      <c r="G324">
        <v>5.9062789999999996</v>
      </c>
      <c r="H324">
        <v>198.60054700000001</v>
      </c>
      <c r="I324">
        <v>7.0874920000000001</v>
      </c>
    </row>
    <row r="325" spans="1:9" x14ac:dyDescent="0.25">
      <c r="A325">
        <v>324</v>
      </c>
      <c r="F325">
        <v>207.71643699999998</v>
      </c>
      <c r="G325">
        <v>6.3064790000000004</v>
      </c>
    </row>
    <row r="326" spans="1:9" x14ac:dyDescent="0.25">
      <c r="A326">
        <v>325</v>
      </c>
      <c r="F326">
        <v>207.71643699999998</v>
      </c>
      <c r="G326">
        <v>6.3064790000000004</v>
      </c>
    </row>
    <row r="327" spans="1:9" x14ac:dyDescent="0.25">
      <c r="A327">
        <v>326</v>
      </c>
      <c r="B327">
        <v>219.70351700000001</v>
      </c>
      <c r="C327">
        <v>7.2073900000000002</v>
      </c>
      <c r="F327">
        <v>207.71643699999998</v>
      </c>
      <c r="G327">
        <v>6.3064790000000004</v>
      </c>
    </row>
    <row r="328" spans="1:9" x14ac:dyDescent="0.25">
      <c r="A328">
        <v>327</v>
      </c>
      <c r="B328">
        <v>219.70351700000001</v>
      </c>
      <c r="C328">
        <v>7.2073900000000002</v>
      </c>
      <c r="F328">
        <v>207.71643699999998</v>
      </c>
      <c r="G328">
        <v>6.3064790000000004</v>
      </c>
    </row>
    <row r="329" spans="1:9" x14ac:dyDescent="0.25">
      <c r="A329">
        <v>328</v>
      </c>
      <c r="B329">
        <v>219.70351700000001</v>
      </c>
      <c r="C329">
        <v>7.2073900000000002</v>
      </c>
      <c r="F329">
        <v>207.71643699999998</v>
      </c>
      <c r="G329">
        <v>6.3064790000000004</v>
      </c>
    </row>
    <row r="330" spans="1:9" x14ac:dyDescent="0.25">
      <c r="A330">
        <v>329</v>
      </c>
      <c r="B330">
        <v>219.70351700000001</v>
      </c>
      <c r="C330">
        <v>7.2073900000000002</v>
      </c>
      <c r="F330">
        <v>207.71643699999998</v>
      </c>
      <c r="G330">
        <v>6.3064790000000004</v>
      </c>
    </row>
    <row r="331" spans="1:9" x14ac:dyDescent="0.25">
      <c r="A331">
        <v>330</v>
      </c>
      <c r="B331">
        <v>219.70351700000001</v>
      </c>
      <c r="C331">
        <v>7.2073900000000002</v>
      </c>
      <c r="F331">
        <v>207.71643699999998</v>
      </c>
      <c r="G331">
        <v>6.3064790000000004</v>
      </c>
    </row>
    <row r="332" spans="1:9" x14ac:dyDescent="0.25">
      <c r="A332">
        <v>331</v>
      </c>
      <c r="B332">
        <v>219.70351700000001</v>
      </c>
      <c r="C332">
        <v>7.2073900000000002</v>
      </c>
      <c r="F332">
        <v>207.71643699999998</v>
      </c>
      <c r="G332">
        <v>6.3064790000000004</v>
      </c>
    </row>
    <row r="333" spans="1:9" x14ac:dyDescent="0.25">
      <c r="A333">
        <v>332</v>
      </c>
      <c r="B333">
        <v>219.70351700000001</v>
      </c>
      <c r="C333">
        <v>7.2073900000000002</v>
      </c>
      <c r="F333">
        <v>207.71643699999998</v>
      </c>
      <c r="G333">
        <v>6.3064790000000004</v>
      </c>
    </row>
    <row r="334" spans="1:9" x14ac:dyDescent="0.25">
      <c r="A334">
        <v>333</v>
      </c>
      <c r="B334">
        <v>219.70351700000001</v>
      </c>
      <c r="C334">
        <v>7.2073900000000002</v>
      </c>
      <c r="F334">
        <v>207.71643699999998</v>
      </c>
      <c r="G334">
        <v>6.3064790000000004</v>
      </c>
    </row>
    <row r="335" spans="1:9" x14ac:dyDescent="0.25">
      <c r="A335">
        <v>334</v>
      </c>
      <c r="B335">
        <v>219.70351700000001</v>
      </c>
      <c r="C335">
        <v>7.2073900000000002</v>
      </c>
      <c r="F335">
        <v>207.71643699999998</v>
      </c>
      <c r="G335">
        <v>6.3064790000000004</v>
      </c>
    </row>
    <row r="336" spans="1:9" x14ac:dyDescent="0.25">
      <c r="A336">
        <v>335</v>
      </c>
      <c r="B336">
        <v>219.70351700000001</v>
      </c>
      <c r="C336">
        <v>7.2073900000000002</v>
      </c>
      <c r="F336">
        <v>207.71643699999998</v>
      </c>
      <c r="G336">
        <v>6.3064790000000004</v>
      </c>
    </row>
    <row r="337" spans="1:9" x14ac:dyDescent="0.25">
      <c r="A337">
        <v>336</v>
      </c>
      <c r="B337">
        <v>219.70351700000001</v>
      </c>
      <c r="C337">
        <v>7.2073900000000002</v>
      </c>
      <c r="F337">
        <v>207.957404</v>
      </c>
      <c r="G337">
        <v>6.4266129999999997</v>
      </c>
    </row>
    <row r="338" spans="1:9" x14ac:dyDescent="0.25">
      <c r="A338">
        <v>337</v>
      </c>
      <c r="B338">
        <v>219.70351700000001</v>
      </c>
      <c r="C338">
        <v>7.2073900000000002</v>
      </c>
      <c r="F338">
        <v>207.957404</v>
      </c>
      <c r="G338">
        <v>6.4266129999999997</v>
      </c>
    </row>
    <row r="339" spans="1:9" x14ac:dyDescent="0.25">
      <c r="A339">
        <v>338</v>
      </c>
      <c r="B339">
        <v>219.70351700000001</v>
      </c>
      <c r="C339">
        <v>7.2073900000000002</v>
      </c>
      <c r="F339">
        <v>207.957404</v>
      </c>
      <c r="G339">
        <v>6.4266129999999997</v>
      </c>
    </row>
    <row r="340" spans="1:9" x14ac:dyDescent="0.25">
      <c r="A340">
        <v>339</v>
      </c>
      <c r="B340">
        <v>219.70351700000001</v>
      </c>
      <c r="C340">
        <v>7.2073900000000002</v>
      </c>
      <c r="F340">
        <v>208.258635</v>
      </c>
      <c r="G340">
        <v>6.1863440000000001</v>
      </c>
    </row>
    <row r="341" spans="1:9" x14ac:dyDescent="0.25">
      <c r="A341">
        <v>340</v>
      </c>
      <c r="B341">
        <v>219.70351700000001</v>
      </c>
      <c r="C341">
        <v>7.2073900000000002</v>
      </c>
      <c r="F341">
        <v>208.258635</v>
      </c>
      <c r="G341">
        <v>6.1863440000000001</v>
      </c>
    </row>
    <row r="342" spans="1:9" x14ac:dyDescent="0.25">
      <c r="A342">
        <v>341</v>
      </c>
      <c r="B342">
        <v>219.70351700000001</v>
      </c>
      <c r="C342">
        <v>7.2073900000000002</v>
      </c>
    </row>
    <row r="343" spans="1:9" x14ac:dyDescent="0.25">
      <c r="A343">
        <v>342</v>
      </c>
      <c r="B343">
        <v>219.70351700000001</v>
      </c>
      <c r="C343">
        <v>7.2073900000000002</v>
      </c>
    </row>
    <row r="344" spans="1:9" x14ac:dyDescent="0.25">
      <c r="A344">
        <v>343</v>
      </c>
      <c r="B344">
        <v>219.70351700000001</v>
      </c>
      <c r="C344">
        <v>7.2073900000000002</v>
      </c>
    </row>
    <row r="345" spans="1:9" x14ac:dyDescent="0.25">
      <c r="A345">
        <v>344</v>
      </c>
      <c r="H345">
        <v>216.81211400000001</v>
      </c>
      <c r="I345">
        <v>8.1083010000000009</v>
      </c>
    </row>
    <row r="346" spans="1:9" x14ac:dyDescent="0.25">
      <c r="A346">
        <v>345</v>
      </c>
      <c r="D346">
        <v>229.76296099999999</v>
      </c>
      <c r="E346">
        <v>8.5287729999999993</v>
      </c>
      <c r="H346">
        <v>216.81211400000001</v>
      </c>
      <c r="I346">
        <v>8.1083010000000009</v>
      </c>
    </row>
    <row r="347" spans="1:9" x14ac:dyDescent="0.25">
      <c r="A347">
        <v>346</v>
      </c>
      <c r="D347">
        <v>229.76296099999999</v>
      </c>
      <c r="E347">
        <v>8.5287729999999993</v>
      </c>
      <c r="H347">
        <v>216.81211400000001</v>
      </c>
      <c r="I347">
        <v>8.1083010000000009</v>
      </c>
    </row>
    <row r="348" spans="1:9" x14ac:dyDescent="0.25">
      <c r="A348">
        <v>347</v>
      </c>
      <c r="D348">
        <v>229.76296099999999</v>
      </c>
      <c r="E348">
        <v>8.5287729999999993</v>
      </c>
      <c r="H348">
        <v>216.81211400000001</v>
      </c>
      <c r="I348">
        <v>8.1083010000000009</v>
      </c>
    </row>
    <row r="349" spans="1:9" x14ac:dyDescent="0.25">
      <c r="A349">
        <v>348</v>
      </c>
      <c r="D349">
        <v>229.76296099999999</v>
      </c>
      <c r="E349">
        <v>8.5287729999999993</v>
      </c>
      <c r="H349">
        <v>216.81211400000001</v>
      </c>
      <c r="I349">
        <v>8.1083010000000009</v>
      </c>
    </row>
    <row r="350" spans="1:9" x14ac:dyDescent="0.25">
      <c r="A350">
        <v>349</v>
      </c>
      <c r="D350">
        <v>229.76296099999999</v>
      </c>
      <c r="E350">
        <v>8.5287729999999993</v>
      </c>
      <c r="H350">
        <v>216.81211400000001</v>
      </c>
      <c r="I350">
        <v>8.1083010000000009</v>
      </c>
    </row>
    <row r="351" spans="1:9" x14ac:dyDescent="0.25">
      <c r="A351">
        <v>350</v>
      </c>
      <c r="D351">
        <v>229.76296099999999</v>
      </c>
      <c r="E351">
        <v>8.5287729999999993</v>
      </c>
      <c r="H351">
        <v>216.81211400000001</v>
      </c>
      <c r="I351">
        <v>8.1083010000000009</v>
      </c>
    </row>
    <row r="352" spans="1:9" x14ac:dyDescent="0.25">
      <c r="A352">
        <v>351</v>
      </c>
      <c r="D352">
        <v>229.76296099999999</v>
      </c>
      <c r="E352">
        <v>8.5287729999999993</v>
      </c>
      <c r="H352">
        <v>216.81211400000001</v>
      </c>
      <c r="I352">
        <v>8.1083010000000009</v>
      </c>
    </row>
    <row r="353" spans="1:9" x14ac:dyDescent="0.25">
      <c r="A353">
        <v>352</v>
      </c>
      <c r="D353">
        <v>229.76296099999999</v>
      </c>
      <c r="E353">
        <v>8.5287729999999993</v>
      </c>
      <c r="H353">
        <v>216.81211400000001</v>
      </c>
      <c r="I353">
        <v>8.1083010000000009</v>
      </c>
    </row>
    <row r="354" spans="1:9" x14ac:dyDescent="0.25">
      <c r="A354">
        <v>353</v>
      </c>
      <c r="D354">
        <v>229.76296099999999</v>
      </c>
      <c r="E354">
        <v>8.5287729999999993</v>
      </c>
      <c r="H354">
        <v>216.81211400000001</v>
      </c>
      <c r="I354">
        <v>8.1083010000000009</v>
      </c>
    </row>
    <row r="355" spans="1:9" x14ac:dyDescent="0.25">
      <c r="A355">
        <v>354</v>
      </c>
      <c r="D355">
        <v>229.76296099999999</v>
      </c>
      <c r="E355">
        <v>8.5287729999999993</v>
      </c>
      <c r="H355">
        <v>216.81211400000001</v>
      </c>
      <c r="I355">
        <v>8.1083010000000009</v>
      </c>
    </row>
    <row r="356" spans="1:9" x14ac:dyDescent="0.25">
      <c r="A356">
        <v>355</v>
      </c>
      <c r="D356">
        <v>229.76296099999999</v>
      </c>
      <c r="E356">
        <v>8.5287729999999993</v>
      </c>
      <c r="H356">
        <v>217.17361299999999</v>
      </c>
      <c r="I356">
        <v>7.8680320000000004</v>
      </c>
    </row>
    <row r="357" spans="1:9" x14ac:dyDescent="0.25">
      <c r="A357">
        <v>356</v>
      </c>
      <c r="D357">
        <v>229.76296099999999</v>
      </c>
      <c r="E357">
        <v>8.5287729999999993</v>
      </c>
      <c r="H357">
        <v>217.17361299999999</v>
      </c>
      <c r="I357">
        <v>7.8680320000000004</v>
      </c>
    </row>
    <row r="358" spans="1:9" x14ac:dyDescent="0.25">
      <c r="A358">
        <v>357</v>
      </c>
      <c r="D358">
        <v>229.76296099999999</v>
      </c>
      <c r="E358">
        <v>8.5287729999999993</v>
      </c>
      <c r="H358">
        <v>217.17361299999999</v>
      </c>
      <c r="I358">
        <v>7.8680320000000004</v>
      </c>
    </row>
    <row r="359" spans="1:9" x14ac:dyDescent="0.25">
      <c r="A359">
        <v>358</v>
      </c>
      <c r="D359">
        <v>229.76296099999999</v>
      </c>
      <c r="E359">
        <v>8.5287729999999993</v>
      </c>
      <c r="H359">
        <v>217.17361299999999</v>
      </c>
      <c r="I359">
        <v>7.8680320000000004</v>
      </c>
    </row>
    <row r="360" spans="1:9" x14ac:dyDescent="0.25">
      <c r="A360">
        <v>359</v>
      </c>
      <c r="D360">
        <v>229.76296099999999</v>
      </c>
      <c r="E360">
        <v>8.4086379999999998</v>
      </c>
      <c r="H360">
        <v>217.35431199999999</v>
      </c>
      <c r="I360">
        <v>7.8680320000000004</v>
      </c>
    </row>
    <row r="361" spans="1:9" x14ac:dyDescent="0.25">
      <c r="A361">
        <v>360</v>
      </c>
      <c r="D361">
        <v>229.823127</v>
      </c>
      <c r="E361">
        <v>8.4687049999999999</v>
      </c>
      <c r="F361">
        <v>225.12472400000001</v>
      </c>
      <c r="G361">
        <v>6.1863440000000001</v>
      </c>
      <c r="H361">
        <v>217.35431199999999</v>
      </c>
      <c r="I361">
        <v>7.8680320000000004</v>
      </c>
    </row>
    <row r="362" spans="1:9" x14ac:dyDescent="0.25">
      <c r="A362">
        <v>361</v>
      </c>
      <c r="D362">
        <v>230.12436199999999</v>
      </c>
      <c r="E362">
        <v>8.6489080000000005</v>
      </c>
      <c r="F362">
        <v>225.12472400000001</v>
      </c>
      <c r="G362">
        <v>6.1863440000000001</v>
      </c>
      <c r="H362">
        <v>217.47474599999998</v>
      </c>
      <c r="I362">
        <v>7.8680320000000004</v>
      </c>
    </row>
    <row r="363" spans="1:9" x14ac:dyDescent="0.25">
      <c r="A363">
        <v>362</v>
      </c>
      <c r="F363">
        <v>225.12472400000001</v>
      </c>
      <c r="G363">
        <v>6.1863440000000001</v>
      </c>
    </row>
    <row r="364" spans="1:9" x14ac:dyDescent="0.25">
      <c r="A364">
        <v>363</v>
      </c>
      <c r="F364">
        <v>225.12472400000001</v>
      </c>
      <c r="G364">
        <v>6.1863440000000001</v>
      </c>
    </row>
    <row r="365" spans="1:9" x14ac:dyDescent="0.25">
      <c r="A365">
        <v>364</v>
      </c>
      <c r="F365">
        <v>225.12472400000001</v>
      </c>
      <c r="G365">
        <v>6.1863440000000001</v>
      </c>
    </row>
    <row r="366" spans="1:9" x14ac:dyDescent="0.25">
      <c r="A366">
        <v>365</v>
      </c>
      <c r="B366">
        <v>240.78617400000002</v>
      </c>
      <c r="C366">
        <v>6.8469860000000002</v>
      </c>
      <c r="F366">
        <v>225.12472400000001</v>
      </c>
      <c r="G366">
        <v>6.1863440000000001</v>
      </c>
    </row>
    <row r="367" spans="1:9" x14ac:dyDescent="0.25">
      <c r="A367">
        <v>366</v>
      </c>
      <c r="B367">
        <v>240.78617400000002</v>
      </c>
      <c r="C367">
        <v>6.8469860000000002</v>
      </c>
      <c r="F367">
        <v>225.12472400000001</v>
      </c>
      <c r="G367">
        <v>6.1863440000000001</v>
      </c>
    </row>
    <row r="368" spans="1:9" x14ac:dyDescent="0.25">
      <c r="A368">
        <v>367</v>
      </c>
      <c r="B368">
        <v>240.78617400000002</v>
      </c>
      <c r="C368">
        <v>6.8469860000000002</v>
      </c>
      <c r="F368">
        <v>225.12472400000001</v>
      </c>
      <c r="G368">
        <v>6.1863440000000001</v>
      </c>
    </row>
    <row r="369" spans="1:9" x14ac:dyDescent="0.25">
      <c r="A369">
        <v>368</v>
      </c>
      <c r="B369">
        <v>240.78617400000002</v>
      </c>
      <c r="C369">
        <v>6.8469860000000002</v>
      </c>
      <c r="F369">
        <v>225.12472400000001</v>
      </c>
      <c r="G369">
        <v>6.1863440000000001</v>
      </c>
    </row>
    <row r="370" spans="1:9" x14ac:dyDescent="0.25">
      <c r="A370">
        <v>369</v>
      </c>
      <c r="B370">
        <v>240.78617400000002</v>
      </c>
      <c r="C370">
        <v>6.8469860000000002</v>
      </c>
      <c r="F370">
        <v>225.12472400000001</v>
      </c>
      <c r="G370">
        <v>6.1863440000000001</v>
      </c>
    </row>
    <row r="371" spans="1:9" x14ac:dyDescent="0.25">
      <c r="A371">
        <v>370</v>
      </c>
      <c r="B371">
        <v>240.78617400000002</v>
      </c>
      <c r="C371">
        <v>6.8469860000000002</v>
      </c>
      <c r="F371">
        <v>225.12472400000001</v>
      </c>
      <c r="G371">
        <v>6.2464110000000002</v>
      </c>
    </row>
    <row r="372" spans="1:9" x14ac:dyDescent="0.25">
      <c r="A372">
        <v>371</v>
      </c>
      <c r="B372">
        <v>240.78617400000002</v>
      </c>
      <c r="C372">
        <v>6.8469860000000002</v>
      </c>
      <c r="F372">
        <v>225.48612499999999</v>
      </c>
      <c r="G372">
        <v>6.3665459999999996</v>
      </c>
    </row>
    <row r="373" spans="1:9" x14ac:dyDescent="0.25">
      <c r="A373">
        <v>372</v>
      </c>
      <c r="B373">
        <v>240.78617400000002</v>
      </c>
      <c r="C373">
        <v>6.8469860000000002</v>
      </c>
      <c r="F373">
        <v>225.48612499999999</v>
      </c>
      <c r="G373">
        <v>6.3665459999999996</v>
      </c>
    </row>
    <row r="374" spans="1:9" x14ac:dyDescent="0.25">
      <c r="A374">
        <v>373</v>
      </c>
      <c r="B374">
        <v>240.78617400000002</v>
      </c>
      <c r="C374">
        <v>6.8469860000000002</v>
      </c>
      <c r="F374">
        <v>225.48612499999999</v>
      </c>
      <c r="G374">
        <v>6.3665459999999996</v>
      </c>
    </row>
    <row r="375" spans="1:9" x14ac:dyDescent="0.25">
      <c r="A375">
        <v>374</v>
      </c>
      <c r="B375">
        <v>240.78617400000002</v>
      </c>
      <c r="C375">
        <v>6.8469860000000002</v>
      </c>
      <c r="F375">
        <v>225.48612499999999</v>
      </c>
      <c r="G375">
        <v>6.3665459999999996</v>
      </c>
    </row>
    <row r="376" spans="1:9" x14ac:dyDescent="0.25">
      <c r="A376">
        <v>375</v>
      </c>
      <c r="B376">
        <v>240.78617400000002</v>
      </c>
      <c r="C376">
        <v>6.8469860000000002</v>
      </c>
      <c r="F376">
        <v>225.48612499999999</v>
      </c>
      <c r="G376">
        <v>6.3665459999999996</v>
      </c>
    </row>
    <row r="377" spans="1:9" x14ac:dyDescent="0.25">
      <c r="A377">
        <v>376</v>
      </c>
      <c r="B377">
        <v>240.78617400000002</v>
      </c>
      <c r="C377">
        <v>6.8469860000000002</v>
      </c>
      <c r="F377">
        <v>225.60665799999998</v>
      </c>
      <c r="G377">
        <v>6.3665459999999996</v>
      </c>
    </row>
    <row r="378" spans="1:9" x14ac:dyDescent="0.25">
      <c r="A378">
        <v>377</v>
      </c>
      <c r="B378">
        <v>240.78617400000002</v>
      </c>
      <c r="C378">
        <v>6.8469860000000002</v>
      </c>
      <c r="F378">
        <v>226.209025</v>
      </c>
      <c r="G378">
        <v>6.2464110000000002</v>
      </c>
    </row>
    <row r="379" spans="1:9" x14ac:dyDescent="0.25">
      <c r="A379">
        <v>378</v>
      </c>
      <c r="B379">
        <v>240.78617400000002</v>
      </c>
      <c r="C379">
        <v>6.8469860000000002</v>
      </c>
      <c r="F379">
        <v>226.209025</v>
      </c>
      <c r="G379">
        <v>6.2464110000000002</v>
      </c>
    </row>
    <row r="380" spans="1:9" x14ac:dyDescent="0.25">
      <c r="A380">
        <v>379</v>
      </c>
      <c r="B380">
        <v>240.78617400000002</v>
      </c>
      <c r="C380">
        <v>6.8469860000000002</v>
      </c>
    </row>
    <row r="381" spans="1:9" x14ac:dyDescent="0.25">
      <c r="A381">
        <v>380</v>
      </c>
      <c r="B381">
        <v>240.78617400000002</v>
      </c>
      <c r="C381">
        <v>6.8469860000000002</v>
      </c>
    </row>
    <row r="382" spans="1:9" x14ac:dyDescent="0.25">
      <c r="A382">
        <v>381</v>
      </c>
      <c r="B382">
        <v>240.78617400000002</v>
      </c>
      <c r="C382">
        <v>6.8469860000000002</v>
      </c>
      <c r="H382">
        <v>235.48540199999999</v>
      </c>
      <c r="I382">
        <v>8.6489080000000005</v>
      </c>
    </row>
    <row r="383" spans="1:9" x14ac:dyDescent="0.25">
      <c r="A383">
        <v>382</v>
      </c>
      <c r="B383">
        <v>240.78617400000002</v>
      </c>
      <c r="C383">
        <v>6.8469860000000002</v>
      </c>
      <c r="H383">
        <v>235.48540199999999</v>
      </c>
      <c r="I383">
        <v>8.6489080000000005</v>
      </c>
    </row>
    <row r="384" spans="1:9" x14ac:dyDescent="0.25">
      <c r="A384">
        <v>383</v>
      </c>
      <c r="H384">
        <v>235.48540199999999</v>
      </c>
      <c r="I384">
        <v>8.6489080000000005</v>
      </c>
    </row>
    <row r="385" spans="1:9" x14ac:dyDescent="0.25">
      <c r="A385">
        <v>384</v>
      </c>
      <c r="H385">
        <v>235.48540199999999</v>
      </c>
      <c r="I385">
        <v>8.6489080000000005</v>
      </c>
    </row>
    <row r="386" spans="1:9" x14ac:dyDescent="0.25">
      <c r="A386">
        <v>385</v>
      </c>
      <c r="D386">
        <v>250.60465099999999</v>
      </c>
      <c r="E386">
        <v>8.5287729999999993</v>
      </c>
      <c r="H386">
        <v>235.48540199999999</v>
      </c>
      <c r="I386">
        <v>8.6489080000000005</v>
      </c>
    </row>
    <row r="387" spans="1:9" x14ac:dyDescent="0.25">
      <c r="A387">
        <v>386</v>
      </c>
      <c r="D387">
        <v>250.60465099999999</v>
      </c>
      <c r="E387">
        <v>8.5287729999999993</v>
      </c>
      <c r="H387">
        <v>235.48540199999999</v>
      </c>
      <c r="I387">
        <v>8.6489080000000005</v>
      </c>
    </row>
    <row r="388" spans="1:9" x14ac:dyDescent="0.25">
      <c r="A388">
        <v>387</v>
      </c>
      <c r="D388">
        <v>250.60465099999999</v>
      </c>
      <c r="E388">
        <v>8.5287729999999993</v>
      </c>
      <c r="H388">
        <v>235.48540199999999</v>
      </c>
      <c r="I388">
        <v>8.6489080000000005</v>
      </c>
    </row>
    <row r="389" spans="1:9" x14ac:dyDescent="0.25">
      <c r="A389">
        <v>388</v>
      </c>
      <c r="D389">
        <v>250.60465099999999</v>
      </c>
      <c r="E389">
        <v>8.5287729999999993</v>
      </c>
      <c r="H389">
        <v>235.48540199999999</v>
      </c>
      <c r="I389">
        <v>8.6489080000000005</v>
      </c>
    </row>
    <row r="390" spans="1:9" x14ac:dyDescent="0.25">
      <c r="A390">
        <v>389</v>
      </c>
      <c r="D390">
        <v>250.60465099999999</v>
      </c>
      <c r="E390">
        <v>8.5287729999999993</v>
      </c>
      <c r="H390">
        <v>235.48540199999999</v>
      </c>
      <c r="I390">
        <v>8.6489080000000005</v>
      </c>
    </row>
    <row r="391" spans="1:9" x14ac:dyDescent="0.25">
      <c r="A391">
        <v>390</v>
      </c>
      <c r="D391">
        <v>250.60465099999999</v>
      </c>
      <c r="E391">
        <v>8.5287729999999993</v>
      </c>
      <c r="H391">
        <v>235.48540199999999</v>
      </c>
      <c r="I391">
        <v>8.6489080000000005</v>
      </c>
    </row>
    <row r="392" spans="1:9" x14ac:dyDescent="0.25">
      <c r="A392">
        <v>391</v>
      </c>
      <c r="D392">
        <v>250.60465099999999</v>
      </c>
      <c r="E392">
        <v>8.5287729999999993</v>
      </c>
      <c r="H392">
        <v>235.48540199999999</v>
      </c>
      <c r="I392">
        <v>8.6489080000000005</v>
      </c>
    </row>
    <row r="393" spans="1:9" x14ac:dyDescent="0.25">
      <c r="A393">
        <v>392</v>
      </c>
      <c r="D393">
        <v>250.60465099999999</v>
      </c>
      <c r="E393">
        <v>8.5287729999999993</v>
      </c>
      <c r="H393">
        <v>235.48540199999999</v>
      </c>
      <c r="I393">
        <v>8.6489080000000005</v>
      </c>
    </row>
    <row r="394" spans="1:9" x14ac:dyDescent="0.25">
      <c r="A394">
        <v>393</v>
      </c>
      <c r="D394">
        <v>250.60465099999999</v>
      </c>
      <c r="E394">
        <v>8.5287729999999993</v>
      </c>
      <c r="H394">
        <v>235.48540199999999</v>
      </c>
      <c r="I394">
        <v>8.6489080000000005</v>
      </c>
    </row>
    <row r="395" spans="1:9" x14ac:dyDescent="0.25">
      <c r="A395">
        <v>394</v>
      </c>
      <c r="D395">
        <v>250.60465099999999</v>
      </c>
      <c r="E395">
        <v>8.5287729999999993</v>
      </c>
      <c r="H395">
        <v>235.48540199999999</v>
      </c>
      <c r="I395">
        <v>8.6489080000000005</v>
      </c>
    </row>
    <row r="396" spans="1:9" x14ac:dyDescent="0.25">
      <c r="A396">
        <v>395</v>
      </c>
      <c r="D396">
        <v>250.60465099999999</v>
      </c>
      <c r="E396">
        <v>8.5287729999999993</v>
      </c>
      <c r="H396">
        <v>235.48540199999999</v>
      </c>
      <c r="I396">
        <v>8.6489080000000005</v>
      </c>
    </row>
    <row r="397" spans="1:9" x14ac:dyDescent="0.25">
      <c r="A397">
        <v>396</v>
      </c>
      <c r="D397">
        <v>250.60465099999999</v>
      </c>
      <c r="E397">
        <v>8.5287729999999993</v>
      </c>
      <c r="H397">
        <v>235.48540199999999</v>
      </c>
      <c r="I397">
        <v>8.6489080000000005</v>
      </c>
    </row>
    <row r="398" spans="1:9" x14ac:dyDescent="0.25">
      <c r="A398">
        <v>397</v>
      </c>
      <c r="D398">
        <v>250.60465099999999</v>
      </c>
      <c r="E398">
        <v>8.5287729999999993</v>
      </c>
      <c r="H398">
        <v>235.48540199999999</v>
      </c>
      <c r="I398">
        <v>8.6489080000000005</v>
      </c>
    </row>
    <row r="399" spans="1:9" x14ac:dyDescent="0.25">
      <c r="A399">
        <v>398</v>
      </c>
      <c r="D399">
        <v>250.60465099999999</v>
      </c>
      <c r="E399">
        <v>8.5287729999999993</v>
      </c>
      <c r="H399">
        <v>235.48540199999999</v>
      </c>
      <c r="I399">
        <v>8.6489080000000005</v>
      </c>
    </row>
    <row r="400" spans="1:9" x14ac:dyDescent="0.25">
      <c r="A400">
        <v>399</v>
      </c>
      <c r="D400">
        <v>250.60465099999999</v>
      </c>
      <c r="E400">
        <v>8.5287729999999993</v>
      </c>
      <c r="H400">
        <v>235.48540199999999</v>
      </c>
      <c r="I400">
        <v>8.6489080000000005</v>
      </c>
    </row>
    <row r="401" spans="1:9" x14ac:dyDescent="0.25">
      <c r="A401">
        <v>400</v>
      </c>
      <c r="D401">
        <v>250.60465099999999</v>
      </c>
      <c r="E401">
        <v>8.5287729999999993</v>
      </c>
      <c r="F401">
        <v>243.978711</v>
      </c>
      <c r="G401">
        <v>6.6667829999999997</v>
      </c>
      <c r="H401">
        <v>235.48540199999999</v>
      </c>
      <c r="I401">
        <v>8.7088760000000001</v>
      </c>
    </row>
    <row r="402" spans="1:9" x14ac:dyDescent="0.25">
      <c r="A402">
        <v>401</v>
      </c>
      <c r="D402">
        <v>250.60465099999999</v>
      </c>
      <c r="E402">
        <v>8.5287729999999993</v>
      </c>
      <c r="F402">
        <v>243.978711</v>
      </c>
      <c r="G402">
        <v>6.6667829999999997</v>
      </c>
    </row>
    <row r="403" spans="1:9" x14ac:dyDescent="0.25">
      <c r="A403">
        <v>402</v>
      </c>
      <c r="D403">
        <v>250.60465099999999</v>
      </c>
      <c r="E403">
        <v>8.5287729999999993</v>
      </c>
      <c r="F403">
        <v>243.978711</v>
      </c>
      <c r="G403">
        <v>6.6667829999999997</v>
      </c>
    </row>
    <row r="404" spans="1:9" x14ac:dyDescent="0.25">
      <c r="A404">
        <v>403</v>
      </c>
      <c r="D404">
        <v>250.60465099999999</v>
      </c>
      <c r="E404">
        <v>8.5287729999999993</v>
      </c>
      <c r="F404">
        <v>243.978711</v>
      </c>
      <c r="G404">
        <v>6.6667829999999997</v>
      </c>
    </row>
    <row r="405" spans="1:9" x14ac:dyDescent="0.25">
      <c r="A405">
        <v>404</v>
      </c>
      <c r="B405">
        <v>258.37516099999999</v>
      </c>
      <c r="C405">
        <v>6.0061419999999996</v>
      </c>
      <c r="F405">
        <v>243.978711</v>
      </c>
      <c r="G405">
        <v>6.6667829999999997</v>
      </c>
    </row>
    <row r="406" spans="1:9" x14ac:dyDescent="0.25">
      <c r="A406">
        <v>405</v>
      </c>
      <c r="B406">
        <v>258.37516099999999</v>
      </c>
      <c r="C406">
        <v>6.0061419999999996</v>
      </c>
      <c r="F406">
        <v>243.978711</v>
      </c>
      <c r="G406">
        <v>6.6667829999999997</v>
      </c>
    </row>
    <row r="407" spans="1:9" x14ac:dyDescent="0.25">
      <c r="A407">
        <v>406</v>
      </c>
      <c r="B407">
        <v>258.37516099999999</v>
      </c>
      <c r="C407">
        <v>6.0061419999999996</v>
      </c>
      <c r="F407">
        <v>243.978711</v>
      </c>
      <c r="G407">
        <v>6.6667829999999997</v>
      </c>
    </row>
    <row r="408" spans="1:9" x14ac:dyDescent="0.25">
      <c r="A408">
        <v>407</v>
      </c>
      <c r="B408">
        <v>258.37516099999999</v>
      </c>
      <c r="C408">
        <v>6.0061419999999996</v>
      </c>
      <c r="F408">
        <v>243.978711</v>
      </c>
      <c r="G408">
        <v>6.6667829999999997</v>
      </c>
    </row>
    <row r="409" spans="1:9" x14ac:dyDescent="0.25">
      <c r="A409">
        <v>408</v>
      </c>
      <c r="B409">
        <v>258.37516099999999</v>
      </c>
      <c r="C409">
        <v>6.0061419999999996</v>
      </c>
      <c r="F409">
        <v>243.978711</v>
      </c>
      <c r="G409">
        <v>6.6667829999999997</v>
      </c>
    </row>
    <row r="410" spans="1:9" x14ac:dyDescent="0.25">
      <c r="A410">
        <v>409</v>
      </c>
      <c r="B410">
        <v>258.37516099999999</v>
      </c>
      <c r="C410">
        <v>6.0061419999999996</v>
      </c>
      <c r="F410">
        <v>243.978711</v>
      </c>
      <c r="G410">
        <v>6.6667829999999997</v>
      </c>
    </row>
    <row r="411" spans="1:9" x14ac:dyDescent="0.25">
      <c r="A411">
        <v>410</v>
      </c>
      <c r="B411">
        <v>258.37516099999999</v>
      </c>
      <c r="C411">
        <v>6.0061419999999996</v>
      </c>
      <c r="F411">
        <v>243.978711</v>
      </c>
      <c r="G411">
        <v>6.6667829999999997</v>
      </c>
    </row>
    <row r="412" spans="1:9" x14ac:dyDescent="0.25">
      <c r="A412">
        <v>411</v>
      </c>
      <c r="B412">
        <v>258.37516099999999</v>
      </c>
      <c r="C412">
        <v>6.0061419999999996</v>
      </c>
      <c r="F412">
        <v>243.978711</v>
      </c>
      <c r="G412">
        <v>6.6667829999999997</v>
      </c>
    </row>
    <row r="413" spans="1:9" x14ac:dyDescent="0.25">
      <c r="A413">
        <v>412</v>
      </c>
      <c r="B413">
        <v>258.37516099999999</v>
      </c>
      <c r="C413">
        <v>6.0061419999999996</v>
      </c>
      <c r="F413">
        <v>243.978711</v>
      </c>
      <c r="G413">
        <v>6.6667829999999997</v>
      </c>
    </row>
    <row r="414" spans="1:9" x14ac:dyDescent="0.25">
      <c r="A414">
        <v>413</v>
      </c>
      <c r="B414">
        <v>258.37516099999999</v>
      </c>
      <c r="C414">
        <v>6.0061419999999996</v>
      </c>
      <c r="F414">
        <v>243.978711</v>
      </c>
      <c r="G414">
        <v>6.6667829999999997</v>
      </c>
    </row>
    <row r="415" spans="1:9" x14ac:dyDescent="0.25">
      <c r="A415">
        <v>414</v>
      </c>
      <c r="B415">
        <v>258.37516099999999</v>
      </c>
      <c r="C415">
        <v>6.0061419999999996</v>
      </c>
      <c r="F415">
        <v>243.978711</v>
      </c>
      <c r="G415">
        <v>6.6667829999999997</v>
      </c>
    </row>
    <row r="416" spans="1:9" x14ac:dyDescent="0.25">
      <c r="A416">
        <v>415</v>
      </c>
      <c r="B416">
        <v>258.37516099999999</v>
      </c>
      <c r="C416">
        <v>6.0061419999999996</v>
      </c>
      <c r="F416">
        <v>243.978711</v>
      </c>
      <c r="G416">
        <v>6.6667829999999997</v>
      </c>
    </row>
    <row r="417" spans="1:11" x14ac:dyDescent="0.25">
      <c r="A417">
        <v>416</v>
      </c>
      <c r="B417">
        <v>258.37516099999999</v>
      </c>
      <c r="C417">
        <v>6.0061419999999996</v>
      </c>
      <c r="F417">
        <v>243.978711</v>
      </c>
      <c r="G417">
        <v>6.6667829999999997</v>
      </c>
    </row>
    <row r="418" spans="1:11" x14ac:dyDescent="0.25">
      <c r="A418">
        <v>417</v>
      </c>
      <c r="B418">
        <v>258.37516099999999</v>
      </c>
      <c r="C418">
        <v>6.0061419999999996</v>
      </c>
      <c r="F418">
        <v>243.978711</v>
      </c>
      <c r="G418">
        <v>6.6667829999999997</v>
      </c>
    </row>
    <row r="419" spans="1:11" x14ac:dyDescent="0.25">
      <c r="A419">
        <v>418</v>
      </c>
      <c r="B419">
        <v>258.37516099999999</v>
      </c>
      <c r="C419">
        <v>6.0061419999999996</v>
      </c>
      <c r="F419">
        <v>244.03887800000001</v>
      </c>
      <c r="G419">
        <v>6.786918</v>
      </c>
    </row>
    <row r="420" spans="1:11" x14ac:dyDescent="0.25">
      <c r="A420">
        <v>419</v>
      </c>
      <c r="B420">
        <v>258.37516099999999</v>
      </c>
      <c r="C420">
        <v>6.0061419999999996</v>
      </c>
      <c r="F420">
        <v>244.03887800000001</v>
      </c>
      <c r="G420">
        <v>6.786918</v>
      </c>
    </row>
    <row r="421" spans="1:11" x14ac:dyDescent="0.25">
      <c r="A421">
        <v>420</v>
      </c>
      <c r="B421">
        <v>258.37516099999999</v>
      </c>
      <c r="C421">
        <v>6.0061419999999996</v>
      </c>
      <c r="F421">
        <v>244.03887800000001</v>
      </c>
      <c r="G421">
        <v>6.786918</v>
      </c>
    </row>
    <row r="422" spans="1:11" x14ac:dyDescent="0.25">
      <c r="A422">
        <v>421</v>
      </c>
      <c r="B422">
        <v>258.37516099999999</v>
      </c>
      <c r="C422">
        <v>6.0061419999999996</v>
      </c>
      <c r="F422">
        <v>244.15941100000001</v>
      </c>
      <c r="G422">
        <v>6.9070530000000003</v>
      </c>
    </row>
    <row r="423" spans="1:11" x14ac:dyDescent="0.25">
      <c r="A423">
        <v>422</v>
      </c>
      <c r="B423">
        <v>258.37516099999999</v>
      </c>
      <c r="C423">
        <v>6.0061419999999996</v>
      </c>
      <c r="F423">
        <v>244.15941100000001</v>
      </c>
      <c r="G423">
        <v>6.9070530000000003</v>
      </c>
    </row>
    <row r="424" spans="1:11" x14ac:dyDescent="0.25">
      <c r="A424">
        <v>423</v>
      </c>
      <c r="B424">
        <v>258.37516099999999</v>
      </c>
      <c r="C424">
        <v>6.0061419999999996</v>
      </c>
      <c r="F424">
        <v>244.15941100000001</v>
      </c>
      <c r="G424">
        <v>6.9070530000000003</v>
      </c>
    </row>
    <row r="425" spans="1:11" x14ac:dyDescent="0.25">
      <c r="A425">
        <v>424</v>
      </c>
      <c r="B425">
        <v>258.37516099999999</v>
      </c>
      <c r="C425">
        <v>6.0061419999999996</v>
      </c>
      <c r="F425">
        <v>244.15941100000001</v>
      </c>
      <c r="G425">
        <v>6.9070530000000003</v>
      </c>
    </row>
    <row r="426" spans="1:11" x14ac:dyDescent="0.25">
      <c r="A426">
        <v>425</v>
      </c>
      <c r="B426">
        <v>258.37516099999999</v>
      </c>
      <c r="C426">
        <v>6.0061419999999996</v>
      </c>
      <c r="F426">
        <v>244.460545</v>
      </c>
      <c r="G426">
        <v>6.8469860000000002</v>
      </c>
    </row>
    <row r="427" spans="1:11" x14ac:dyDescent="0.25">
      <c r="A427">
        <v>426</v>
      </c>
      <c r="B427">
        <v>258.37516099999999</v>
      </c>
      <c r="C427">
        <v>6.0061419999999996</v>
      </c>
      <c r="F427">
        <v>244.52081199999998</v>
      </c>
      <c r="G427">
        <v>6.8469860000000002</v>
      </c>
      <c r="H427">
        <v>252.29132099999998</v>
      </c>
      <c r="I427">
        <v>8.3485709999999997</v>
      </c>
    </row>
    <row r="428" spans="1:11" x14ac:dyDescent="0.25">
      <c r="A428">
        <v>427</v>
      </c>
      <c r="B428">
        <v>258.37516099999999</v>
      </c>
      <c r="C428">
        <v>6.0061419999999996</v>
      </c>
      <c r="F428">
        <v>244.70151199999998</v>
      </c>
      <c r="G428">
        <v>6.8469860000000002</v>
      </c>
      <c r="H428">
        <v>252.29132099999998</v>
      </c>
      <c r="I428">
        <v>8.3485709999999997</v>
      </c>
    </row>
    <row r="429" spans="1:11" x14ac:dyDescent="0.25">
      <c r="A429">
        <v>428</v>
      </c>
      <c r="B429">
        <v>258.37516099999999</v>
      </c>
      <c r="C429">
        <v>6.0061419999999996</v>
      </c>
      <c r="F429">
        <v>244.70151199999998</v>
      </c>
      <c r="G429">
        <v>6.8469860000000002</v>
      </c>
      <c r="H429">
        <v>252.29132099999998</v>
      </c>
      <c r="I429">
        <v>8.3485709999999997</v>
      </c>
    </row>
    <row r="430" spans="1:11" x14ac:dyDescent="0.25">
      <c r="A430">
        <v>429</v>
      </c>
      <c r="B430">
        <v>258.37516099999999</v>
      </c>
      <c r="C430">
        <v>6.0061419999999996</v>
      </c>
      <c r="D430">
        <v>264.57943499999999</v>
      </c>
      <c r="E430">
        <v>6.786918</v>
      </c>
      <c r="H430">
        <v>252.29132099999998</v>
      </c>
      <c r="I430">
        <v>8.3485709999999997</v>
      </c>
    </row>
    <row r="431" spans="1:11" x14ac:dyDescent="0.25">
      <c r="A431">
        <v>430</v>
      </c>
      <c r="B431">
        <v>258.37516099999999</v>
      </c>
      <c r="C431">
        <v>6.0061419999999996</v>
      </c>
      <c r="D431">
        <v>264.57943499999999</v>
      </c>
      <c r="E431">
        <v>6.786918</v>
      </c>
      <c r="H431">
        <v>252.29132099999998</v>
      </c>
      <c r="I431">
        <v>8.3485709999999997</v>
      </c>
    </row>
    <row r="432" spans="1:11" x14ac:dyDescent="0.25">
      <c r="A432">
        <v>431</v>
      </c>
      <c r="J432">
        <v>212.05344299999999</v>
      </c>
      <c r="K432">
        <v>11.712046000000001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1" x14ac:dyDescent="0.25">
      <c r="A929">
        <v>928</v>
      </c>
    </row>
    <row r="930" spans="1:11" x14ac:dyDescent="0.25">
      <c r="A930">
        <v>929</v>
      </c>
    </row>
    <row r="931" spans="1:11" x14ac:dyDescent="0.25">
      <c r="A931">
        <v>930</v>
      </c>
    </row>
    <row r="932" spans="1:11" x14ac:dyDescent="0.25">
      <c r="A932">
        <v>931</v>
      </c>
    </row>
    <row r="933" spans="1:11" x14ac:dyDescent="0.25">
      <c r="A933">
        <v>932</v>
      </c>
    </row>
    <row r="934" spans="1:11" x14ac:dyDescent="0.25">
      <c r="A934">
        <v>933</v>
      </c>
    </row>
    <row r="935" spans="1:11" x14ac:dyDescent="0.25">
      <c r="A935">
        <v>934</v>
      </c>
    </row>
    <row r="936" spans="1:11" x14ac:dyDescent="0.25">
      <c r="A936">
        <v>935</v>
      </c>
    </row>
    <row r="937" spans="1:11" x14ac:dyDescent="0.25">
      <c r="A937">
        <v>936</v>
      </c>
    </row>
    <row r="938" spans="1:11" x14ac:dyDescent="0.25">
      <c r="A938">
        <v>937</v>
      </c>
    </row>
    <row r="939" spans="1:11" x14ac:dyDescent="0.25">
      <c r="A939">
        <v>938</v>
      </c>
      <c r="J939">
        <v>210.96924100000001</v>
      </c>
      <c r="K939">
        <v>11.892149</v>
      </c>
    </row>
    <row r="940" spans="1:11" x14ac:dyDescent="0.25">
      <c r="A940">
        <v>939</v>
      </c>
    </row>
    <row r="941" spans="1:11" x14ac:dyDescent="0.25">
      <c r="A941">
        <v>940</v>
      </c>
    </row>
    <row r="942" spans="1:11" x14ac:dyDescent="0.25">
      <c r="A942">
        <v>941</v>
      </c>
    </row>
    <row r="943" spans="1:11" x14ac:dyDescent="0.25">
      <c r="A943">
        <v>942</v>
      </c>
    </row>
    <row r="944" spans="1:11" x14ac:dyDescent="0.25">
      <c r="A944">
        <v>943</v>
      </c>
    </row>
    <row r="945" spans="1:7" x14ac:dyDescent="0.25">
      <c r="A945">
        <v>944</v>
      </c>
      <c r="D945">
        <v>204.76486499999999</v>
      </c>
      <c r="E945">
        <v>6.0662089999999997</v>
      </c>
    </row>
    <row r="946" spans="1:7" x14ac:dyDescent="0.25">
      <c r="A946">
        <v>945</v>
      </c>
      <c r="D946">
        <v>204.76486499999999</v>
      </c>
      <c r="E946">
        <v>6.0662089999999997</v>
      </c>
      <c r="F946">
        <v>213.499144</v>
      </c>
      <c r="G946">
        <v>10.150392999999999</v>
      </c>
    </row>
    <row r="947" spans="1:7" x14ac:dyDescent="0.25">
      <c r="A947">
        <v>946</v>
      </c>
      <c r="D947">
        <v>204.76486499999999</v>
      </c>
      <c r="E947">
        <v>6.0662089999999997</v>
      </c>
      <c r="F947">
        <v>213.499144</v>
      </c>
      <c r="G947">
        <v>10.150392999999999</v>
      </c>
    </row>
    <row r="948" spans="1:7" x14ac:dyDescent="0.25">
      <c r="A948">
        <v>947</v>
      </c>
      <c r="D948">
        <v>204.76486499999999</v>
      </c>
      <c r="E948">
        <v>6.0662089999999997</v>
      </c>
      <c r="F948">
        <v>213.499144</v>
      </c>
      <c r="G948">
        <v>10.150392999999999</v>
      </c>
    </row>
    <row r="949" spans="1:7" x14ac:dyDescent="0.25">
      <c r="A949">
        <v>948</v>
      </c>
      <c r="D949">
        <v>204.76486499999999</v>
      </c>
      <c r="E949">
        <v>6.0662089999999997</v>
      </c>
      <c r="F949">
        <v>213.499144</v>
      </c>
      <c r="G949">
        <v>10.150392999999999</v>
      </c>
    </row>
    <row r="950" spans="1:7" x14ac:dyDescent="0.25">
      <c r="A950">
        <v>949</v>
      </c>
      <c r="D950">
        <v>204.76486499999999</v>
      </c>
      <c r="E950">
        <v>6.0662089999999997</v>
      </c>
      <c r="F950">
        <v>213.499144</v>
      </c>
      <c r="G950">
        <v>10.150392999999999</v>
      </c>
    </row>
    <row r="951" spans="1:7" x14ac:dyDescent="0.25">
      <c r="A951">
        <v>950</v>
      </c>
      <c r="D951">
        <v>204.76486499999999</v>
      </c>
      <c r="E951">
        <v>6.0662089999999997</v>
      </c>
      <c r="F951">
        <v>213.499144</v>
      </c>
      <c r="G951">
        <v>10.150392999999999</v>
      </c>
    </row>
    <row r="952" spans="1:7" x14ac:dyDescent="0.25">
      <c r="A952">
        <v>951</v>
      </c>
      <c r="D952">
        <v>204.76486499999999</v>
      </c>
      <c r="E952">
        <v>6.0662089999999997</v>
      </c>
      <c r="F952">
        <v>213.499144</v>
      </c>
      <c r="G952">
        <v>10.150392999999999</v>
      </c>
    </row>
    <row r="953" spans="1:7" x14ac:dyDescent="0.25">
      <c r="A953">
        <v>952</v>
      </c>
      <c r="D953">
        <v>204.76486499999999</v>
      </c>
      <c r="E953">
        <v>6.0662089999999997</v>
      </c>
      <c r="F953">
        <v>213.499144</v>
      </c>
      <c r="G953">
        <v>10.150392999999999</v>
      </c>
    </row>
    <row r="954" spans="1:7" x14ac:dyDescent="0.25">
      <c r="A954">
        <v>953</v>
      </c>
      <c r="D954">
        <v>204.76486499999999</v>
      </c>
      <c r="E954">
        <v>6.0662089999999997</v>
      </c>
      <c r="F954">
        <v>213.499144</v>
      </c>
      <c r="G954">
        <v>10.150392999999999</v>
      </c>
    </row>
    <row r="955" spans="1:7" x14ac:dyDescent="0.25">
      <c r="A955">
        <v>954</v>
      </c>
      <c r="D955">
        <v>204.76486499999999</v>
      </c>
      <c r="E955">
        <v>6.0662089999999997</v>
      </c>
      <c r="F955">
        <v>213.499144</v>
      </c>
      <c r="G955">
        <v>10.150392999999999</v>
      </c>
    </row>
    <row r="956" spans="1:7" x14ac:dyDescent="0.25">
      <c r="A956">
        <v>955</v>
      </c>
      <c r="D956">
        <v>204.76486499999999</v>
      </c>
      <c r="E956">
        <v>6.0662089999999997</v>
      </c>
      <c r="F956">
        <v>213.499144</v>
      </c>
      <c r="G956">
        <v>10.150392999999999</v>
      </c>
    </row>
    <row r="957" spans="1:7" x14ac:dyDescent="0.25">
      <c r="A957">
        <v>956</v>
      </c>
      <c r="D957">
        <v>204.76486499999999</v>
      </c>
      <c r="E957">
        <v>6.0662089999999997</v>
      </c>
      <c r="F957">
        <v>213.499144</v>
      </c>
      <c r="G957">
        <v>10.150392999999999</v>
      </c>
    </row>
    <row r="958" spans="1:7" x14ac:dyDescent="0.25">
      <c r="A958">
        <v>957</v>
      </c>
      <c r="D958">
        <v>204.76486499999999</v>
      </c>
      <c r="E958">
        <v>6.0662089999999997</v>
      </c>
      <c r="F958">
        <v>213.499144</v>
      </c>
      <c r="G958">
        <v>10.150392999999999</v>
      </c>
    </row>
    <row r="959" spans="1:7" x14ac:dyDescent="0.25">
      <c r="A959">
        <v>958</v>
      </c>
      <c r="D959">
        <v>204.76486499999999</v>
      </c>
      <c r="E959">
        <v>6.0662089999999997</v>
      </c>
      <c r="F959">
        <v>213.499144</v>
      </c>
      <c r="G959">
        <v>10.150392999999999</v>
      </c>
    </row>
    <row r="960" spans="1:7" x14ac:dyDescent="0.25">
      <c r="A960">
        <v>959</v>
      </c>
      <c r="D960">
        <v>204.76486499999999</v>
      </c>
      <c r="E960">
        <v>6.0662089999999997</v>
      </c>
      <c r="F960">
        <v>213.499144</v>
      </c>
      <c r="G960">
        <v>10.150392999999999</v>
      </c>
    </row>
    <row r="961" spans="1:9" x14ac:dyDescent="0.25">
      <c r="A961">
        <v>960</v>
      </c>
      <c r="D961">
        <v>204.76486499999999</v>
      </c>
      <c r="E961">
        <v>6.0662089999999997</v>
      </c>
      <c r="F961">
        <v>213.499144</v>
      </c>
      <c r="G961">
        <v>10.150392999999999</v>
      </c>
    </row>
    <row r="962" spans="1:9" x14ac:dyDescent="0.25">
      <c r="A962">
        <v>961</v>
      </c>
      <c r="D962">
        <v>204.76486499999999</v>
      </c>
      <c r="E962">
        <v>6.0662089999999997</v>
      </c>
      <c r="F962">
        <v>213.499144</v>
      </c>
      <c r="G962">
        <v>10.150392999999999</v>
      </c>
    </row>
    <row r="963" spans="1:9" x14ac:dyDescent="0.25">
      <c r="A963">
        <v>962</v>
      </c>
      <c r="D963">
        <v>204.70469900000001</v>
      </c>
      <c r="E963">
        <v>6.0662089999999997</v>
      </c>
      <c r="F963">
        <v>213.499144</v>
      </c>
      <c r="G963">
        <v>10.150392999999999</v>
      </c>
    </row>
    <row r="964" spans="1:9" x14ac:dyDescent="0.25">
      <c r="A964">
        <v>963</v>
      </c>
      <c r="D964">
        <v>204.70469900000001</v>
      </c>
      <c r="E964">
        <v>6.0662089999999997</v>
      </c>
      <c r="F964">
        <v>213.499144</v>
      </c>
      <c r="G964">
        <v>10.150392999999999</v>
      </c>
    </row>
    <row r="965" spans="1:9" x14ac:dyDescent="0.25">
      <c r="A965">
        <v>964</v>
      </c>
      <c r="D965">
        <v>204.70469900000001</v>
      </c>
      <c r="E965">
        <v>6.0662089999999997</v>
      </c>
      <c r="F965">
        <v>213.499144</v>
      </c>
      <c r="G965">
        <v>10.150392999999999</v>
      </c>
    </row>
    <row r="966" spans="1:9" x14ac:dyDescent="0.25">
      <c r="A966">
        <v>965</v>
      </c>
      <c r="D966">
        <v>204.70469900000001</v>
      </c>
      <c r="E966">
        <v>6.0662089999999997</v>
      </c>
      <c r="F966">
        <v>213.499144</v>
      </c>
      <c r="G966">
        <v>10.150392999999999</v>
      </c>
    </row>
    <row r="967" spans="1:9" x14ac:dyDescent="0.25">
      <c r="A967">
        <v>966</v>
      </c>
      <c r="D967">
        <v>204.70469900000001</v>
      </c>
      <c r="E967">
        <v>6.0662089999999997</v>
      </c>
      <c r="F967">
        <v>213.499144</v>
      </c>
      <c r="G967">
        <v>10.150392999999999</v>
      </c>
    </row>
    <row r="968" spans="1:9" x14ac:dyDescent="0.25">
      <c r="A968">
        <v>967</v>
      </c>
      <c r="D968">
        <v>204.70469900000001</v>
      </c>
      <c r="E968">
        <v>6.0662089999999997</v>
      </c>
      <c r="F968">
        <v>213.499144</v>
      </c>
      <c r="G968">
        <v>10.150392999999999</v>
      </c>
    </row>
    <row r="969" spans="1:9" x14ac:dyDescent="0.25">
      <c r="A969">
        <v>968</v>
      </c>
      <c r="D969">
        <v>204.70469900000001</v>
      </c>
      <c r="E969">
        <v>6.0662089999999997</v>
      </c>
      <c r="F969">
        <v>213.499144</v>
      </c>
      <c r="G969">
        <v>10.150392999999999</v>
      </c>
    </row>
    <row r="970" spans="1:9" x14ac:dyDescent="0.25">
      <c r="A970">
        <v>969</v>
      </c>
      <c r="D970">
        <v>204.70469900000001</v>
      </c>
      <c r="E970">
        <v>6.0662089999999997</v>
      </c>
      <c r="F970">
        <v>213.499144</v>
      </c>
      <c r="G970">
        <v>10.150392999999999</v>
      </c>
    </row>
    <row r="971" spans="1:9" x14ac:dyDescent="0.25">
      <c r="A971">
        <v>970</v>
      </c>
      <c r="D971">
        <v>204.70469900000001</v>
      </c>
      <c r="E971">
        <v>6.0662089999999997</v>
      </c>
      <c r="F971">
        <v>213.499144</v>
      </c>
      <c r="G971">
        <v>10.150392999999999</v>
      </c>
    </row>
    <row r="972" spans="1:9" x14ac:dyDescent="0.25">
      <c r="A972">
        <v>971</v>
      </c>
      <c r="B972">
        <v>195.31104199999999</v>
      </c>
      <c r="C972">
        <v>7.7437329999999998</v>
      </c>
      <c r="D972">
        <v>204.70469900000001</v>
      </c>
      <c r="E972">
        <v>6.0662089999999997</v>
      </c>
      <c r="F972">
        <v>213.499144</v>
      </c>
      <c r="G972">
        <v>10.150392999999999</v>
      </c>
      <c r="H972">
        <v>207.89723499999999</v>
      </c>
      <c r="I972">
        <v>6.0662089999999997</v>
      </c>
    </row>
    <row r="973" spans="1:9" x14ac:dyDescent="0.25">
      <c r="A973">
        <v>972</v>
      </c>
      <c r="B973">
        <v>195.31104199999999</v>
      </c>
      <c r="C973">
        <v>7.7437329999999998</v>
      </c>
      <c r="D973">
        <v>204.70469900000001</v>
      </c>
      <c r="E973">
        <v>6.0662089999999997</v>
      </c>
      <c r="F973">
        <v>213.499144</v>
      </c>
      <c r="G973">
        <v>10.150392999999999</v>
      </c>
      <c r="H973">
        <v>207.89723499999999</v>
      </c>
      <c r="I973">
        <v>6.0662089999999997</v>
      </c>
    </row>
    <row r="974" spans="1:9" x14ac:dyDescent="0.25">
      <c r="A974">
        <v>973</v>
      </c>
      <c r="B974">
        <v>195.31104199999999</v>
      </c>
      <c r="C974">
        <v>7.7437329999999998</v>
      </c>
      <c r="D974">
        <v>203.139917</v>
      </c>
      <c r="E974">
        <v>5.9062789999999996</v>
      </c>
      <c r="F974">
        <v>213.499144</v>
      </c>
      <c r="G974">
        <v>10.150392999999999</v>
      </c>
      <c r="H974">
        <v>207.89723499999999</v>
      </c>
      <c r="I974">
        <v>6.0662089999999997</v>
      </c>
    </row>
    <row r="975" spans="1:9" x14ac:dyDescent="0.25">
      <c r="A975">
        <v>974</v>
      </c>
      <c r="B975">
        <v>195.31104199999999</v>
      </c>
      <c r="C975">
        <v>7.7437329999999998</v>
      </c>
      <c r="F975">
        <v>213.499144</v>
      </c>
      <c r="G975">
        <v>10.150392999999999</v>
      </c>
      <c r="H975">
        <v>207.89723499999999</v>
      </c>
      <c r="I975">
        <v>6.0662089999999997</v>
      </c>
    </row>
    <row r="976" spans="1:9" x14ac:dyDescent="0.25">
      <c r="A976">
        <v>975</v>
      </c>
      <c r="B976">
        <v>195.31104199999999</v>
      </c>
      <c r="C976">
        <v>7.7437329999999998</v>
      </c>
      <c r="F976">
        <v>213.499144</v>
      </c>
      <c r="G976">
        <v>10.150392999999999</v>
      </c>
      <c r="H976">
        <v>207.89723499999999</v>
      </c>
      <c r="I976">
        <v>6.0662089999999997</v>
      </c>
    </row>
    <row r="977" spans="1:9" x14ac:dyDescent="0.25">
      <c r="A977">
        <v>976</v>
      </c>
      <c r="B977">
        <v>195.31104199999999</v>
      </c>
      <c r="C977">
        <v>7.7437329999999998</v>
      </c>
      <c r="H977">
        <v>207.89723499999999</v>
      </c>
      <c r="I977">
        <v>6.0662089999999997</v>
      </c>
    </row>
    <row r="978" spans="1:9" x14ac:dyDescent="0.25">
      <c r="A978">
        <v>977</v>
      </c>
      <c r="B978">
        <v>195.31104199999999</v>
      </c>
      <c r="C978">
        <v>7.7437329999999998</v>
      </c>
      <c r="H978">
        <v>207.89723499999999</v>
      </c>
      <c r="I978">
        <v>6.0662089999999997</v>
      </c>
    </row>
    <row r="979" spans="1:9" x14ac:dyDescent="0.25">
      <c r="A979">
        <v>978</v>
      </c>
      <c r="B979">
        <v>195.31104199999999</v>
      </c>
      <c r="C979">
        <v>7.7437329999999998</v>
      </c>
      <c r="H979">
        <v>207.89723499999999</v>
      </c>
      <c r="I979">
        <v>6.0662089999999997</v>
      </c>
    </row>
    <row r="980" spans="1:9" x14ac:dyDescent="0.25">
      <c r="A980">
        <v>979</v>
      </c>
      <c r="B980">
        <v>195.31104199999999</v>
      </c>
      <c r="C980">
        <v>7.7437329999999998</v>
      </c>
      <c r="H980">
        <v>207.89723499999999</v>
      </c>
      <c r="I980">
        <v>6.0662089999999997</v>
      </c>
    </row>
    <row r="981" spans="1:9" x14ac:dyDescent="0.25">
      <c r="A981">
        <v>980</v>
      </c>
      <c r="B981">
        <v>195.31104199999999</v>
      </c>
      <c r="C981">
        <v>7.7437329999999998</v>
      </c>
      <c r="H981">
        <v>207.89723499999999</v>
      </c>
      <c r="I981">
        <v>6.0662089999999997</v>
      </c>
    </row>
    <row r="982" spans="1:9" x14ac:dyDescent="0.25">
      <c r="A982">
        <v>981</v>
      </c>
      <c r="B982">
        <v>195.31104199999999</v>
      </c>
      <c r="C982">
        <v>7.7437329999999998</v>
      </c>
      <c r="H982">
        <v>207.89723499999999</v>
      </c>
      <c r="I982">
        <v>6.0662089999999997</v>
      </c>
    </row>
    <row r="983" spans="1:9" x14ac:dyDescent="0.25">
      <c r="A983">
        <v>982</v>
      </c>
      <c r="B983">
        <v>195.31104199999999</v>
      </c>
      <c r="C983">
        <v>7.7437329999999998</v>
      </c>
      <c r="H983">
        <v>207.89723499999999</v>
      </c>
      <c r="I983">
        <v>6.0662089999999997</v>
      </c>
    </row>
    <row r="984" spans="1:9" x14ac:dyDescent="0.25">
      <c r="A984">
        <v>983</v>
      </c>
      <c r="B984">
        <v>195.31104199999999</v>
      </c>
      <c r="C984">
        <v>7.7437329999999998</v>
      </c>
      <c r="H984">
        <v>207.89723499999999</v>
      </c>
      <c r="I984">
        <v>6.0662089999999997</v>
      </c>
    </row>
    <row r="985" spans="1:9" x14ac:dyDescent="0.25">
      <c r="A985">
        <v>984</v>
      </c>
      <c r="B985">
        <v>195.31104199999999</v>
      </c>
      <c r="C985">
        <v>7.7437329999999998</v>
      </c>
      <c r="H985">
        <v>207.89723499999999</v>
      </c>
      <c r="I985">
        <v>6.0662089999999997</v>
      </c>
    </row>
    <row r="986" spans="1:9" x14ac:dyDescent="0.25">
      <c r="A986">
        <v>985</v>
      </c>
      <c r="B986">
        <v>195.31104199999999</v>
      </c>
      <c r="C986">
        <v>7.7437329999999998</v>
      </c>
      <c r="H986">
        <v>207.89723499999999</v>
      </c>
      <c r="I986">
        <v>6.0662089999999997</v>
      </c>
    </row>
    <row r="987" spans="1:9" x14ac:dyDescent="0.25">
      <c r="A987">
        <v>986</v>
      </c>
      <c r="B987">
        <v>195.31104199999999</v>
      </c>
      <c r="C987">
        <v>7.7437329999999998</v>
      </c>
      <c r="H987">
        <v>207.89723499999999</v>
      </c>
      <c r="I987">
        <v>6.0662089999999997</v>
      </c>
    </row>
    <row r="988" spans="1:9" x14ac:dyDescent="0.25">
      <c r="A988">
        <v>987</v>
      </c>
      <c r="B988">
        <v>195.31104199999999</v>
      </c>
      <c r="C988">
        <v>7.7437329999999998</v>
      </c>
      <c r="H988">
        <v>207.89723499999999</v>
      </c>
      <c r="I988">
        <v>6.0662089999999997</v>
      </c>
    </row>
    <row r="989" spans="1:9" x14ac:dyDescent="0.25">
      <c r="A989">
        <v>988</v>
      </c>
      <c r="B989">
        <v>195.31104199999999</v>
      </c>
      <c r="C989">
        <v>7.7437329999999998</v>
      </c>
      <c r="H989">
        <v>207.89723499999999</v>
      </c>
      <c r="I989">
        <v>6.0662089999999997</v>
      </c>
    </row>
    <row r="990" spans="1:9" x14ac:dyDescent="0.25">
      <c r="A990">
        <v>989</v>
      </c>
      <c r="B990">
        <v>195.31104199999999</v>
      </c>
      <c r="C990">
        <v>7.7437329999999998</v>
      </c>
      <c r="H990">
        <v>207.89723499999999</v>
      </c>
      <c r="I990">
        <v>6.0662089999999997</v>
      </c>
    </row>
    <row r="991" spans="1:9" x14ac:dyDescent="0.25">
      <c r="A991">
        <v>990</v>
      </c>
      <c r="B991">
        <v>195.31104199999999</v>
      </c>
      <c r="C991">
        <v>7.7437329999999998</v>
      </c>
      <c r="H991">
        <v>207.89723499999999</v>
      </c>
      <c r="I991">
        <v>6.0662089999999997</v>
      </c>
    </row>
    <row r="992" spans="1:9" x14ac:dyDescent="0.25">
      <c r="A992">
        <v>991</v>
      </c>
      <c r="B992">
        <v>195.31104199999999</v>
      </c>
      <c r="C992">
        <v>7.7437329999999998</v>
      </c>
      <c r="H992">
        <v>207.89723499999999</v>
      </c>
      <c r="I992">
        <v>6.0662089999999997</v>
      </c>
    </row>
    <row r="993" spans="1:9" x14ac:dyDescent="0.25">
      <c r="A993">
        <v>992</v>
      </c>
      <c r="B993">
        <v>195.31104199999999</v>
      </c>
      <c r="C993">
        <v>7.7437329999999998</v>
      </c>
      <c r="H993">
        <v>207.89723499999999</v>
      </c>
      <c r="I993">
        <v>6.0662089999999997</v>
      </c>
    </row>
    <row r="994" spans="1:9" x14ac:dyDescent="0.25">
      <c r="A994">
        <v>993</v>
      </c>
      <c r="B994">
        <v>195.31104199999999</v>
      </c>
      <c r="C994">
        <v>7.7437329999999998</v>
      </c>
      <c r="H994">
        <v>207.89723499999999</v>
      </c>
      <c r="I994">
        <v>6.0662089999999997</v>
      </c>
    </row>
    <row r="995" spans="1:9" x14ac:dyDescent="0.25">
      <c r="A995">
        <v>994</v>
      </c>
      <c r="B995">
        <v>195.31104199999999</v>
      </c>
      <c r="C995">
        <v>7.7437329999999998</v>
      </c>
      <c r="H995">
        <v>207.89723499999999</v>
      </c>
      <c r="I995">
        <v>6.0662089999999997</v>
      </c>
    </row>
    <row r="996" spans="1:9" x14ac:dyDescent="0.25">
      <c r="A996">
        <v>995</v>
      </c>
      <c r="B996">
        <v>195.31104199999999</v>
      </c>
      <c r="C996">
        <v>7.7437329999999998</v>
      </c>
      <c r="H996">
        <v>207.89723499999999</v>
      </c>
      <c r="I996">
        <v>6.0662089999999997</v>
      </c>
    </row>
    <row r="997" spans="1:9" x14ac:dyDescent="0.25">
      <c r="A997">
        <v>996</v>
      </c>
      <c r="B997">
        <v>195.31104199999999</v>
      </c>
      <c r="C997">
        <v>7.7437329999999998</v>
      </c>
      <c r="H997">
        <v>207.89723499999999</v>
      </c>
      <c r="I997">
        <v>6.0662089999999997</v>
      </c>
    </row>
    <row r="998" spans="1:9" x14ac:dyDescent="0.25">
      <c r="A998">
        <v>997</v>
      </c>
      <c r="B998">
        <v>195.31104199999999</v>
      </c>
      <c r="C998">
        <v>7.7437329999999998</v>
      </c>
      <c r="D998">
        <v>188.07428199999998</v>
      </c>
      <c r="E998">
        <v>5.8406440000000002</v>
      </c>
      <c r="H998">
        <v>207.89723499999999</v>
      </c>
      <c r="I998">
        <v>6.0662089999999997</v>
      </c>
    </row>
    <row r="999" spans="1:9" x14ac:dyDescent="0.25">
      <c r="A999">
        <v>998</v>
      </c>
      <c r="B999">
        <v>195.31104199999999</v>
      </c>
      <c r="C999">
        <v>7.7437329999999998</v>
      </c>
      <c r="D999">
        <v>188.07428199999998</v>
      </c>
      <c r="E999">
        <v>5.8406440000000002</v>
      </c>
      <c r="F999">
        <v>199.71892700000001</v>
      </c>
      <c r="G999">
        <v>9.3187549999999995</v>
      </c>
      <c r="H999">
        <v>207.89723499999999</v>
      </c>
      <c r="I999">
        <v>6.0662089999999997</v>
      </c>
    </row>
    <row r="1000" spans="1:9" x14ac:dyDescent="0.25">
      <c r="A1000">
        <v>999</v>
      </c>
      <c r="B1000">
        <v>195.31104199999999</v>
      </c>
      <c r="C1000">
        <v>7.7437329999999998</v>
      </c>
      <c r="D1000">
        <v>188.07428199999998</v>
      </c>
      <c r="E1000">
        <v>5.8406440000000002</v>
      </c>
      <c r="F1000">
        <v>199.71892700000001</v>
      </c>
      <c r="G1000">
        <v>9.3187549999999995</v>
      </c>
      <c r="H1000">
        <v>207.89723499999999</v>
      </c>
      <c r="I1000">
        <v>6.0662089999999997</v>
      </c>
    </row>
    <row r="1001" spans="1:9" x14ac:dyDescent="0.25">
      <c r="A1001">
        <v>1000</v>
      </c>
      <c r="B1001">
        <v>195.31104199999999</v>
      </c>
      <c r="C1001">
        <v>7.7437329999999998</v>
      </c>
      <c r="D1001">
        <v>188.07428199999998</v>
      </c>
      <c r="E1001">
        <v>5.8406440000000002</v>
      </c>
      <c r="F1001">
        <v>199.71892700000001</v>
      </c>
      <c r="G1001">
        <v>9.3187549999999995</v>
      </c>
      <c r="H1001">
        <v>207.89723499999999</v>
      </c>
      <c r="I1001">
        <v>6.0662089999999997</v>
      </c>
    </row>
    <row r="1002" spans="1:9" x14ac:dyDescent="0.25">
      <c r="A1002">
        <v>1001</v>
      </c>
      <c r="D1002">
        <v>188.07428199999998</v>
      </c>
      <c r="E1002">
        <v>5.8406440000000002</v>
      </c>
      <c r="F1002">
        <v>199.71892700000001</v>
      </c>
      <c r="G1002">
        <v>9.3187549999999995</v>
      </c>
      <c r="H1002">
        <v>207.89723499999999</v>
      </c>
      <c r="I1002">
        <v>6.0662089999999997</v>
      </c>
    </row>
    <row r="1003" spans="1:9" x14ac:dyDescent="0.25">
      <c r="A1003">
        <v>1002</v>
      </c>
      <c r="D1003">
        <v>188.07428199999998</v>
      </c>
      <c r="E1003">
        <v>5.8406440000000002</v>
      </c>
      <c r="F1003">
        <v>199.71892700000001</v>
      </c>
      <c r="G1003">
        <v>9.3187549999999995</v>
      </c>
      <c r="H1003">
        <v>206.36357100000001</v>
      </c>
      <c r="I1003">
        <v>5.5125780000000004</v>
      </c>
    </row>
    <row r="1004" spans="1:9" x14ac:dyDescent="0.25">
      <c r="A1004">
        <v>1003</v>
      </c>
      <c r="D1004">
        <v>188.07428199999998</v>
      </c>
      <c r="E1004">
        <v>5.8406440000000002</v>
      </c>
      <c r="F1004">
        <v>199.71892700000001</v>
      </c>
      <c r="G1004">
        <v>9.3187549999999995</v>
      </c>
      <c r="H1004">
        <v>206.36357100000001</v>
      </c>
      <c r="I1004">
        <v>5.5125780000000004</v>
      </c>
    </row>
    <row r="1005" spans="1:9" x14ac:dyDescent="0.25">
      <c r="A1005">
        <v>1004</v>
      </c>
      <c r="D1005">
        <v>188.07428199999998</v>
      </c>
      <c r="E1005">
        <v>5.8406440000000002</v>
      </c>
      <c r="F1005">
        <v>199.71892700000001</v>
      </c>
      <c r="G1005">
        <v>9.3187549999999995</v>
      </c>
    </row>
    <row r="1006" spans="1:9" x14ac:dyDescent="0.25">
      <c r="A1006">
        <v>1005</v>
      </c>
      <c r="D1006">
        <v>188.07428199999998</v>
      </c>
      <c r="E1006">
        <v>5.8406440000000002</v>
      </c>
      <c r="F1006">
        <v>199.71892700000001</v>
      </c>
      <c r="G1006">
        <v>9.3187549999999995</v>
      </c>
    </row>
    <row r="1007" spans="1:9" x14ac:dyDescent="0.25">
      <c r="A1007">
        <v>1006</v>
      </c>
      <c r="D1007">
        <v>188.07428199999998</v>
      </c>
      <c r="E1007">
        <v>5.8406440000000002</v>
      </c>
      <c r="F1007">
        <v>199.71892700000001</v>
      </c>
      <c r="G1007">
        <v>9.3187549999999995</v>
      </c>
    </row>
    <row r="1008" spans="1:9" x14ac:dyDescent="0.25">
      <c r="A1008">
        <v>1007</v>
      </c>
      <c r="D1008">
        <v>188.07428199999998</v>
      </c>
      <c r="E1008">
        <v>5.8406440000000002</v>
      </c>
      <c r="F1008">
        <v>199.71892700000001</v>
      </c>
      <c r="G1008">
        <v>9.3187549999999995</v>
      </c>
    </row>
    <row r="1009" spans="1:7" x14ac:dyDescent="0.25">
      <c r="A1009">
        <v>1008</v>
      </c>
      <c r="D1009">
        <v>188.07428199999998</v>
      </c>
      <c r="E1009">
        <v>5.8406440000000002</v>
      </c>
      <c r="F1009">
        <v>199.71892700000001</v>
      </c>
      <c r="G1009">
        <v>9.3187549999999995</v>
      </c>
    </row>
    <row r="1010" spans="1:7" x14ac:dyDescent="0.25">
      <c r="A1010">
        <v>1009</v>
      </c>
      <c r="D1010">
        <v>188.07428199999998</v>
      </c>
      <c r="E1010">
        <v>5.8406440000000002</v>
      </c>
      <c r="F1010">
        <v>199.71892700000001</v>
      </c>
      <c r="G1010">
        <v>9.3187549999999995</v>
      </c>
    </row>
    <row r="1011" spans="1:7" x14ac:dyDescent="0.25">
      <c r="A1011">
        <v>1010</v>
      </c>
      <c r="D1011">
        <v>188.07428199999998</v>
      </c>
      <c r="E1011">
        <v>5.8406440000000002</v>
      </c>
      <c r="F1011">
        <v>199.71892700000001</v>
      </c>
      <c r="G1011">
        <v>9.3187549999999995</v>
      </c>
    </row>
    <row r="1012" spans="1:7" x14ac:dyDescent="0.25">
      <c r="A1012">
        <v>1011</v>
      </c>
      <c r="D1012">
        <v>188.07428199999998</v>
      </c>
      <c r="E1012">
        <v>5.8406440000000002</v>
      </c>
      <c r="F1012">
        <v>199.71892700000001</v>
      </c>
      <c r="G1012">
        <v>9.3187549999999995</v>
      </c>
    </row>
    <row r="1013" spans="1:7" x14ac:dyDescent="0.25">
      <c r="A1013">
        <v>1012</v>
      </c>
      <c r="D1013">
        <v>188.07428199999998</v>
      </c>
      <c r="E1013">
        <v>5.8406440000000002</v>
      </c>
      <c r="F1013">
        <v>199.71892700000001</v>
      </c>
      <c r="G1013">
        <v>9.3187549999999995</v>
      </c>
    </row>
    <row r="1014" spans="1:7" x14ac:dyDescent="0.25">
      <c r="A1014">
        <v>1013</v>
      </c>
      <c r="D1014">
        <v>188.07428199999998</v>
      </c>
      <c r="E1014">
        <v>5.8406440000000002</v>
      </c>
      <c r="F1014">
        <v>199.71892700000001</v>
      </c>
      <c r="G1014">
        <v>9.3187549999999995</v>
      </c>
    </row>
    <row r="1015" spans="1:7" x14ac:dyDescent="0.25">
      <c r="A1015">
        <v>1014</v>
      </c>
      <c r="D1015">
        <v>188.07428199999998</v>
      </c>
      <c r="E1015">
        <v>5.8406440000000002</v>
      </c>
      <c r="F1015">
        <v>199.71892700000001</v>
      </c>
      <c r="G1015">
        <v>9.3187549999999995</v>
      </c>
    </row>
    <row r="1016" spans="1:7" x14ac:dyDescent="0.25">
      <c r="A1016">
        <v>1015</v>
      </c>
      <c r="D1016">
        <v>188.07428199999998</v>
      </c>
      <c r="E1016">
        <v>5.8406440000000002</v>
      </c>
      <c r="F1016">
        <v>199.71892700000001</v>
      </c>
      <c r="G1016">
        <v>9.3187549999999995</v>
      </c>
    </row>
    <row r="1017" spans="1:7" x14ac:dyDescent="0.25">
      <c r="A1017">
        <v>1016</v>
      </c>
      <c r="D1017">
        <v>188.07428199999998</v>
      </c>
      <c r="E1017">
        <v>5.8406440000000002</v>
      </c>
      <c r="F1017">
        <v>199.71892700000001</v>
      </c>
      <c r="G1017">
        <v>9.3187549999999995</v>
      </c>
    </row>
    <row r="1018" spans="1:7" x14ac:dyDescent="0.25">
      <c r="A1018">
        <v>1017</v>
      </c>
      <c r="D1018">
        <v>188.07428199999998</v>
      </c>
      <c r="E1018">
        <v>5.8406440000000002</v>
      </c>
      <c r="F1018">
        <v>199.71892700000001</v>
      </c>
      <c r="G1018">
        <v>9.3187549999999995</v>
      </c>
    </row>
    <row r="1019" spans="1:7" x14ac:dyDescent="0.25">
      <c r="A1019">
        <v>1018</v>
      </c>
      <c r="D1019">
        <v>188.07428199999998</v>
      </c>
      <c r="E1019">
        <v>5.8406440000000002</v>
      </c>
      <c r="F1019">
        <v>199.71892700000001</v>
      </c>
      <c r="G1019">
        <v>9.3187549999999995</v>
      </c>
    </row>
    <row r="1020" spans="1:7" x14ac:dyDescent="0.25">
      <c r="A1020">
        <v>1019</v>
      </c>
      <c r="D1020">
        <v>188.07428199999998</v>
      </c>
      <c r="E1020">
        <v>5.8406440000000002</v>
      </c>
      <c r="F1020">
        <v>199.71892700000001</v>
      </c>
      <c r="G1020">
        <v>9.3187549999999995</v>
      </c>
    </row>
    <row r="1021" spans="1:7" x14ac:dyDescent="0.25">
      <c r="A1021">
        <v>1020</v>
      </c>
      <c r="D1021">
        <v>188.07428199999998</v>
      </c>
      <c r="E1021">
        <v>5.8406440000000002</v>
      </c>
      <c r="F1021">
        <v>199.71892700000001</v>
      </c>
      <c r="G1021">
        <v>9.3187549999999995</v>
      </c>
    </row>
    <row r="1022" spans="1:7" x14ac:dyDescent="0.25">
      <c r="A1022">
        <v>1021</v>
      </c>
      <c r="D1022">
        <v>188.07428199999998</v>
      </c>
      <c r="E1022">
        <v>5.8406440000000002</v>
      </c>
      <c r="F1022">
        <v>199.71892700000001</v>
      </c>
      <c r="G1022">
        <v>9.3187549999999995</v>
      </c>
    </row>
    <row r="1023" spans="1:7" x14ac:dyDescent="0.25">
      <c r="A1023">
        <v>1022</v>
      </c>
      <c r="D1023">
        <v>188.07428199999998</v>
      </c>
      <c r="E1023">
        <v>5.8406440000000002</v>
      </c>
      <c r="F1023">
        <v>199.71892700000001</v>
      </c>
      <c r="G1023">
        <v>9.3187549999999995</v>
      </c>
    </row>
    <row r="1024" spans="1:7" x14ac:dyDescent="0.25">
      <c r="A1024">
        <v>1023</v>
      </c>
      <c r="D1024">
        <v>188.07428199999998</v>
      </c>
      <c r="E1024">
        <v>5.8406440000000002</v>
      </c>
      <c r="F1024">
        <v>199.71892700000001</v>
      </c>
      <c r="G1024">
        <v>9.3187549999999995</v>
      </c>
    </row>
    <row r="1025" spans="1:9" x14ac:dyDescent="0.25">
      <c r="A1025">
        <v>1024</v>
      </c>
      <c r="D1025">
        <v>188.07428199999998</v>
      </c>
      <c r="E1025">
        <v>5.8406440000000002</v>
      </c>
      <c r="F1025">
        <v>199.71892700000001</v>
      </c>
      <c r="G1025">
        <v>9.3187549999999995</v>
      </c>
    </row>
    <row r="1026" spans="1:9" x14ac:dyDescent="0.25">
      <c r="A1026">
        <v>1025</v>
      </c>
      <c r="D1026">
        <v>188.07428199999998</v>
      </c>
      <c r="E1026">
        <v>5.8406440000000002</v>
      </c>
      <c r="F1026">
        <v>199.71892700000001</v>
      </c>
      <c r="G1026">
        <v>9.3187549999999995</v>
      </c>
    </row>
    <row r="1027" spans="1:9" x14ac:dyDescent="0.25">
      <c r="A1027">
        <v>1026</v>
      </c>
      <c r="D1027">
        <v>188.07428199999998</v>
      </c>
      <c r="E1027">
        <v>5.8406440000000002</v>
      </c>
      <c r="F1027">
        <v>199.71892700000001</v>
      </c>
      <c r="G1027">
        <v>9.3187549999999995</v>
      </c>
    </row>
    <row r="1028" spans="1:9" x14ac:dyDescent="0.25">
      <c r="A1028">
        <v>1027</v>
      </c>
      <c r="D1028">
        <v>188.07428199999998</v>
      </c>
      <c r="E1028">
        <v>5.8406440000000002</v>
      </c>
      <c r="F1028">
        <v>199.71892700000001</v>
      </c>
      <c r="G1028">
        <v>9.3187549999999995</v>
      </c>
    </row>
    <row r="1029" spans="1:9" x14ac:dyDescent="0.25">
      <c r="A1029">
        <v>1028</v>
      </c>
      <c r="B1029">
        <v>180.50859299999999</v>
      </c>
      <c r="C1029">
        <v>9.0563230000000008</v>
      </c>
      <c r="D1029">
        <v>188.07428199999998</v>
      </c>
      <c r="E1029">
        <v>5.8406440000000002</v>
      </c>
      <c r="F1029">
        <v>199.71892700000001</v>
      </c>
      <c r="G1029">
        <v>9.3187549999999995</v>
      </c>
      <c r="H1029">
        <v>193.33736099999999</v>
      </c>
      <c r="I1029">
        <v>5.1844029999999997</v>
      </c>
    </row>
    <row r="1030" spans="1:9" x14ac:dyDescent="0.25">
      <c r="A1030">
        <v>1029</v>
      </c>
      <c r="B1030">
        <v>180.50859299999999</v>
      </c>
      <c r="C1030">
        <v>9.0563230000000008</v>
      </c>
      <c r="D1030">
        <v>188.07428199999998</v>
      </c>
      <c r="E1030">
        <v>5.8406440000000002</v>
      </c>
      <c r="F1030">
        <v>199.71892700000001</v>
      </c>
      <c r="G1030">
        <v>9.3187549999999995</v>
      </c>
      <c r="H1030">
        <v>193.33736099999999</v>
      </c>
      <c r="I1030">
        <v>5.1844029999999997</v>
      </c>
    </row>
    <row r="1031" spans="1:9" x14ac:dyDescent="0.25">
      <c r="A1031">
        <v>1030</v>
      </c>
      <c r="B1031">
        <v>180.50859299999999</v>
      </c>
      <c r="C1031">
        <v>9.0563230000000008</v>
      </c>
      <c r="D1031">
        <v>188.07428199999998</v>
      </c>
      <c r="E1031">
        <v>5.8406440000000002</v>
      </c>
      <c r="F1031">
        <v>199.71892700000001</v>
      </c>
      <c r="G1031">
        <v>9.3187549999999995</v>
      </c>
      <c r="H1031">
        <v>193.33736099999999</v>
      </c>
      <c r="I1031">
        <v>5.1844029999999997</v>
      </c>
    </row>
    <row r="1032" spans="1:9" x14ac:dyDescent="0.25">
      <c r="A1032">
        <v>1031</v>
      </c>
      <c r="B1032">
        <v>180.50859299999999</v>
      </c>
      <c r="C1032">
        <v>9.0563230000000008</v>
      </c>
      <c r="D1032">
        <v>188.07428199999998</v>
      </c>
      <c r="E1032">
        <v>5.8406440000000002</v>
      </c>
      <c r="F1032">
        <v>199.71892700000001</v>
      </c>
      <c r="G1032">
        <v>9.3187549999999995</v>
      </c>
      <c r="H1032">
        <v>193.33736099999999</v>
      </c>
      <c r="I1032">
        <v>5.1844029999999997</v>
      </c>
    </row>
    <row r="1033" spans="1:9" x14ac:dyDescent="0.25">
      <c r="A1033">
        <v>1032</v>
      </c>
      <c r="B1033">
        <v>180.50859299999999</v>
      </c>
      <c r="C1033">
        <v>9.0563230000000008</v>
      </c>
      <c r="D1033">
        <v>188.07428199999998</v>
      </c>
      <c r="E1033">
        <v>5.8406440000000002</v>
      </c>
      <c r="F1033">
        <v>199.71892700000001</v>
      </c>
      <c r="G1033">
        <v>9.3187549999999995</v>
      </c>
      <c r="H1033">
        <v>193.33736099999999</v>
      </c>
      <c r="I1033">
        <v>5.1844029999999997</v>
      </c>
    </row>
    <row r="1034" spans="1:9" x14ac:dyDescent="0.25">
      <c r="A1034">
        <v>1033</v>
      </c>
      <c r="B1034">
        <v>180.50859299999999</v>
      </c>
      <c r="C1034">
        <v>9.0563230000000008</v>
      </c>
      <c r="F1034">
        <v>199.71892700000001</v>
      </c>
      <c r="G1034">
        <v>9.3187549999999995</v>
      </c>
      <c r="H1034">
        <v>193.33736099999999</v>
      </c>
      <c r="I1034">
        <v>5.1844029999999997</v>
      </c>
    </row>
    <row r="1035" spans="1:9" x14ac:dyDescent="0.25">
      <c r="A1035">
        <v>1034</v>
      </c>
      <c r="B1035">
        <v>180.50859299999999</v>
      </c>
      <c r="C1035">
        <v>9.0563230000000008</v>
      </c>
      <c r="F1035">
        <v>199.71892700000001</v>
      </c>
      <c r="G1035">
        <v>9.3187549999999995</v>
      </c>
      <c r="H1035">
        <v>193.33736099999999</v>
      </c>
      <c r="I1035">
        <v>5.1844029999999997</v>
      </c>
    </row>
    <row r="1036" spans="1:9" x14ac:dyDescent="0.25">
      <c r="A1036">
        <v>1035</v>
      </c>
      <c r="B1036">
        <v>180.50859299999999</v>
      </c>
      <c r="C1036">
        <v>9.0563230000000008</v>
      </c>
      <c r="F1036">
        <v>199.71892700000001</v>
      </c>
      <c r="G1036">
        <v>9.3187549999999995</v>
      </c>
      <c r="H1036">
        <v>193.33736099999999</v>
      </c>
      <c r="I1036">
        <v>5.1844029999999997</v>
      </c>
    </row>
    <row r="1037" spans="1:9" x14ac:dyDescent="0.25">
      <c r="A1037">
        <v>1036</v>
      </c>
      <c r="B1037">
        <v>180.50859299999999</v>
      </c>
      <c r="C1037">
        <v>9.0563230000000008</v>
      </c>
      <c r="F1037">
        <v>199.71892700000001</v>
      </c>
      <c r="G1037">
        <v>9.3187549999999995</v>
      </c>
      <c r="H1037">
        <v>193.33736099999999</v>
      </c>
      <c r="I1037">
        <v>5.1844029999999997</v>
      </c>
    </row>
    <row r="1038" spans="1:9" x14ac:dyDescent="0.25">
      <c r="A1038">
        <v>1037</v>
      </c>
      <c r="B1038">
        <v>180.50859299999999</v>
      </c>
      <c r="C1038">
        <v>9.0563230000000008</v>
      </c>
      <c r="F1038">
        <v>199.71892700000001</v>
      </c>
      <c r="G1038">
        <v>9.3187549999999995</v>
      </c>
      <c r="H1038">
        <v>193.33736099999999</v>
      </c>
      <c r="I1038">
        <v>5.1844029999999997</v>
      </c>
    </row>
    <row r="1039" spans="1:9" x14ac:dyDescent="0.25">
      <c r="A1039">
        <v>1038</v>
      </c>
      <c r="B1039">
        <v>180.50859299999999</v>
      </c>
      <c r="C1039">
        <v>9.0563230000000008</v>
      </c>
      <c r="H1039">
        <v>193.33736099999999</v>
      </c>
      <c r="I1039">
        <v>5.1844029999999997</v>
      </c>
    </row>
    <row r="1040" spans="1:9" x14ac:dyDescent="0.25">
      <c r="A1040">
        <v>1039</v>
      </c>
      <c r="B1040">
        <v>180.50859299999999</v>
      </c>
      <c r="C1040">
        <v>9.0563230000000008</v>
      </c>
      <c r="H1040">
        <v>193.33736099999999</v>
      </c>
      <c r="I1040">
        <v>5.1844029999999997</v>
      </c>
    </row>
    <row r="1041" spans="1:9" x14ac:dyDescent="0.25">
      <c r="A1041">
        <v>1040</v>
      </c>
      <c r="B1041">
        <v>180.50859299999999</v>
      </c>
      <c r="C1041">
        <v>9.0563230000000008</v>
      </c>
      <c r="H1041">
        <v>193.33736099999999</v>
      </c>
      <c r="I1041">
        <v>5.1844029999999997</v>
      </c>
    </row>
    <row r="1042" spans="1:9" x14ac:dyDescent="0.25">
      <c r="A1042">
        <v>1041</v>
      </c>
      <c r="B1042">
        <v>180.50859299999999</v>
      </c>
      <c r="C1042">
        <v>9.0563230000000008</v>
      </c>
      <c r="H1042">
        <v>193.33736099999999</v>
      </c>
      <c r="I1042">
        <v>5.1844029999999997</v>
      </c>
    </row>
    <row r="1043" spans="1:9" x14ac:dyDescent="0.25">
      <c r="A1043">
        <v>1042</v>
      </c>
      <c r="B1043">
        <v>180.50859299999999</v>
      </c>
      <c r="C1043">
        <v>9.0563230000000008</v>
      </c>
      <c r="H1043">
        <v>193.33736099999999</v>
      </c>
      <c r="I1043">
        <v>5.1844029999999997</v>
      </c>
    </row>
    <row r="1044" spans="1:9" x14ac:dyDescent="0.25">
      <c r="A1044">
        <v>1043</v>
      </c>
      <c r="B1044">
        <v>180.50859299999999</v>
      </c>
      <c r="C1044">
        <v>9.0563230000000008</v>
      </c>
      <c r="H1044">
        <v>193.33736099999999</v>
      </c>
      <c r="I1044">
        <v>5.1844029999999997</v>
      </c>
    </row>
    <row r="1045" spans="1:9" x14ac:dyDescent="0.25">
      <c r="A1045">
        <v>1044</v>
      </c>
      <c r="B1045">
        <v>180.50859299999999</v>
      </c>
      <c r="C1045">
        <v>9.0563230000000008</v>
      </c>
      <c r="H1045">
        <v>193.33736099999999</v>
      </c>
      <c r="I1045">
        <v>5.1844029999999997</v>
      </c>
    </row>
    <row r="1046" spans="1:9" x14ac:dyDescent="0.25">
      <c r="A1046">
        <v>1045</v>
      </c>
      <c r="B1046">
        <v>180.50859299999999</v>
      </c>
      <c r="C1046">
        <v>9.0563230000000008</v>
      </c>
      <c r="H1046">
        <v>193.33736099999999</v>
      </c>
      <c r="I1046">
        <v>5.1844029999999997</v>
      </c>
    </row>
    <row r="1047" spans="1:9" x14ac:dyDescent="0.25">
      <c r="A1047">
        <v>1046</v>
      </c>
      <c r="B1047">
        <v>180.50859299999999</v>
      </c>
      <c r="C1047">
        <v>9.0563230000000008</v>
      </c>
      <c r="H1047">
        <v>193.33736099999999</v>
      </c>
      <c r="I1047">
        <v>5.1844029999999997</v>
      </c>
    </row>
    <row r="1048" spans="1:9" x14ac:dyDescent="0.25">
      <c r="A1048">
        <v>1047</v>
      </c>
      <c r="B1048">
        <v>180.50859299999999</v>
      </c>
      <c r="C1048">
        <v>9.0563230000000008</v>
      </c>
      <c r="H1048">
        <v>193.33736099999999</v>
      </c>
      <c r="I1048">
        <v>5.1844029999999997</v>
      </c>
    </row>
    <row r="1049" spans="1:9" x14ac:dyDescent="0.25">
      <c r="A1049">
        <v>1048</v>
      </c>
      <c r="B1049">
        <v>180.50859299999999</v>
      </c>
      <c r="C1049">
        <v>9.0563230000000008</v>
      </c>
      <c r="H1049">
        <v>193.33736099999999</v>
      </c>
      <c r="I1049">
        <v>5.1844029999999997</v>
      </c>
    </row>
    <row r="1050" spans="1:9" x14ac:dyDescent="0.25">
      <c r="A1050">
        <v>1049</v>
      </c>
      <c r="B1050">
        <v>180.50859299999999</v>
      </c>
      <c r="C1050">
        <v>9.0563230000000008</v>
      </c>
      <c r="H1050">
        <v>193.33736099999999</v>
      </c>
      <c r="I1050">
        <v>5.1844029999999997</v>
      </c>
    </row>
    <row r="1051" spans="1:9" x14ac:dyDescent="0.25">
      <c r="A1051">
        <v>1050</v>
      </c>
      <c r="B1051">
        <v>180.50859299999999</v>
      </c>
      <c r="C1051">
        <v>9.0563230000000008</v>
      </c>
      <c r="H1051">
        <v>193.33736099999999</v>
      </c>
      <c r="I1051">
        <v>5.1844029999999997</v>
      </c>
    </row>
    <row r="1052" spans="1:9" x14ac:dyDescent="0.25">
      <c r="A1052">
        <v>1051</v>
      </c>
      <c r="B1052">
        <v>180.50859299999999</v>
      </c>
      <c r="C1052">
        <v>9.0563230000000008</v>
      </c>
      <c r="H1052">
        <v>193.33736099999999</v>
      </c>
      <c r="I1052">
        <v>5.1844029999999997</v>
      </c>
    </row>
    <row r="1053" spans="1:9" x14ac:dyDescent="0.25">
      <c r="A1053">
        <v>1052</v>
      </c>
      <c r="B1053">
        <v>180.50859299999999</v>
      </c>
      <c r="C1053">
        <v>9.0563230000000008</v>
      </c>
      <c r="H1053">
        <v>193.33736099999999</v>
      </c>
      <c r="I1053">
        <v>5.1844029999999997</v>
      </c>
    </row>
    <row r="1054" spans="1:9" x14ac:dyDescent="0.25">
      <c r="A1054">
        <v>1053</v>
      </c>
      <c r="B1054">
        <v>180.50859299999999</v>
      </c>
      <c r="C1054">
        <v>9.0563230000000008</v>
      </c>
      <c r="H1054">
        <v>193.33736099999999</v>
      </c>
      <c r="I1054">
        <v>5.1844029999999997</v>
      </c>
    </row>
    <row r="1055" spans="1:9" x14ac:dyDescent="0.25">
      <c r="A1055">
        <v>1054</v>
      </c>
      <c r="B1055">
        <v>180.50859299999999</v>
      </c>
      <c r="C1055">
        <v>9.0563230000000008</v>
      </c>
      <c r="H1055">
        <v>193.33736099999999</v>
      </c>
      <c r="I1055">
        <v>5.1844029999999997</v>
      </c>
    </row>
    <row r="1056" spans="1:9" x14ac:dyDescent="0.25">
      <c r="A1056">
        <v>1055</v>
      </c>
      <c r="B1056">
        <v>180.50859299999999</v>
      </c>
      <c r="C1056">
        <v>9.0563230000000008</v>
      </c>
      <c r="D1056">
        <v>172.61397599999998</v>
      </c>
      <c r="E1056">
        <v>6.2999809999999998</v>
      </c>
      <c r="H1056">
        <v>193.33736099999999</v>
      </c>
      <c r="I1056">
        <v>5.1844029999999997</v>
      </c>
    </row>
    <row r="1057" spans="1:9" x14ac:dyDescent="0.25">
      <c r="A1057">
        <v>1056</v>
      </c>
      <c r="B1057">
        <v>180.50859299999999</v>
      </c>
      <c r="C1057">
        <v>9.0563230000000008</v>
      </c>
      <c r="D1057">
        <v>172.61397599999998</v>
      </c>
      <c r="E1057">
        <v>6.2999809999999998</v>
      </c>
      <c r="F1057">
        <v>185.179665</v>
      </c>
      <c r="G1057">
        <v>10.303171000000001</v>
      </c>
      <c r="H1057">
        <v>193.33736099999999</v>
      </c>
      <c r="I1057">
        <v>5.1844029999999997</v>
      </c>
    </row>
    <row r="1058" spans="1:9" x14ac:dyDescent="0.25">
      <c r="A1058">
        <v>1057</v>
      </c>
      <c r="B1058">
        <v>180.50859299999999</v>
      </c>
      <c r="C1058">
        <v>9.0563230000000008</v>
      </c>
      <c r="D1058">
        <v>172.61397599999998</v>
      </c>
      <c r="E1058">
        <v>6.2999809999999998</v>
      </c>
      <c r="F1058">
        <v>185.179665</v>
      </c>
      <c r="G1058">
        <v>10.303171000000001</v>
      </c>
      <c r="H1058">
        <v>193.33736099999999</v>
      </c>
      <c r="I1058">
        <v>5.1844029999999997</v>
      </c>
    </row>
    <row r="1059" spans="1:9" x14ac:dyDescent="0.25">
      <c r="A1059">
        <v>1058</v>
      </c>
      <c r="B1059">
        <v>180.50859299999999</v>
      </c>
      <c r="C1059">
        <v>9.0563230000000008</v>
      </c>
      <c r="D1059">
        <v>172.61397599999998</v>
      </c>
      <c r="E1059">
        <v>6.2999809999999998</v>
      </c>
      <c r="F1059">
        <v>185.179665</v>
      </c>
      <c r="G1059">
        <v>10.303171000000001</v>
      </c>
      <c r="H1059">
        <v>193.33736099999999</v>
      </c>
      <c r="I1059">
        <v>5.1844029999999997</v>
      </c>
    </row>
    <row r="1060" spans="1:9" x14ac:dyDescent="0.25">
      <c r="A1060">
        <v>1059</v>
      </c>
      <c r="D1060">
        <v>172.61397599999998</v>
      </c>
      <c r="E1060">
        <v>6.2999809999999998</v>
      </c>
      <c r="F1060">
        <v>185.179665</v>
      </c>
      <c r="G1060">
        <v>10.303171000000001</v>
      </c>
      <c r="H1060">
        <v>193.14002399999998</v>
      </c>
      <c r="I1060">
        <v>5.1844029999999997</v>
      </c>
    </row>
    <row r="1061" spans="1:9" x14ac:dyDescent="0.25">
      <c r="A1061">
        <v>1060</v>
      </c>
      <c r="D1061">
        <v>172.61397599999998</v>
      </c>
      <c r="E1061">
        <v>6.2999809999999998</v>
      </c>
      <c r="F1061">
        <v>185.179665</v>
      </c>
      <c r="G1061">
        <v>10.303171000000001</v>
      </c>
      <c r="H1061">
        <v>193.14002399999998</v>
      </c>
      <c r="I1061">
        <v>5.1844029999999997</v>
      </c>
    </row>
    <row r="1062" spans="1:9" x14ac:dyDescent="0.25">
      <c r="A1062">
        <v>1061</v>
      </c>
      <c r="D1062">
        <v>172.61397599999998</v>
      </c>
      <c r="E1062">
        <v>6.2999809999999998</v>
      </c>
      <c r="F1062">
        <v>185.179665</v>
      </c>
      <c r="G1062">
        <v>10.303171000000001</v>
      </c>
      <c r="H1062">
        <v>193.14002399999998</v>
      </c>
      <c r="I1062">
        <v>5.1844029999999997</v>
      </c>
    </row>
    <row r="1063" spans="1:9" x14ac:dyDescent="0.25">
      <c r="A1063">
        <v>1062</v>
      </c>
      <c r="D1063">
        <v>172.61397599999998</v>
      </c>
      <c r="E1063">
        <v>6.2999809999999998</v>
      </c>
      <c r="F1063">
        <v>185.179665</v>
      </c>
      <c r="G1063">
        <v>10.303171000000001</v>
      </c>
      <c r="H1063">
        <v>192.942689</v>
      </c>
      <c r="I1063">
        <v>5.1844029999999997</v>
      </c>
    </row>
    <row r="1064" spans="1:9" x14ac:dyDescent="0.25">
      <c r="A1064">
        <v>1063</v>
      </c>
      <c r="D1064">
        <v>172.61397599999998</v>
      </c>
      <c r="E1064">
        <v>6.2999809999999998</v>
      </c>
      <c r="F1064">
        <v>185.179665</v>
      </c>
      <c r="G1064">
        <v>10.303171000000001</v>
      </c>
      <c r="H1064">
        <v>192.942689</v>
      </c>
      <c r="I1064">
        <v>5.1844029999999997</v>
      </c>
    </row>
    <row r="1065" spans="1:9" x14ac:dyDescent="0.25">
      <c r="A1065">
        <v>1064</v>
      </c>
      <c r="D1065">
        <v>172.61397599999998</v>
      </c>
      <c r="E1065">
        <v>6.2999809999999998</v>
      </c>
      <c r="F1065">
        <v>185.179665</v>
      </c>
      <c r="G1065">
        <v>10.303171000000001</v>
      </c>
    </row>
    <row r="1066" spans="1:9" x14ac:dyDescent="0.25">
      <c r="A1066">
        <v>1065</v>
      </c>
      <c r="D1066">
        <v>172.61397599999998</v>
      </c>
      <c r="E1066">
        <v>6.2999809999999998</v>
      </c>
      <c r="F1066">
        <v>185.179665</v>
      </c>
      <c r="G1066">
        <v>10.303171000000001</v>
      </c>
    </row>
    <row r="1067" spans="1:9" x14ac:dyDescent="0.25">
      <c r="A1067">
        <v>1066</v>
      </c>
      <c r="D1067">
        <v>172.61397599999998</v>
      </c>
      <c r="E1067">
        <v>6.2999809999999998</v>
      </c>
      <c r="F1067">
        <v>185.179665</v>
      </c>
      <c r="G1067">
        <v>10.303171000000001</v>
      </c>
    </row>
    <row r="1068" spans="1:9" x14ac:dyDescent="0.25">
      <c r="A1068">
        <v>1067</v>
      </c>
      <c r="D1068">
        <v>172.61397599999998</v>
      </c>
      <c r="E1068">
        <v>6.2999809999999998</v>
      </c>
      <c r="F1068">
        <v>185.179665</v>
      </c>
      <c r="G1068">
        <v>10.303171000000001</v>
      </c>
    </row>
    <row r="1069" spans="1:9" x14ac:dyDescent="0.25">
      <c r="A1069">
        <v>1068</v>
      </c>
      <c r="D1069">
        <v>172.61397599999998</v>
      </c>
      <c r="E1069">
        <v>6.2999809999999998</v>
      </c>
      <c r="F1069">
        <v>185.179665</v>
      </c>
      <c r="G1069">
        <v>10.303171000000001</v>
      </c>
    </row>
    <row r="1070" spans="1:9" x14ac:dyDescent="0.25">
      <c r="A1070">
        <v>1069</v>
      </c>
      <c r="D1070">
        <v>172.61397599999998</v>
      </c>
      <c r="E1070">
        <v>6.2999809999999998</v>
      </c>
      <c r="F1070">
        <v>185.179665</v>
      </c>
      <c r="G1070">
        <v>10.303171000000001</v>
      </c>
    </row>
    <row r="1071" spans="1:9" x14ac:dyDescent="0.25">
      <c r="A1071">
        <v>1070</v>
      </c>
      <c r="D1071">
        <v>172.61397599999998</v>
      </c>
      <c r="E1071">
        <v>6.2999809999999998</v>
      </c>
      <c r="F1071">
        <v>185.179665</v>
      </c>
      <c r="G1071">
        <v>10.303171000000001</v>
      </c>
    </row>
    <row r="1072" spans="1:9" x14ac:dyDescent="0.25">
      <c r="A1072">
        <v>1071</v>
      </c>
      <c r="D1072">
        <v>172.61397599999998</v>
      </c>
      <c r="E1072">
        <v>6.2999809999999998</v>
      </c>
      <c r="F1072">
        <v>185.179665</v>
      </c>
      <c r="G1072">
        <v>10.303171000000001</v>
      </c>
    </row>
    <row r="1073" spans="1:9" x14ac:dyDescent="0.25">
      <c r="A1073">
        <v>1072</v>
      </c>
      <c r="D1073">
        <v>172.61397599999998</v>
      </c>
      <c r="E1073">
        <v>6.2999809999999998</v>
      </c>
      <c r="F1073">
        <v>185.179665</v>
      </c>
      <c r="G1073">
        <v>10.303171000000001</v>
      </c>
    </row>
    <row r="1074" spans="1:9" x14ac:dyDescent="0.25">
      <c r="A1074">
        <v>1073</v>
      </c>
      <c r="D1074">
        <v>172.61397599999998</v>
      </c>
      <c r="E1074">
        <v>6.2999809999999998</v>
      </c>
      <c r="F1074">
        <v>185.179665</v>
      </c>
      <c r="G1074">
        <v>10.303171000000001</v>
      </c>
    </row>
    <row r="1075" spans="1:9" x14ac:dyDescent="0.25">
      <c r="A1075">
        <v>1074</v>
      </c>
      <c r="D1075">
        <v>172.61397599999998</v>
      </c>
      <c r="E1075">
        <v>6.2999809999999998</v>
      </c>
      <c r="F1075">
        <v>185.179665</v>
      </c>
      <c r="G1075">
        <v>10.303171000000001</v>
      </c>
    </row>
    <row r="1076" spans="1:9" x14ac:dyDescent="0.25">
      <c r="A1076">
        <v>1075</v>
      </c>
      <c r="D1076">
        <v>172.61397599999998</v>
      </c>
      <c r="E1076">
        <v>6.2999809999999998</v>
      </c>
      <c r="F1076">
        <v>185.179665</v>
      </c>
      <c r="G1076">
        <v>10.303171000000001</v>
      </c>
    </row>
    <row r="1077" spans="1:9" x14ac:dyDescent="0.25">
      <c r="A1077">
        <v>1076</v>
      </c>
      <c r="D1077">
        <v>172.61397599999998</v>
      </c>
      <c r="E1077">
        <v>6.2999809999999998</v>
      </c>
      <c r="F1077">
        <v>185.179665</v>
      </c>
      <c r="G1077">
        <v>10.303171000000001</v>
      </c>
    </row>
    <row r="1078" spans="1:9" x14ac:dyDescent="0.25">
      <c r="A1078">
        <v>1077</v>
      </c>
      <c r="D1078">
        <v>172.61397599999998</v>
      </c>
      <c r="E1078">
        <v>6.2999809999999998</v>
      </c>
      <c r="F1078">
        <v>185.179665</v>
      </c>
      <c r="G1078">
        <v>10.303171000000001</v>
      </c>
    </row>
    <row r="1079" spans="1:9" x14ac:dyDescent="0.25">
      <c r="A1079">
        <v>1078</v>
      </c>
      <c r="D1079">
        <v>172.61397599999998</v>
      </c>
      <c r="E1079">
        <v>6.2999809999999998</v>
      </c>
      <c r="F1079">
        <v>185.179665</v>
      </c>
      <c r="G1079">
        <v>10.303171000000001</v>
      </c>
    </row>
    <row r="1080" spans="1:9" x14ac:dyDescent="0.25">
      <c r="A1080">
        <v>1079</v>
      </c>
      <c r="D1080">
        <v>172.61397599999998</v>
      </c>
      <c r="E1080">
        <v>6.2999809999999998</v>
      </c>
      <c r="F1080">
        <v>185.179665</v>
      </c>
      <c r="G1080">
        <v>10.303171000000001</v>
      </c>
    </row>
    <row r="1081" spans="1:9" x14ac:dyDescent="0.25">
      <c r="A1081">
        <v>1080</v>
      </c>
      <c r="D1081">
        <v>172.61397599999998</v>
      </c>
      <c r="E1081">
        <v>6.2999809999999998</v>
      </c>
      <c r="F1081">
        <v>185.179665</v>
      </c>
      <c r="G1081">
        <v>10.303171000000001</v>
      </c>
    </row>
    <row r="1082" spans="1:9" x14ac:dyDescent="0.25">
      <c r="A1082">
        <v>1081</v>
      </c>
      <c r="D1082">
        <v>172.61397599999998</v>
      </c>
      <c r="E1082">
        <v>6.2999809999999998</v>
      </c>
      <c r="F1082">
        <v>185.179665</v>
      </c>
      <c r="G1082">
        <v>10.303171000000001</v>
      </c>
      <c r="H1082">
        <v>177.28493900000001</v>
      </c>
      <c r="I1082">
        <v>5.250038</v>
      </c>
    </row>
    <row r="1083" spans="1:9" x14ac:dyDescent="0.25">
      <c r="A1083">
        <v>1082</v>
      </c>
      <c r="D1083">
        <v>172.61397599999998</v>
      </c>
      <c r="E1083">
        <v>6.2999809999999998</v>
      </c>
      <c r="F1083">
        <v>185.179665</v>
      </c>
      <c r="G1083">
        <v>10.303171000000001</v>
      </c>
      <c r="H1083">
        <v>177.28493900000001</v>
      </c>
      <c r="I1083">
        <v>5.250038</v>
      </c>
    </row>
    <row r="1084" spans="1:9" x14ac:dyDescent="0.25">
      <c r="A1084">
        <v>1083</v>
      </c>
      <c r="F1084">
        <v>185.179665</v>
      </c>
      <c r="G1084">
        <v>10.303171000000001</v>
      </c>
      <c r="H1084">
        <v>177.28493900000001</v>
      </c>
      <c r="I1084">
        <v>5.250038</v>
      </c>
    </row>
    <row r="1085" spans="1:9" x14ac:dyDescent="0.25">
      <c r="A1085">
        <v>1084</v>
      </c>
      <c r="F1085">
        <v>185.179665</v>
      </c>
      <c r="G1085">
        <v>10.303171000000001</v>
      </c>
      <c r="H1085">
        <v>177.28493900000001</v>
      </c>
      <c r="I1085">
        <v>5.250038</v>
      </c>
    </row>
    <row r="1086" spans="1:9" x14ac:dyDescent="0.25">
      <c r="A1086">
        <v>1085</v>
      </c>
      <c r="B1086">
        <v>162.41674799999998</v>
      </c>
      <c r="C1086">
        <v>7.8750030000000004</v>
      </c>
      <c r="F1086">
        <v>185.179665</v>
      </c>
      <c r="G1086">
        <v>10.303171000000001</v>
      </c>
      <c r="H1086">
        <v>177.28493900000001</v>
      </c>
      <c r="I1086">
        <v>5.250038</v>
      </c>
    </row>
    <row r="1087" spans="1:9" x14ac:dyDescent="0.25">
      <c r="A1087">
        <v>1086</v>
      </c>
      <c r="B1087">
        <v>162.41674799999998</v>
      </c>
      <c r="C1087">
        <v>7.8750030000000004</v>
      </c>
      <c r="H1087">
        <v>177.28493900000001</v>
      </c>
      <c r="I1087">
        <v>5.250038</v>
      </c>
    </row>
    <row r="1088" spans="1:9" x14ac:dyDescent="0.25">
      <c r="A1088">
        <v>1087</v>
      </c>
      <c r="B1088">
        <v>162.41674799999998</v>
      </c>
      <c r="C1088">
        <v>7.8750030000000004</v>
      </c>
      <c r="H1088">
        <v>177.28493900000001</v>
      </c>
      <c r="I1088">
        <v>5.250038</v>
      </c>
    </row>
    <row r="1089" spans="1:9" x14ac:dyDescent="0.25">
      <c r="A1089">
        <v>1088</v>
      </c>
      <c r="B1089">
        <v>162.41674799999998</v>
      </c>
      <c r="C1089">
        <v>7.8750030000000004</v>
      </c>
      <c r="H1089">
        <v>177.28493900000001</v>
      </c>
      <c r="I1089">
        <v>5.250038</v>
      </c>
    </row>
    <row r="1090" spans="1:9" x14ac:dyDescent="0.25">
      <c r="A1090">
        <v>1089</v>
      </c>
      <c r="B1090">
        <v>162.41674799999998</v>
      </c>
      <c r="C1090">
        <v>7.8750030000000004</v>
      </c>
      <c r="H1090">
        <v>177.28493900000001</v>
      </c>
      <c r="I1090">
        <v>5.250038</v>
      </c>
    </row>
    <row r="1091" spans="1:9" x14ac:dyDescent="0.25">
      <c r="A1091">
        <v>1090</v>
      </c>
      <c r="B1091">
        <v>162.41674799999998</v>
      </c>
      <c r="C1091">
        <v>7.8750030000000004</v>
      </c>
      <c r="H1091">
        <v>177.28493900000001</v>
      </c>
      <c r="I1091">
        <v>5.250038</v>
      </c>
    </row>
    <row r="1092" spans="1:9" x14ac:dyDescent="0.25">
      <c r="A1092">
        <v>1091</v>
      </c>
      <c r="B1092">
        <v>162.41674799999998</v>
      </c>
      <c r="C1092">
        <v>7.8750030000000004</v>
      </c>
      <c r="H1092">
        <v>177.28493900000001</v>
      </c>
      <c r="I1092">
        <v>5.250038</v>
      </c>
    </row>
    <row r="1093" spans="1:9" x14ac:dyDescent="0.25">
      <c r="A1093">
        <v>1092</v>
      </c>
      <c r="B1093">
        <v>162.41674799999998</v>
      </c>
      <c r="C1093">
        <v>7.8750030000000004</v>
      </c>
      <c r="H1093">
        <v>177.28493900000001</v>
      </c>
      <c r="I1093">
        <v>5.250038</v>
      </c>
    </row>
    <row r="1094" spans="1:9" x14ac:dyDescent="0.25">
      <c r="A1094">
        <v>1093</v>
      </c>
      <c r="B1094">
        <v>162.41674799999998</v>
      </c>
      <c r="C1094">
        <v>7.8750030000000004</v>
      </c>
      <c r="H1094">
        <v>177.28493900000001</v>
      </c>
      <c r="I1094">
        <v>5.250038</v>
      </c>
    </row>
    <row r="1095" spans="1:9" x14ac:dyDescent="0.25">
      <c r="A1095">
        <v>1094</v>
      </c>
      <c r="B1095">
        <v>162.41674799999998</v>
      </c>
      <c r="C1095">
        <v>7.8750030000000004</v>
      </c>
      <c r="H1095">
        <v>177.28493900000001</v>
      </c>
      <c r="I1095">
        <v>5.250038</v>
      </c>
    </row>
    <row r="1096" spans="1:9" x14ac:dyDescent="0.25">
      <c r="A1096">
        <v>1095</v>
      </c>
      <c r="B1096">
        <v>162.41674799999998</v>
      </c>
      <c r="C1096">
        <v>7.8750030000000004</v>
      </c>
      <c r="H1096">
        <v>177.28493900000001</v>
      </c>
      <c r="I1096">
        <v>5.250038</v>
      </c>
    </row>
    <row r="1097" spans="1:9" x14ac:dyDescent="0.25">
      <c r="A1097">
        <v>1096</v>
      </c>
      <c r="B1097">
        <v>162.41674799999998</v>
      </c>
      <c r="C1097">
        <v>7.8750030000000004</v>
      </c>
      <c r="H1097">
        <v>177.28493900000001</v>
      </c>
      <c r="I1097">
        <v>5.250038</v>
      </c>
    </row>
    <row r="1098" spans="1:9" x14ac:dyDescent="0.25">
      <c r="A1098">
        <v>1097</v>
      </c>
      <c r="B1098">
        <v>162.41674799999998</v>
      </c>
      <c r="C1098">
        <v>7.8750030000000004</v>
      </c>
      <c r="H1098">
        <v>177.28493900000001</v>
      </c>
      <c r="I1098">
        <v>5.250038</v>
      </c>
    </row>
    <row r="1099" spans="1:9" x14ac:dyDescent="0.25">
      <c r="A1099">
        <v>1098</v>
      </c>
      <c r="B1099">
        <v>162.41674799999998</v>
      </c>
      <c r="C1099">
        <v>7.8750030000000004</v>
      </c>
      <c r="H1099">
        <v>177.28493900000001</v>
      </c>
      <c r="I1099">
        <v>5.250038</v>
      </c>
    </row>
    <row r="1100" spans="1:9" x14ac:dyDescent="0.25">
      <c r="A1100">
        <v>1099</v>
      </c>
      <c r="B1100">
        <v>162.41674799999998</v>
      </c>
      <c r="C1100">
        <v>7.8750030000000004</v>
      </c>
      <c r="H1100">
        <v>177.28493900000001</v>
      </c>
      <c r="I1100">
        <v>5.250038</v>
      </c>
    </row>
    <row r="1101" spans="1:9" x14ac:dyDescent="0.25">
      <c r="A1101">
        <v>1100</v>
      </c>
      <c r="B1101">
        <v>162.41674799999998</v>
      </c>
      <c r="C1101">
        <v>7.8750030000000004</v>
      </c>
      <c r="H1101">
        <v>177.28493900000001</v>
      </c>
      <c r="I1101">
        <v>5.250038</v>
      </c>
    </row>
    <row r="1102" spans="1:9" x14ac:dyDescent="0.25">
      <c r="A1102">
        <v>1101</v>
      </c>
      <c r="B1102">
        <v>162.41674799999998</v>
      </c>
      <c r="C1102">
        <v>7.8750030000000004</v>
      </c>
      <c r="H1102">
        <v>177.21919600000001</v>
      </c>
      <c r="I1102">
        <v>5.3813079999999998</v>
      </c>
    </row>
    <row r="1103" spans="1:9" x14ac:dyDescent="0.25">
      <c r="A1103">
        <v>1102</v>
      </c>
      <c r="B1103">
        <v>162.41674799999998</v>
      </c>
      <c r="C1103">
        <v>7.8750030000000004</v>
      </c>
      <c r="H1103">
        <v>176.89026799999999</v>
      </c>
      <c r="I1103">
        <v>5.446942</v>
      </c>
    </row>
    <row r="1104" spans="1:9" x14ac:dyDescent="0.25">
      <c r="A1104">
        <v>1103</v>
      </c>
      <c r="B1104">
        <v>162.41674799999998</v>
      </c>
      <c r="C1104">
        <v>7.8750030000000004</v>
      </c>
      <c r="H1104">
        <v>176.89026799999999</v>
      </c>
      <c r="I1104">
        <v>5.446942</v>
      </c>
    </row>
    <row r="1105" spans="1:9" x14ac:dyDescent="0.25">
      <c r="A1105">
        <v>1104</v>
      </c>
      <c r="B1105">
        <v>162.41674799999998</v>
      </c>
      <c r="C1105">
        <v>7.8750030000000004</v>
      </c>
      <c r="H1105">
        <v>176.69293199999998</v>
      </c>
      <c r="I1105">
        <v>5.446942</v>
      </c>
    </row>
    <row r="1106" spans="1:9" x14ac:dyDescent="0.25">
      <c r="A1106">
        <v>1105</v>
      </c>
      <c r="B1106">
        <v>162.41674799999998</v>
      </c>
      <c r="C1106">
        <v>7.8750030000000004</v>
      </c>
      <c r="H1106">
        <v>176.69293199999998</v>
      </c>
      <c r="I1106">
        <v>5.446942</v>
      </c>
    </row>
    <row r="1107" spans="1:9" x14ac:dyDescent="0.25">
      <c r="A1107">
        <v>1106</v>
      </c>
      <c r="B1107">
        <v>162.41674799999998</v>
      </c>
      <c r="C1107">
        <v>7.8750030000000004</v>
      </c>
      <c r="H1107">
        <v>176.69293199999998</v>
      </c>
      <c r="I1107">
        <v>5.446942</v>
      </c>
    </row>
    <row r="1108" spans="1:9" x14ac:dyDescent="0.25">
      <c r="A1108">
        <v>1107</v>
      </c>
      <c r="B1108">
        <v>162.41674799999998</v>
      </c>
      <c r="C1108">
        <v>7.8750030000000004</v>
      </c>
      <c r="F1108">
        <v>166.95612</v>
      </c>
      <c r="G1108">
        <v>8.8594190000000008</v>
      </c>
      <c r="H1108">
        <v>176.69293199999998</v>
      </c>
      <c r="I1108">
        <v>5.446942</v>
      </c>
    </row>
    <row r="1109" spans="1:9" x14ac:dyDescent="0.25">
      <c r="A1109">
        <v>1108</v>
      </c>
      <c r="B1109">
        <v>162.41674799999998</v>
      </c>
      <c r="C1109">
        <v>7.8750030000000004</v>
      </c>
      <c r="D1109">
        <v>153.93001599999999</v>
      </c>
      <c r="E1109">
        <v>5.1844029999999997</v>
      </c>
      <c r="F1109">
        <v>166.95612</v>
      </c>
      <c r="G1109">
        <v>8.8594190000000008</v>
      </c>
      <c r="H1109">
        <v>176.69293199999998</v>
      </c>
      <c r="I1109">
        <v>5.446942</v>
      </c>
    </row>
    <row r="1110" spans="1:9" x14ac:dyDescent="0.25">
      <c r="A1110">
        <v>1109</v>
      </c>
      <c r="D1110">
        <v>153.93001599999999</v>
      </c>
      <c r="E1110">
        <v>5.1844029999999997</v>
      </c>
      <c r="F1110">
        <v>166.95612</v>
      </c>
      <c r="G1110">
        <v>8.8594190000000008</v>
      </c>
    </row>
    <row r="1111" spans="1:9" x14ac:dyDescent="0.25">
      <c r="A1111">
        <v>1110</v>
      </c>
      <c r="D1111">
        <v>153.93001599999999</v>
      </c>
      <c r="E1111">
        <v>5.1844029999999997</v>
      </c>
      <c r="F1111">
        <v>166.95612</v>
      </c>
      <c r="G1111">
        <v>8.8594190000000008</v>
      </c>
    </row>
    <row r="1112" spans="1:9" x14ac:dyDescent="0.25">
      <c r="A1112">
        <v>1111</v>
      </c>
      <c r="D1112">
        <v>153.93001599999999</v>
      </c>
      <c r="E1112">
        <v>5.1844029999999997</v>
      </c>
      <c r="F1112">
        <v>166.95612</v>
      </c>
      <c r="G1112">
        <v>8.8594190000000008</v>
      </c>
    </row>
    <row r="1113" spans="1:9" x14ac:dyDescent="0.25">
      <c r="A1113">
        <v>1112</v>
      </c>
      <c r="D1113">
        <v>153.93001599999999</v>
      </c>
      <c r="E1113">
        <v>5.1844029999999997</v>
      </c>
      <c r="F1113">
        <v>166.95612</v>
      </c>
      <c r="G1113">
        <v>8.8594190000000008</v>
      </c>
    </row>
    <row r="1114" spans="1:9" x14ac:dyDescent="0.25">
      <c r="A1114">
        <v>1113</v>
      </c>
      <c r="D1114">
        <v>153.93001599999999</v>
      </c>
      <c r="E1114">
        <v>5.1844029999999997</v>
      </c>
      <c r="F1114">
        <v>166.95612</v>
      </c>
      <c r="G1114">
        <v>8.8594190000000008</v>
      </c>
    </row>
    <row r="1115" spans="1:9" x14ac:dyDescent="0.25">
      <c r="A1115">
        <v>1114</v>
      </c>
      <c r="D1115">
        <v>153.93001599999999</v>
      </c>
      <c r="E1115">
        <v>5.1844029999999997</v>
      </c>
      <c r="F1115">
        <v>166.95612</v>
      </c>
      <c r="G1115">
        <v>8.8594190000000008</v>
      </c>
    </row>
    <row r="1116" spans="1:9" x14ac:dyDescent="0.25">
      <c r="A1116">
        <v>1115</v>
      </c>
      <c r="D1116">
        <v>153.93001599999999</v>
      </c>
      <c r="E1116">
        <v>5.1844029999999997</v>
      </c>
      <c r="F1116">
        <v>166.95612</v>
      </c>
      <c r="G1116">
        <v>8.8594190000000008</v>
      </c>
    </row>
    <row r="1117" spans="1:9" x14ac:dyDescent="0.25">
      <c r="A1117">
        <v>1116</v>
      </c>
      <c r="D1117">
        <v>153.93001599999999</v>
      </c>
      <c r="E1117">
        <v>5.1844029999999997</v>
      </c>
      <c r="F1117">
        <v>166.95612</v>
      </c>
      <c r="G1117">
        <v>8.8594190000000008</v>
      </c>
    </row>
    <row r="1118" spans="1:9" x14ac:dyDescent="0.25">
      <c r="A1118">
        <v>1117</v>
      </c>
      <c r="D1118">
        <v>153.93001599999999</v>
      </c>
      <c r="E1118">
        <v>5.1844029999999997</v>
      </c>
      <c r="F1118">
        <v>166.95612</v>
      </c>
      <c r="G1118">
        <v>8.8594190000000008</v>
      </c>
    </row>
    <row r="1119" spans="1:9" x14ac:dyDescent="0.25">
      <c r="A1119">
        <v>1118</v>
      </c>
      <c r="D1119">
        <v>153.93001599999999</v>
      </c>
      <c r="E1119">
        <v>5.1844029999999997</v>
      </c>
      <c r="F1119">
        <v>166.95612</v>
      </c>
      <c r="G1119">
        <v>8.8594190000000008</v>
      </c>
    </row>
    <row r="1120" spans="1:9" x14ac:dyDescent="0.25">
      <c r="A1120">
        <v>1119</v>
      </c>
      <c r="D1120">
        <v>153.93001599999999</v>
      </c>
      <c r="E1120">
        <v>5.1844029999999997</v>
      </c>
      <c r="F1120">
        <v>166.95612</v>
      </c>
      <c r="G1120">
        <v>8.8594190000000008</v>
      </c>
    </row>
    <row r="1121" spans="1:9" x14ac:dyDescent="0.25">
      <c r="A1121">
        <v>1120</v>
      </c>
      <c r="D1121">
        <v>153.93001599999999</v>
      </c>
      <c r="E1121">
        <v>5.1844029999999997</v>
      </c>
      <c r="F1121">
        <v>166.95612</v>
      </c>
      <c r="G1121">
        <v>8.8594190000000008</v>
      </c>
    </row>
    <row r="1122" spans="1:9" x14ac:dyDescent="0.25">
      <c r="A1122">
        <v>1121</v>
      </c>
      <c r="D1122">
        <v>153.93001599999999</v>
      </c>
      <c r="E1122">
        <v>5.1844029999999997</v>
      </c>
      <c r="F1122">
        <v>166.95612</v>
      </c>
      <c r="G1122">
        <v>8.8594190000000008</v>
      </c>
    </row>
    <row r="1123" spans="1:9" x14ac:dyDescent="0.25">
      <c r="A1123">
        <v>1122</v>
      </c>
      <c r="D1123">
        <v>153.93001599999999</v>
      </c>
      <c r="E1123">
        <v>5.1844029999999997</v>
      </c>
      <c r="F1123">
        <v>166.95612</v>
      </c>
      <c r="G1123">
        <v>8.8594190000000008</v>
      </c>
    </row>
    <row r="1124" spans="1:9" x14ac:dyDescent="0.25">
      <c r="A1124">
        <v>1123</v>
      </c>
      <c r="D1124">
        <v>153.93001599999999</v>
      </c>
      <c r="E1124">
        <v>5.1844029999999997</v>
      </c>
      <c r="F1124">
        <v>166.95612</v>
      </c>
      <c r="G1124">
        <v>8.8594190000000008</v>
      </c>
    </row>
    <row r="1125" spans="1:9" x14ac:dyDescent="0.25">
      <c r="A1125">
        <v>1124</v>
      </c>
      <c r="D1125">
        <v>153.93001599999999</v>
      </c>
      <c r="E1125">
        <v>5.1844029999999997</v>
      </c>
      <c r="F1125">
        <v>166.95612</v>
      </c>
      <c r="G1125">
        <v>8.8594190000000008</v>
      </c>
    </row>
    <row r="1126" spans="1:9" x14ac:dyDescent="0.25">
      <c r="A1126">
        <v>1125</v>
      </c>
      <c r="D1126">
        <v>153.93001599999999</v>
      </c>
      <c r="E1126">
        <v>5.1844029999999997</v>
      </c>
      <c r="F1126">
        <v>166.95612</v>
      </c>
      <c r="G1126">
        <v>8.8594190000000008</v>
      </c>
    </row>
    <row r="1127" spans="1:9" x14ac:dyDescent="0.25">
      <c r="A1127">
        <v>1126</v>
      </c>
      <c r="D1127">
        <v>153.93001599999999</v>
      </c>
      <c r="E1127">
        <v>5.1844029999999997</v>
      </c>
      <c r="F1127">
        <v>166.95612</v>
      </c>
      <c r="G1127">
        <v>8.8594190000000008</v>
      </c>
    </row>
    <row r="1128" spans="1:9" x14ac:dyDescent="0.25">
      <c r="A1128">
        <v>1127</v>
      </c>
      <c r="D1128">
        <v>153.93001599999999</v>
      </c>
      <c r="E1128">
        <v>5.1844029999999997</v>
      </c>
      <c r="F1128">
        <v>166.95612</v>
      </c>
      <c r="G1128">
        <v>8.9250539999999994</v>
      </c>
    </row>
    <row r="1129" spans="1:9" x14ac:dyDescent="0.25">
      <c r="A1129">
        <v>1128</v>
      </c>
      <c r="D1129">
        <v>153.93001599999999</v>
      </c>
      <c r="E1129">
        <v>5.1844029999999997</v>
      </c>
      <c r="F1129">
        <v>166.693039</v>
      </c>
      <c r="G1129">
        <v>8.7937840000000005</v>
      </c>
      <c r="H1129">
        <v>158.86416599999998</v>
      </c>
      <c r="I1129">
        <v>4.6594309999999997</v>
      </c>
    </row>
    <row r="1130" spans="1:9" x14ac:dyDescent="0.25">
      <c r="A1130">
        <v>1129</v>
      </c>
      <c r="D1130">
        <v>153.93001599999999</v>
      </c>
      <c r="E1130">
        <v>5.1844029999999997</v>
      </c>
      <c r="F1130">
        <v>166.693039</v>
      </c>
      <c r="G1130">
        <v>8.7937840000000005</v>
      </c>
      <c r="H1130">
        <v>158.86416599999998</v>
      </c>
      <c r="I1130">
        <v>4.6594309999999997</v>
      </c>
    </row>
    <row r="1131" spans="1:9" x14ac:dyDescent="0.25">
      <c r="A1131">
        <v>1130</v>
      </c>
      <c r="D1131">
        <v>153.93001599999999</v>
      </c>
      <c r="E1131">
        <v>5.1844029999999997</v>
      </c>
      <c r="F1131">
        <v>166.693039</v>
      </c>
      <c r="G1131">
        <v>8.7937840000000005</v>
      </c>
      <c r="H1131">
        <v>158.86416599999998</v>
      </c>
      <c r="I1131">
        <v>4.6594309999999997</v>
      </c>
    </row>
    <row r="1132" spans="1:9" x14ac:dyDescent="0.25">
      <c r="A1132">
        <v>1131</v>
      </c>
      <c r="D1132">
        <v>153.93001599999999</v>
      </c>
      <c r="E1132">
        <v>5.1844029999999997</v>
      </c>
      <c r="F1132">
        <v>166.693039</v>
      </c>
      <c r="G1132">
        <v>8.7937840000000005</v>
      </c>
      <c r="H1132">
        <v>158.86416599999998</v>
      </c>
      <c r="I1132">
        <v>4.6594309999999997</v>
      </c>
    </row>
    <row r="1133" spans="1:9" x14ac:dyDescent="0.25">
      <c r="A1133">
        <v>1132</v>
      </c>
      <c r="H1133">
        <v>158.86416599999998</v>
      </c>
      <c r="I1133">
        <v>4.6594309999999997</v>
      </c>
    </row>
    <row r="1134" spans="1:9" x14ac:dyDescent="0.25">
      <c r="A1134">
        <v>1133</v>
      </c>
      <c r="H1134">
        <v>158.86416599999998</v>
      </c>
      <c r="I1134">
        <v>4.6594309999999997</v>
      </c>
    </row>
    <row r="1135" spans="1:9" x14ac:dyDescent="0.25">
      <c r="A1135">
        <v>1134</v>
      </c>
      <c r="H1135">
        <v>158.86416599999998</v>
      </c>
      <c r="I1135">
        <v>4.6594309999999997</v>
      </c>
    </row>
    <row r="1136" spans="1:9" x14ac:dyDescent="0.25">
      <c r="A1136">
        <v>1135</v>
      </c>
      <c r="B1136">
        <v>144.45649399999999</v>
      </c>
      <c r="C1136">
        <v>6.4968849999999998</v>
      </c>
      <c r="H1136">
        <v>158.86416599999998</v>
      </c>
      <c r="I1136">
        <v>4.6594309999999997</v>
      </c>
    </row>
    <row r="1137" spans="1:9" x14ac:dyDescent="0.25">
      <c r="A1137">
        <v>1136</v>
      </c>
      <c r="B1137">
        <v>144.45649399999999</v>
      </c>
      <c r="C1137">
        <v>6.4968849999999998</v>
      </c>
      <c r="H1137">
        <v>158.86416599999998</v>
      </c>
      <c r="I1137">
        <v>4.6594309999999997</v>
      </c>
    </row>
    <row r="1138" spans="1:9" x14ac:dyDescent="0.25">
      <c r="A1138">
        <v>1137</v>
      </c>
      <c r="B1138">
        <v>144.45649399999999</v>
      </c>
      <c r="C1138">
        <v>6.4968849999999998</v>
      </c>
      <c r="H1138">
        <v>158.86416599999998</v>
      </c>
      <c r="I1138">
        <v>4.6594309999999997</v>
      </c>
    </row>
    <row r="1139" spans="1:9" x14ac:dyDescent="0.25">
      <c r="A1139">
        <v>1138</v>
      </c>
      <c r="B1139">
        <v>144.45649399999999</v>
      </c>
      <c r="C1139">
        <v>6.4968849999999998</v>
      </c>
      <c r="H1139">
        <v>158.86416599999998</v>
      </c>
      <c r="I1139">
        <v>4.6594309999999997</v>
      </c>
    </row>
    <row r="1140" spans="1:9" x14ac:dyDescent="0.25">
      <c r="A1140">
        <v>1139</v>
      </c>
      <c r="B1140">
        <v>144.45649399999999</v>
      </c>
      <c r="C1140">
        <v>6.4968849999999998</v>
      </c>
      <c r="H1140">
        <v>158.86416599999998</v>
      </c>
      <c r="I1140">
        <v>4.6594309999999997</v>
      </c>
    </row>
    <row r="1141" spans="1:9" x14ac:dyDescent="0.25">
      <c r="A1141">
        <v>1140</v>
      </c>
      <c r="B1141">
        <v>144.45649399999999</v>
      </c>
      <c r="C1141">
        <v>6.4968849999999998</v>
      </c>
      <c r="H1141">
        <v>158.86416599999998</v>
      </c>
      <c r="I1141">
        <v>4.6594309999999997</v>
      </c>
    </row>
    <row r="1142" spans="1:9" x14ac:dyDescent="0.25">
      <c r="A1142">
        <v>1141</v>
      </c>
      <c r="B1142">
        <v>144.45649399999999</v>
      </c>
      <c r="C1142">
        <v>6.4968849999999998</v>
      </c>
      <c r="H1142">
        <v>158.86416599999998</v>
      </c>
      <c r="I1142">
        <v>4.6594309999999997</v>
      </c>
    </row>
    <row r="1143" spans="1:9" x14ac:dyDescent="0.25">
      <c r="A1143">
        <v>1142</v>
      </c>
      <c r="B1143">
        <v>144.45649399999999</v>
      </c>
      <c r="C1143">
        <v>6.4968849999999998</v>
      </c>
      <c r="H1143">
        <v>158.86416599999998</v>
      </c>
      <c r="I1143">
        <v>4.6594309999999997</v>
      </c>
    </row>
    <row r="1144" spans="1:9" x14ac:dyDescent="0.25">
      <c r="A1144">
        <v>1143</v>
      </c>
      <c r="B1144">
        <v>144.45649399999999</v>
      </c>
      <c r="C1144">
        <v>6.4968849999999998</v>
      </c>
      <c r="H1144">
        <v>158.86416599999998</v>
      </c>
      <c r="I1144">
        <v>4.6594309999999997</v>
      </c>
    </row>
    <row r="1145" spans="1:9" x14ac:dyDescent="0.25">
      <c r="A1145">
        <v>1144</v>
      </c>
      <c r="B1145">
        <v>144.45649399999999</v>
      </c>
      <c r="C1145">
        <v>6.4968849999999998</v>
      </c>
      <c r="H1145">
        <v>158.86416599999998</v>
      </c>
      <c r="I1145">
        <v>4.6594309999999997</v>
      </c>
    </row>
    <row r="1146" spans="1:9" x14ac:dyDescent="0.25">
      <c r="A1146">
        <v>1145</v>
      </c>
      <c r="B1146">
        <v>144.45649399999999</v>
      </c>
      <c r="C1146">
        <v>6.4968849999999998</v>
      </c>
      <c r="H1146">
        <v>158.86416599999998</v>
      </c>
      <c r="I1146">
        <v>4.6594309999999997</v>
      </c>
    </row>
    <row r="1147" spans="1:9" x14ac:dyDescent="0.25">
      <c r="A1147">
        <v>1146</v>
      </c>
      <c r="B1147">
        <v>144.45649399999999</v>
      </c>
      <c r="C1147">
        <v>6.4968849999999998</v>
      </c>
      <c r="H1147">
        <v>158.73257100000001</v>
      </c>
      <c r="I1147">
        <v>4.6594309999999997</v>
      </c>
    </row>
    <row r="1148" spans="1:9" x14ac:dyDescent="0.25">
      <c r="A1148">
        <v>1147</v>
      </c>
      <c r="B1148">
        <v>144.45649399999999</v>
      </c>
      <c r="C1148">
        <v>6.4968849999999998</v>
      </c>
      <c r="H1148">
        <v>158.73257100000001</v>
      </c>
      <c r="I1148">
        <v>4.6594309999999997</v>
      </c>
    </row>
    <row r="1149" spans="1:9" x14ac:dyDescent="0.25">
      <c r="A1149">
        <v>1148</v>
      </c>
      <c r="B1149">
        <v>144.45649399999999</v>
      </c>
      <c r="C1149">
        <v>6.4968849999999998</v>
      </c>
      <c r="H1149">
        <v>158.73257100000001</v>
      </c>
      <c r="I1149">
        <v>4.6594309999999997</v>
      </c>
    </row>
    <row r="1150" spans="1:9" x14ac:dyDescent="0.25">
      <c r="A1150">
        <v>1149</v>
      </c>
      <c r="B1150">
        <v>144.45649399999999</v>
      </c>
      <c r="C1150">
        <v>6.4968849999999998</v>
      </c>
      <c r="H1150">
        <v>158.40364499999998</v>
      </c>
      <c r="I1150">
        <v>4.8562279999999998</v>
      </c>
    </row>
    <row r="1151" spans="1:9" x14ac:dyDescent="0.25">
      <c r="A1151">
        <v>1150</v>
      </c>
      <c r="B1151">
        <v>144.45649399999999</v>
      </c>
      <c r="C1151">
        <v>6.4968849999999998</v>
      </c>
      <c r="H1151">
        <v>158.40364499999998</v>
      </c>
      <c r="I1151">
        <v>4.8562279999999998</v>
      </c>
    </row>
    <row r="1152" spans="1:9" x14ac:dyDescent="0.25">
      <c r="A1152">
        <v>1151</v>
      </c>
      <c r="B1152">
        <v>144.45649399999999</v>
      </c>
      <c r="C1152">
        <v>6.4968849999999998</v>
      </c>
      <c r="F1152">
        <v>149.52212900000001</v>
      </c>
      <c r="G1152">
        <v>8.0062719999999992</v>
      </c>
      <c r="H1152">
        <v>158.40364499999998</v>
      </c>
      <c r="I1152">
        <v>4.8562279999999998</v>
      </c>
    </row>
    <row r="1153" spans="1:7" x14ac:dyDescent="0.25">
      <c r="A1153">
        <v>1152</v>
      </c>
      <c r="B1153">
        <v>144.45649399999999</v>
      </c>
      <c r="C1153">
        <v>6.4968849999999998</v>
      </c>
      <c r="F1153">
        <v>149.52212900000001</v>
      </c>
      <c r="G1153">
        <v>8.0062719999999992</v>
      </c>
    </row>
    <row r="1154" spans="1:7" x14ac:dyDescent="0.25">
      <c r="A1154">
        <v>1153</v>
      </c>
      <c r="B1154">
        <v>144.45649399999999</v>
      </c>
      <c r="C1154">
        <v>6.4968849999999998</v>
      </c>
      <c r="F1154">
        <v>149.52212900000001</v>
      </c>
      <c r="G1154">
        <v>8.0062719999999992</v>
      </c>
    </row>
    <row r="1155" spans="1:7" x14ac:dyDescent="0.25">
      <c r="A1155">
        <v>1154</v>
      </c>
      <c r="B1155">
        <v>144.45649399999999</v>
      </c>
      <c r="C1155">
        <v>6.4968849999999998</v>
      </c>
      <c r="F1155">
        <v>149.52212900000001</v>
      </c>
      <c r="G1155">
        <v>8.0062719999999992</v>
      </c>
    </row>
    <row r="1156" spans="1:7" x14ac:dyDescent="0.25">
      <c r="A1156">
        <v>1155</v>
      </c>
      <c r="F1156">
        <v>149.52212900000001</v>
      </c>
      <c r="G1156">
        <v>8.0062719999999992</v>
      </c>
    </row>
    <row r="1157" spans="1:7" x14ac:dyDescent="0.25">
      <c r="A1157">
        <v>1156</v>
      </c>
      <c r="D1157">
        <v>124.23599499999999</v>
      </c>
      <c r="E1157">
        <v>5.1273679999999997</v>
      </c>
      <c r="F1157">
        <v>149.52212900000001</v>
      </c>
      <c r="G1157">
        <v>8.0062719999999992</v>
      </c>
    </row>
    <row r="1158" spans="1:7" x14ac:dyDescent="0.25">
      <c r="A1158">
        <v>1157</v>
      </c>
      <c r="D1158">
        <v>124.23599499999999</v>
      </c>
      <c r="E1158">
        <v>5.1273679999999997</v>
      </c>
      <c r="F1158">
        <v>149.52212900000001</v>
      </c>
      <c r="G1158">
        <v>8.0062719999999992</v>
      </c>
    </row>
    <row r="1159" spans="1:7" x14ac:dyDescent="0.25">
      <c r="A1159">
        <v>1158</v>
      </c>
      <c r="D1159">
        <v>124.23599499999999</v>
      </c>
      <c r="E1159">
        <v>5.1273679999999997</v>
      </c>
      <c r="F1159">
        <v>149.52212900000001</v>
      </c>
      <c r="G1159">
        <v>8.0062719999999992</v>
      </c>
    </row>
    <row r="1160" spans="1:7" x14ac:dyDescent="0.25">
      <c r="A1160">
        <v>1159</v>
      </c>
      <c r="D1160">
        <v>124.23599499999999</v>
      </c>
      <c r="E1160">
        <v>5.1273679999999997</v>
      </c>
      <c r="F1160">
        <v>149.52212900000001</v>
      </c>
      <c r="G1160">
        <v>8.0062719999999992</v>
      </c>
    </row>
    <row r="1161" spans="1:7" x14ac:dyDescent="0.25">
      <c r="A1161">
        <v>1160</v>
      </c>
      <c r="D1161">
        <v>124.23599499999999</v>
      </c>
      <c r="E1161">
        <v>5.1273679999999997</v>
      </c>
      <c r="F1161">
        <v>149.52212900000001</v>
      </c>
      <c r="G1161">
        <v>8.0062719999999992</v>
      </c>
    </row>
    <row r="1162" spans="1:7" x14ac:dyDescent="0.25">
      <c r="A1162">
        <v>1161</v>
      </c>
      <c r="D1162">
        <v>124.23599499999999</v>
      </c>
      <c r="E1162">
        <v>5.1273679999999997</v>
      </c>
      <c r="F1162">
        <v>149.52212900000001</v>
      </c>
      <c r="G1162">
        <v>8.0062719999999992</v>
      </c>
    </row>
    <row r="1163" spans="1:7" x14ac:dyDescent="0.25">
      <c r="A1163">
        <v>1162</v>
      </c>
      <c r="D1163">
        <v>124.23599499999999</v>
      </c>
      <c r="E1163">
        <v>5.1273679999999997</v>
      </c>
      <c r="F1163">
        <v>149.52212900000001</v>
      </c>
      <c r="G1163">
        <v>8.0062719999999992</v>
      </c>
    </row>
    <row r="1164" spans="1:7" x14ac:dyDescent="0.25">
      <c r="A1164">
        <v>1163</v>
      </c>
      <c r="D1164">
        <v>124.23599499999999</v>
      </c>
      <c r="E1164">
        <v>5.1273679999999997</v>
      </c>
      <c r="F1164">
        <v>149.52212900000001</v>
      </c>
      <c r="G1164">
        <v>8.0062719999999992</v>
      </c>
    </row>
    <row r="1165" spans="1:7" x14ac:dyDescent="0.25">
      <c r="A1165">
        <v>1164</v>
      </c>
      <c r="D1165">
        <v>124.23599499999999</v>
      </c>
      <c r="E1165">
        <v>5.1273679999999997</v>
      </c>
      <c r="F1165">
        <v>149.52212900000001</v>
      </c>
      <c r="G1165">
        <v>8.0062719999999992</v>
      </c>
    </row>
    <row r="1166" spans="1:7" x14ac:dyDescent="0.25">
      <c r="A1166">
        <v>1165</v>
      </c>
      <c r="D1166">
        <v>124.23599499999999</v>
      </c>
      <c r="E1166">
        <v>5.1273679999999997</v>
      </c>
      <c r="F1166">
        <v>149.52212900000001</v>
      </c>
      <c r="G1166">
        <v>8.0062719999999992</v>
      </c>
    </row>
    <row r="1167" spans="1:7" x14ac:dyDescent="0.25">
      <c r="A1167">
        <v>1166</v>
      </c>
      <c r="D1167">
        <v>124.23599499999999</v>
      </c>
      <c r="E1167">
        <v>5.1273679999999997</v>
      </c>
      <c r="F1167">
        <v>149.52212900000001</v>
      </c>
      <c r="G1167">
        <v>8.0062719999999992</v>
      </c>
    </row>
    <row r="1168" spans="1:7" x14ac:dyDescent="0.25">
      <c r="A1168">
        <v>1167</v>
      </c>
      <c r="D1168">
        <v>124.23599499999999</v>
      </c>
      <c r="E1168">
        <v>5.1273679999999997</v>
      </c>
      <c r="F1168">
        <v>149.52212900000001</v>
      </c>
      <c r="G1168">
        <v>8.0062719999999992</v>
      </c>
    </row>
    <row r="1169" spans="1:9" x14ac:dyDescent="0.25">
      <c r="A1169">
        <v>1168</v>
      </c>
      <c r="D1169">
        <v>124.23599499999999</v>
      </c>
      <c r="E1169">
        <v>5.1273679999999997</v>
      </c>
      <c r="F1169">
        <v>149.52212900000001</v>
      </c>
      <c r="G1169">
        <v>8.0062719999999992</v>
      </c>
    </row>
    <row r="1170" spans="1:9" x14ac:dyDescent="0.25">
      <c r="A1170">
        <v>1169</v>
      </c>
      <c r="D1170">
        <v>124.23599499999999</v>
      </c>
      <c r="E1170">
        <v>5.1273679999999997</v>
      </c>
      <c r="F1170">
        <v>149.52212900000001</v>
      </c>
      <c r="G1170">
        <v>8.0062719999999992</v>
      </c>
    </row>
    <row r="1171" spans="1:9" x14ac:dyDescent="0.25">
      <c r="A1171">
        <v>1170</v>
      </c>
      <c r="D1171">
        <v>124.23599499999999</v>
      </c>
      <c r="E1171">
        <v>5.1273679999999997</v>
      </c>
      <c r="F1171">
        <v>149.52212900000001</v>
      </c>
      <c r="G1171">
        <v>8.0062719999999992</v>
      </c>
      <c r="H1171">
        <v>128.380765</v>
      </c>
      <c r="I1171">
        <v>4.338533</v>
      </c>
    </row>
    <row r="1172" spans="1:9" x14ac:dyDescent="0.25">
      <c r="A1172">
        <v>1171</v>
      </c>
      <c r="D1172">
        <v>124.23599499999999</v>
      </c>
      <c r="E1172">
        <v>5.1273679999999997</v>
      </c>
      <c r="F1172">
        <v>149.52212900000001</v>
      </c>
      <c r="G1172">
        <v>8.0062719999999992</v>
      </c>
      <c r="H1172">
        <v>128.380765</v>
      </c>
      <c r="I1172">
        <v>4.338533</v>
      </c>
    </row>
    <row r="1173" spans="1:9" x14ac:dyDescent="0.25">
      <c r="A1173">
        <v>1172</v>
      </c>
      <c r="D1173">
        <v>124.23599499999999</v>
      </c>
      <c r="E1173">
        <v>5.1273679999999997</v>
      </c>
      <c r="H1173">
        <v>128.380765</v>
      </c>
      <c r="I1173">
        <v>4.338533</v>
      </c>
    </row>
    <row r="1174" spans="1:9" x14ac:dyDescent="0.25">
      <c r="A1174">
        <v>1173</v>
      </c>
      <c r="D1174">
        <v>124.23599499999999</v>
      </c>
      <c r="E1174">
        <v>5.1273679999999997</v>
      </c>
      <c r="H1174">
        <v>128.380765</v>
      </c>
      <c r="I1174">
        <v>4.338533</v>
      </c>
    </row>
    <row r="1175" spans="1:9" x14ac:dyDescent="0.25">
      <c r="A1175">
        <v>1174</v>
      </c>
      <c r="D1175">
        <v>124.23599499999999</v>
      </c>
      <c r="E1175">
        <v>5.1273679999999997</v>
      </c>
      <c r="H1175">
        <v>128.380765</v>
      </c>
      <c r="I1175">
        <v>4.338533</v>
      </c>
    </row>
    <row r="1176" spans="1:9" x14ac:dyDescent="0.25">
      <c r="A1176">
        <v>1175</v>
      </c>
      <c r="B1176">
        <v>115.28867899999999</v>
      </c>
      <c r="C1176">
        <v>7.5596160000000001</v>
      </c>
      <c r="H1176">
        <v>128.380765</v>
      </c>
      <c r="I1176">
        <v>4.338533</v>
      </c>
    </row>
    <row r="1177" spans="1:9" x14ac:dyDescent="0.25">
      <c r="A1177">
        <v>1176</v>
      </c>
      <c r="B1177">
        <v>115.28867899999999</v>
      </c>
      <c r="C1177">
        <v>7.5596160000000001</v>
      </c>
      <c r="H1177">
        <v>128.380765</v>
      </c>
      <c r="I1177">
        <v>4.338533</v>
      </c>
    </row>
    <row r="1178" spans="1:9" x14ac:dyDescent="0.25">
      <c r="A1178">
        <v>1177</v>
      </c>
      <c r="B1178">
        <v>115.28867899999999</v>
      </c>
      <c r="C1178">
        <v>7.5596160000000001</v>
      </c>
      <c r="H1178">
        <v>128.380765</v>
      </c>
      <c r="I1178">
        <v>4.338533</v>
      </c>
    </row>
    <row r="1179" spans="1:9" x14ac:dyDescent="0.25">
      <c r="A1179">
        <v>1178</v>
      </c>
      <c r="B1179">
        <v>115.28867899999999</v>
      </c>
      <c r="C1179">
        <v>7.5596160000000001</v>
      </c>
      <c r="H1179">
        <v>128.380765</v>
      </c>
      <c r="I1179">
        <v>4.338533</v>
      </c>
    </row>
    <row r="1180" spans="1:9" x14ac:dyDescent="0.25">
      <c r="A1180">
        <v>1179</v>
      </c>
      <c r="B1180">
        <v>115.28867899999999</v>
      </c>
      <c r="C1180">
        <v>7.5596160000000001</v>
      </c>
      <c r="H1180">
        <v>128.380765</v>
      </c>
      <c r="I1180">
        <v>4.338533</v>
      </c>
    </row>
    <row r="1181" spans="1:9" x14ac:dyDescent="0.25">
      <c r="A1181">
        <v>1180</v>
      </c>
      <c r="B1181">
        <v>115.28867899999999</v>
      </c>
      <c r="C1181">
        <v>7.5596160000000001</v>
      </c>
      <c r="H1181">
        <v>128.380765</v>
      </c>
      <c r="I1181">
        <v>4.338533</v>
      </c>
    </row>
    <row r="1182" spans="1:9" x14ac:dyDescent="0.25">
      <c r="A1182">
        <v>1181</v>
      </c>
      <c r="B1182">
        <v>115.28867899999999</v>
      </c>
      <c r="C1182">
        <v>7.5596160000000001</v>
      </c>
      <c r="H1182">
        <v>128.380765</v>
      </c>
      <c r="I1182">
        <v>4.338533</v>
      </c>
    </row>
    <row r="1183" spans="1:9" x14ac:dyDescent="0.25">
      <c r="A1183">
        <v>1182</v>
      </c>
      <c r="B1183">
        <v>115.28867899999999</v>
      </c>
      <c r="C1183">
        <v>7.5596160000000001</v>
      </c>
      <c r="H1183">
        <v>128.380765</v>
      </c>
      <c r="I1183">
        <v>4.338533</v>
      </c>
    </row>
    <row r="1184" spans="1:9" x14ac:dyDescent="0.25">
      <c r="A1184">
        <v>1183</v>
      </c>
      <c r="B1184">
        <v>115.28867899999999</v>
      </c>
      <c r="C1184">
        <v>7.5596160000000001</v>
      </c>
      <c r="H1184">
        <v>128.380765</v>
      </c>
      <c r="I1184">
        <v>4.338533</v>
      </c>
    </row>
    <row r="1185" spans="1:9" x14ac:dyDescent="0.25">
      <c r="A1185">
        <v>1184</v>
      </c>
      <c r="B1185">
        <v>115.28867899999999</v>
      </c>
      <c r="C1185">
        <v>7.5596160000000001</v>
      </c>
      <c r="H1185">
        <v>128.380765</v>
      </c>
      <c r="I1185">
        <v>4.338533</v>
      </c>
    </row>
    <row r="1186" spans="1:9" x14ac:dyDescent="0.25">
      <c r="A1186">
        <v>1185</v>
      </c>
      <c r="B1186">
        <v>115.28867899999999</v>
      </c>
      <c r="C1186">
        <v>7.5596160000000001</v>
      </c>
      <c r="H1186">
        <v>128.380765</v>
      </c>
      <c r="I1186">
        <v>4.338533</v>
      </c>
    </row>
    <row r="1187" spans="1:9" x14ac:dyDescent="0.25">
      <c r="A1187">
        <v>1186</v>
      </c>
      <c r="B1187">
        <v>115.28867899999999</v>
      </c>
      <c r="C1187">
        <v>7.5596160000000001</v>
      </c>
      <c r="H1187">
        <v>128.380765</v>
      </c>
      <c r="I1187">
        <v>4.338533</v>
      </c>
    </row>
    <row r="1188" spans="1:9" x14ac:dyDescent="0.25">
      <c r="A1188">
        <v>1187</v>
      </c>
      <c r="B1188">
        <v>115.28867899999999</v>
      </c>
      <c r="C1188">
        <v>7.5596160000000001</v>
      </c>
      <c r="H1188">
        <v>128.380765</v>
      </c>
      <c r="I1188">
        <v>4.338533</v>
      </c>
    </row>
    <row r="1189" spans="1:9" x14ac:dyDescent="0.25">
      <c r="A1189">
        <v>1188</v>
      </c>
      <c r="B1189">
        <v>115.28867899999999</v>
      </c>
      <c r="C1189">
        <v>7.5596160000000001</v>
      </c>
      <c r="H1189">
        <v>128.380765</v>
      </c>
      <c r="I1189">
        <v>4.338533</v>
      </c>
    </row>
    <row r="1190" spans="1:9" x14ac:dyDescent="0.25">
      <c r="A1190">
        <v>1189</v>
      </c>
      <c r="B1190">
        <v>115.28867899999999</v>
      </c>
      <c r="C1190">
        <v>7.5596160000000001</v>
      </c>
      <c r="H1190">
        <v>128.380765</v>
      </c>
      <c r="I1190">
        <v>4.338533</v>
      </c>
    </row>
    <row r="1191" spans="1:9" x14ac:dyDescent="0.25">
      <c r="A1191">
        <v>1190</v>
      </c>
      <c r="B1191">
        <v>115.28867899999999</v>
      </c>
      <c r="C1191">
        <v>7.5596160000000001</v>
      </c>
      <c r="H1191">
        <v>128.380765</v>
      </c>
      <c r="I1191">
        <v>4.338533</v>
      </c>
    </row>
    <row r="1192" spans="1:9" x14ac:dyDescent="0.25">
      <c r="A1192">
        <v>1191</v>
      </c>
      <c r="B1192">
        <v>115.28867899999999</v>
      </c>
      <c r="C1192">
        <v>7.5596160000000001</v>
      </c>
      <c r="F1192">
        <v>120.22293299999998</v>
      </c>
      <c r="G1192">
        <v>8.5455769999999998</v>
      </c>
    </row>
    <row r="1193" spans="1:9" x14ac:dyDescent="0.25">
      <c r="A1193">
        <v>1192</v>
      </c>
      <c r="B1193">
        <v>115.28867899999999</v>
      </c>
      <c r="C1193">
        <v>7.5596160000000001</v>
      </c>
      <c r="F1193">
        <v>120.22293299999998</v>
      </c>
      <c r="G1193">
        <v>8.5455769999999998</v>
      </c>
    </row>
    <row r="1194" spans="1:9" x14ac:dyDescent="0.25">
      <c r="A1194">
        <v>1193</v>
      </c>
      <c r="B1194">
        <v>115.28867899999999</v>
      </c>
      <c r="C1194">
        <v>7.5596160000000001</v>
      </c>
      <c r="F1194">
        <v>120.22293299999998</v>
      </c>
      <c r="G1194">
        <v>8.5455769999999998</v>
      </c>
    </row>
    <row r="1195" spans="1:9" x14ac:dyDescent="0.25">
      <c r="A1195">
        <v>1194</v>
      </c>
      <c r="B1195">
        <v>115.025589</v>
      </c>
      <c r="C1195">
        <v>7.7568510000000002</v>
      </c>
      <c r="F1195">
        <v>120.22293299999998</v>
      </c>
      <c r="G1195">
        <v>8.5455769999999998</v>
      </c>
    </row>
    <row r="1196" spans="1:9" x14ac:dyDescent="0.25">
      <c r="A1196">
        <v>1195</v>
      </c>
      <c r="F1196">
        <v>120.22293299999998</v>
      </c>
      <c r="G1196">
        <v>8.5455769999999998</v>
      </c>
    </row>
    <row r="1197" spans="1:9" x14ac:dyDescent="0.25">
      <c r="A1197">
        <v>1196</v>
      </c>
      <c r="F1197">
        <v>120.22293299999998</v>
      </c>
      <c r="G1197">
        <v>8.5455769999999998</v>
      </c>
    </row>
    <row r="1198" spans="1:9" x14ac:dyDescent="0.25">
      <c r="A1198">
        <v>1197</v>
      </c>
      <c r="D1198">
        <v>103.84141499999998</v>
      </c>
      <c r="E1198">
        <v>5.718966</v>
      </c>
      <c r="F1198">
        <v>120.22293299999998</v>
      </c>
      <c r="G1198">
        <v>8.5455769999999998</v>
      </c>
    </row>
    <row r="1199" spans="1:9" x14ac:dyDescent="0.25">
      <c r="A1199">
        <v>1198</v>
      </c>
      <c r="D1199">
        <v>103.84141499999998</v>
      </c>
      <c r="E1199">
        <v>5.718966</v>
      </c>
      <c r="F1199">
        <v>120.22293299999998</v>
      </c>
      <c r="G1199">
        <v>8.5455769999999998</v>
      </c>
    </row>
    <row r="1200" spans="1:9" x14ac:dyDescent="0.25">
      <c r="A1200">
        <v>1199</v>
      </c>
      <c r="D1200">
        <v>103.84141499999998</v>
      </c>
      <c r="E1200">
        <v>5.718966</v>
      </c>
      <c r="F1200">
        <v>120.22293299999998</v>
      </c>
      <c r="G1200">
        <v>8.5455769999999998</v>
      </c>
    </row>
    <row r="1201" spans="1:9" x14ac:dyDescent="0.25">
      <c r="A1201">
        <v>1200</v>
      </c>
      <c r="D1201">
        <v>103.84141499999998</v>
      </c>
      <c r="E1201">
        <v>5.718966</v>
      </c>
      <c r="F1201">
        <v>120.22293299999998</v>
      </c>
      <c r="G1201">
        <v>8.5455769999999998</v>
      </c>
    </row>
    <row r="1202" spans="1:9" x14ac:dyDescent="0.25">
      <c r="A1202">
        <v>1201</v>
      </c>
      <c r="D1202">
        <v>103.84141499999998</v>
      </c>
      <c r="E1202">
        <v>5.718966</v>
      </c>
      <c r="F1202">
        <v>120.22293299999998</v>
      </c>
      <c r="G1202">
        <v>8.5455769999999998</v>
      </c>
    </row>
    <row r="1203" spans="1:9" x14ac:dyDescent="0.25">
      <c r="A1203">
        <v>1202</v>
      </c>
      <c r="D1203">
        <v>103.84141499999998</v>
      </c>
      <c r="E1203">
        <v>5.718966</v>
      </c>
      <c r="F1203">
        <v>120.22293299999998</v>
      </c>
      <c r="G1203">
        <v>8.5455769999999998</v>
      </c>
    </row>
    <row r="1204" spans="1:9" x14ac:dyDescent="0.25">
      <c r="A1204">
        <v>1203</v>
      </c>
      <c r="D1204">
        <v>103.84141499999998</v>
      </c>
      <c r="E1204">
        <v>5.718966</v>
      </c>
      <c r="F1204">
        <v>120.22293299999998</v>
      </c>
      <c r="G1204">
        <v>8.5455769999999998</v>
      </c>
    </row>
    <row r="1205" spans="1:9" x14ac:dyDescent="0.25">
      <c r="A1205">
        <v>1204</v>
      </c>
      <c r="D1205">
        <v>103.84141499999998</v>
      </c>
      <c r="E1205">
        <v>5.718966</v>
      </c>
      <c r="F1205">
        <v>120.22293299999998</v>
      </c>
      <c r="G1205">
        <v>8.5455769999999998</v>
      </c>
    </row>
    <row r="1206" spans="1:9" x14ac:dyDescent="0.25">
      <c r="A1206">
        <v>1205</v>
      </c>
      <c r="D1206">
        <v>103.84141499999998</v>
      </c>
      <c r="E1206">
        <v>5.718966</v>
      </c>
      <c r="F1206">
        <v>120.22293299999998</v>
      </c>
      <c r="G1206">
        <v>8.5455769999999998</v>
      </c>
    </row>
    <row r="1207" spans="1:9" x14ac:dyDescent="0.25">
      <c r="A1207">
        <v>1206</v>
      </c>
      <c r="D1207">
        <v>103.84141499999998</v>
      </c>
      <c r="E1207">
        <v>5.718966</v>
      </c>
      <c r="F1207">
        <v>120.22293299999998</v>
      </c>
      <c r="G1207">
        <v>8.5455769999999998</v>
      </c>
    </row>
    <row r="1208" spans="1:9" x14ac:dyDescent="0.25">
      <c r="A1208">
        <v>1207</v>
      </c>
      <c r="D1208">
        <v>103.84141499999998</v>
      </c>
      <c r="E1208">
        <v>5.718966</v>
      </c>
      <c r="F1208">
        <v>120.22293299999998</v>
      </c>
      <c r="G1208">
        <v>8.5455769999999998</v>
      </c>
    </row>
    <row r="1209" spans="1:9" x14ac:dyDescent="0.25">
      <c r="A1209">
        <v>1208</v>
      </c>
      <c r="D1209">
        <v>103.84141499999998</v>
      </c>
      <c r="E1209">
        <v>5.718966</v>
      </c>
    </row>
    <row r="1210" spans="1:9" x14ac:dyDescent="0.25">
      <c r="A1210">
        <v>1209</v>
      </c>
      <c r="D1210">
        <v>103.84141499999998</v>
      </c>
      <c r="E1210">
        <v>5.718966</v>
      </c>
    </row>
    <row r="1211" spans="1:9" x14ac:dyDescent="0.25">
      <c r="A1211">
        <v>1210</v>
      </c>
      <c r="D1211">
        <v>103.84141499999998</v>
      </c>
      <c r="E1211">
        <v>5.718966</v>
      </c>
    </row>
    <row r="1212" spans="1:9" x14ac:dyDescent="0.25">
      <c r="A1212">
        <v>1211</v>
      </c>
      <c r="D1212">
        <v>103.84141499999998</v>
      </c>
      <c r="E1212">
        <v>5.718966</v>
      </c>
      <c r="H1212">
        <v>110.22293199999999</v>
      </c>
      <c r="I1212">
        <v>5.4560940000000002</v>
      </c>
    </row>
    <row r="1213" spans="1:9" x14ac:dyDescent="0.25">
      <c r="A1213">
        <v>1212</v>
      </c>
      <c r="D1213">
        <v>103.84141499999998</v>
      </c>
      <c r="E1213">
        <v>5.718966</v>
      </c>
      <c r="H1213">
        <v>110.22293199999999</v>
      </c>
      <c r="I1213">
        <v>5.4560940000000002</v>
      </c>
    </row>
    <row r="1214" spans="1:9" x14ac:dyDescent="0.25">
      <c r="A1214">
        <v>1213</v>
      </c>
      <c r="D1214">
        <v>103.84141499999998</v>
      </c>
      <c r="E1214">
        <v>5.718966</v>
      </c>
      <c r="H1214">
        <v>110.22293199999999</v>
      </c>
      <c r="I1214">
        <v>5.4560940000000002</v>
      </c>
    </row>
    <row r="1215" spans="1:9" x14ac:dyDescent="0.25">
      <c r="A1215">
        <v>1214</v>
      </c>
      <c r="D1215">
        <v>103.84141499999998</v>
      </c>
      <c r="E1215">
        <v>5.718966</v>
      </c>
      <c r="H1215">
        <v>110.22293199999999</v>
      </c>
      <c r="I1215">
        <v>5.4560940000000002</v>
      </c>
    </row>
    <row r="1216" spans="1:9" x14ac:dyDescent="0.25">
      <c r="A1216">
        <v>1215</v>
      </c>
      <c r="H1216">
        <v>110.22293199999999</v>
      </c>
      <c r="I1216">
        <v>5.4560940000000002</v>
      </c>
    </row>
    <row r="1217" spans="1:9" x14ac:dyDescent="0.25">
      <c r="A1217">
        <v>1216</v>
      </c>
      <c r="B1217">
        <v>94.104722999999993</v>
      </c>
      <c r="C1217">
        <v>7.3623799999999999</v>
      </c>
      <c r="H1217">
        <v>110.22293199999999</v>
      </c>
      <c r="I1217">
        <v>5.4560940000000002</v>
      </c>
    </row>
    <row r="1218" spans="1:9" x14ac:dyDescent="0.25">
      <c r="A1218">
        <v>1217</v>
      </c>
      <c r="B1218">
        <v>94.104722999999993</v>
      </c>
      <c r="C1218">
        <v>7.3623799999999999</v>
      </c>
      <c r="H1218">
        <v>110.22293199999999</v>
      </c>
      <c r="I1218">
        <v>5.4560940000000002</v>
      </c>
    </row>
    <row r="1219" spans="1:9" x14ac:dyDescent="0.25">
      <c r="A1219">
        <v>1218</v>
      </c>
      <c r="B1219">
        <v>94.104722999999993</v>
      </c>
      <c r="C1219">
        <v>7.3623799999999999</v>
      </c>
      <c r="H1219">
        <v>110.22293199999999</v>
      </c>
      <c r="I1219">
        <v>5.4560940000000002</v>
      </c>
    </row>
    <row r="1220" spans="1:9" x14ac:dyDescent="0.25">
      <c r="A1220">
        <v>1219</v>
      </c>
      <c r="B1220">
        <v>94.104722999999993</v>
      </c>
      <c r="C1220">
        <v>7.3623799999999999</v>
      </c>
      <c r="H1220">
        <v>110.22293199999999</v>
      </c>
      <c r="I1220">
        <v>5.4560940000000002</v>
      </c>
    </row>
    <row r="1221" spans="1:9" x14ac:dyDescent="0.25">
      <c r="A1221">
        <v>1220</v>
      </c>
      <c r="B1221">
        <v>94.104722999999993</v>
      </c>
      <c r="C1221">
        <v>7.3623799999999999</v>
      </c>
      <c r="H1221">
        <v>110.22293199999999</v>
      </c>
      <c r="I1221">
        <v>5.4560940000000002</v>
      </c>
    </row>
    <row r="1222" spans="1:9" x14ac:dyDescent="0.25">
      <c r="A1222">
        <v>1221</v>
      </c>
      <c r="B1222">
        <v>94.104722999999993</v>
      </c>
      <c r="C1222">
        <v>7.3623799999999999</v>
      </c>
      <c r="H1222">
        <v>110.22293199999999</v>
      </c>
      <c r="I1222">
        <v>5.4560940000000002</v>
      </c>
    </row>
    <row r="1223" spans="1:9" x14ac:dyDescent="0.25">
      <c r="A1223">
        <v>1222</v>
      </c>
      <c r="B1223">
        <v>94.104722999999993</v>
      </c>
      <c r="C1223">
        <v>7.3623799999999999</v>
      </c>
      <c r="H1223">
        <v>110.22293199999999</v>
      </c>
      <c r="I1223">
        <v>5.4560940000000002</v>
      </c>
    </row>
    <row r="1224" spans="1:9" x14ac:dyDescent="0.25">
      <c r="A1224">
        <v>1223</v>
      </c>
      <c r="B1224">
        <v>94.104722999999993</v>
      </c>
      <c r="C1224">
        <v>7.3623799999999999</v>
      </c>
      <c r="H1224">
        <v>110.22293199999999</v>
      </c>
      <c r="I1224">
        <v>5.4560940000000002</v>
      </c>
    </row>
    <row r="1225" spans="1:9" x14ac:dyDescent="0.25">
      <c r="A1225">
        <v>1224</v>
      </c>
      <c r="B1225">
        <v>94.104722999999993</v>
      </c>
      <c r="C1225">
        <v>7.3623799999999999</v>
      </c>
      <c r="H1225">
        <v>110.22293199999999</v>
      </c>
      <c r="I1225">
        <v>5.4560940000000002</v>
      </c>
    </row>
    <row r="1226" spans="1:9" x14ac:dyDescent="0.25">
      <c r="A1226">
        <v>1225</v>
      </c>
      <c r="B1226">
        <v>94.104722999999993</v>
      </c>
      <c r="C1226">
        <v>7.3623799999999999</v>
      </c>
      <c r="H1226">
        <v>110.22293199999999</v>
      </c>
      <c r="I1226">
        <v>5.4560940000000002</v>
      </c>
    </row>
    <row r="1227" spans="1:9" x14ac:dyDescent="0.25">
      <c r="A1227">
        <v>1226</v>
      </c>
      <c r="B1227">
        <v>94.104722999999993</v>
      </c>
      <c r="C1227">
        <v>7.3623799999999999</v>
      </c>
      <c r="H1227">
        <v>110.22293199999999</v>
      </c>
      <c r="I1227">
        <v>5.4560940000000002</v>
      </c>
    </row>
    <row r="1228" spans="1:9" x14ac:dyDescent="0.25">
      <c r="A1228">
        <v>1227</v>
      </c>
      <c r="B1228">
        <v>94.104722999999993</v>
      </c>
      <c r="C1228">
        <v>7.3623799999999999</v>
      </c>
      <c r="F1228">
        <v>101.275724</v>
      </c>
      <c r="G1228">
        <v>8.1512139999999995</v>
      </c>
    </row>
    <row r="1229" spans="1:9" x14ac:dyDescent="0.25">
      <c r="A1229">
        <v>1228</v>
      </c>
      <c r="B1229">
        <v>94.104722999999993</v>
      </c>
      <c r="C1229">
        <v>7.3623799999999999</v>
      </c>
      <c r="F1229">
        <v>101.275724</v>
      </c>
      <c r="G1229">
        <v>8.1512139999999995</v>
      </c>
    </row>
    <row r="1230" spans="1:9" x14ac:dyDescent="0.25">
      <c r="A1230">
        <v>1229</v>
      </c>
      <c r="B1230">
        <v>94.104722999999993</v>
      </c>
      <c r="C1230">
        <v>7.3623799999999999</v>
      </c>
      <c r="F1230">
        <v>101.275724</v>
      </c>
      <c r="G1230">
        <v>8.1512139999999995</v>
      </c>
    </row>
    <row r="1231" spans="1:9" x14ac:dyDescent="0.25">
      <c r="A1231">
        <v>1230</v>
      </c>
      <c r="B1231">
        <v>94.104722999999993</v>
      </c>
      <c r="C1231">
        <v>7.3623799999999999</v>
      </c>
      <c r="F1231">
        <v>101.275724</v>
      </c>
      <c r="G1231">
        <v>8.1512139999999995</v>
      </c>
    </row>
    <row r="1232" spans="1:9" x14ac:dyDescent="0.25">
      <c r="A1232">
        <v>1231</v>
      </c>
      <c r="B1232">
        <v>94.104722999999993</v>
      </c>
      <c r="C1232">
        <v>7.3623799999999999</v>
      </c>
      <c r="F1232">
        <v>101.275724</v>
      </c>
      <c r="G1232">
        <v>8.1512139999999995</v>
      </c>
    </row>
    <row r="1233" spans="1:7" x14ac:dyDescent="0.25">
      <c r="A1233">
        <v>1232</v>
      </c>
      <c r="B1233">
        <v>94.104722999999993</v>
      </c>
      <c r="C1233">
        <v>7.3623799999999999</v>
      </c>
      <c r="F1233">
        <v>101.275724</v>
      </c>
      <c r="G1233">
        <v>8.1512139999999995</v>
      </c>
    </row>
    <row r="1234" spans="1:7" x14ac:dyDescent="0.25">
      <c r="A1234">
        <v>1233</v>
      </c>
      <c r="F1234">
        <v>101.275724</v>
      </c>
      <c r="G1234">
        <v>8.1512139999999995</v>
      </c>
    </row>
    <row r="1235" spans="1:7" x14ac:dyDescent="0.25">
      <c r="A1235">
        <v>1234</v>
      </c>
      <c r="F1235">
        <v>101.275724</v>
      </c>
      <c r="G1235">
        <v>8.1512139999999995</v>
      </c>
    </row>
    <row r="1236" spans="1:7" x14ac:dyDescent="0.25">
      <c r="A1236">
        <v>1235</v>
      </c>
      <c r="F1236">
        <v>101.275724</v>
      </c>
      <c r="G1236">
        <v>8.1512139999999995</v>
      </c>
    </row>
    <row r="1237" spans="1:7" x14ac:dyDescent="0.25">
      <c r="A1237">
        <v>1236</v>
      </c>
      <c r="D1237">
        <v>83.38109</v>
      </c>
      <c r="E1237">
        <v>6.1134380000000004</v>
      </c>
      <c r="F1237">
        <v>101.275724</v>
      </c>
      <c r="G1237">
        <v>8.1512139999999995</v>
      </c>
    </row>
    <row r="1238" spans="1:7" x14ac:dyDescent="0.25">
      <c r="A1238">
        <v>1237</v>
      </c>
      <c r="D1238">
        <v>83.38109</v>
      </c>
      <c r="E1238">
        <v>6.1134380000000004</v>
      </c>
      <c r="F1238">
        <v>101.275724</v>
      </c>
      <c r="G1238">
        <v>8.1512139999999995</v>
      </c>
    </row>
    <row r="1239" spans="1:7" x14ac:dyDescent="0.25">
      <c r="A1239">
        <v>1238</v>
      </c>
      <c r="D1239">
        <v>83.38109</v>
      </c>
      <c r="E1239">
        <v>6.1134380000000004</v>
      </c>
      <c r="F1239">
        <v>101.275724</v>
      </c>
      <c r="G1239">
        <v>8.1512139999999995</v>
      </c>
    </row>
    <row r="1240" spans="1:7" x14ac:dyDescent="0.25">
      <c r="A1240">
        <v>1239</v>
      </c>
      <c r="D1240">
        <v>83.38109</v>
      </c>
      <c r="E1240">
        <v>6.1134380000000004</v>
      </c>
      <c r="F1240">
        <v>101.275724</v>
      </c>
      <c r="G1240">
        <v>8.1512139999999995</v>
      </c>
    </row>
    <row r="1241" spans="1:7" x14ac:dyDescent="0.25">
      <c r="A1241">
        <v>1240</v>
      </c>
      <c r="D1241">
        <v>83.38109</v>
      </c>
      <c r="E1241">
        <v>6.1134380000000004</v>
      </c>
      <c r="F1241">
        <v>101.275724</v>
      </c>
      <c r="G1241">
        <v>8.1512139999999995</v>
      </c>
    </row>
    <row r="1242" spans="1:7" x14ac:dyDescent="0.25">
      <c r="A1242">
        <v>1241</v>
      </c>
      <c r="D1242">
        <v>83.38109</v>
      </c>
      <c r="E1242">
        <v>6.1134380000000004</v>
      </c>
    </row>
    <row r="1243" spans="1:7" x14ac:dyDescent="0.25">
      <c r="A1243">
        <v>1242</v>
      </c>
      <c r="D1243">
        <v>83.38109</v>
      </c>
      <c r="E1243">
        <v>6.1134380000000004</v>
      </c>
    </row>
    <row r="1244" spans="1:7" x14ac:dyDescent="0.25">
      <c r="A1244">
        <v>1243</v>
      </c>
      <c r="D1244">
        <v>83.38109</v>
      </c>
      <c r="E1244">
        <v>6.1134380000000004</v>
      </c>
    </row>
    <row r="1245" spans="1:7" x14ac:dyDescent="0.25">
      <c r="A1245">
        <v>1244</v>
      </c>
      <c r="D1245">
        <v>83.38109</v>
      </c>
      <c r="E1245">
        <v>6.1134380000000004</v>
      </c>
    </row>
    <row r="1246" spans="1:7" x14ac:dyDescent="0.25">
      <c r="A1246">
        <v>1245</v>
      </c>
      <c r="D1246">
        <v>83.38109</v>
      </c>
      <c r="E1246">
        <v>6.1134380000000004</v>
      </c>
    </row>
    <row r="1247" spans="1:7" x14ac:dyDescent="0.25">
      <c r="A1247">
        <v>1246</v>
      </c>
      <c r="D1247">
        <v>83.38109</v>
      </c>
      <c r="E1247">
        <v>6.1134380000000004</v>
      </c>
    </row>
    <row r="1248" spans="1:7" x14ac:dyDescent="0.25">
      <c r="A1248">
        <v>1247</v>
      </c>
      <c r="D1248">
        <v>83.38109</v>
      </c>
      <c r="E1248">
        <v>6.1134380000000004</v>
      </c>
    </row>
    <row r="1249" spans="1:9" x14ac:dyDescent="0.25">
      <c r="A1249">
        <v>1248</v>
      </c>
      <c r="D1249">
        <v>83.38109</v>
      </c>
      <c r="E1249">
        <v>6.1134380000000004</v>
      </c>
      <c r="H1249">
        <v>89.236322000000001</v>
      </c>
      <c r="I1249">
        <v>5.5874759999999997</v>
      </c>
    </row>
    <row r="1250" spans="1:9" x14ac:dyDescent="0.25">
      <c r="A1250">
        <v>1249</v>
      </c>
      <c r="D1250">
        <v>83.38109</v>
      </c>
      <c r="E1250">
        <v>6.1134380000000004</v>
      </c>
      <c r="H1250">
        <v>89.236322000000001</v>
      </c>
      <c r="I1250">
        <v>5.5874759999999997</v>
      </c>
    </row>
    <row r="1251" spans="1:9" x14ac:dyDescent="0.25">
      <c r="A1251">
        <v>1250</v>
      </c>
      <c r="D1251">
        <v>83.38109</v>
      </c>
      <c r="E1251">
        <v>6.1134380000000004</v>
      </c>
      <c r="H1251">
        <v>89.236322000000001</v>
      </c>
      <c r="I1251">
        <v>5.5874759999999997</v>
      </c>
    </row>
    <row r="1252" spans="1:9" x14ac:dyDescent="0.25">
      <c r="A1252">
        <v>1251</v>
      </c>
      <c r="D1252">
        <v>83.38109</v>
      </c>
      <c r="E1252">
        <v>6.1134380000000004</v>
      </c>
      <c r="H1252">
        <v>89.236322000000001</v>
      </c>
      <c r="I1252">
        <v>5.5874759999999997</v>
      </c>
    </row>
    <row r="1253" spans="1:9" x14ac:dyDescent="0.25">
      <c r="A1253">
        <v>1252</v>
      </c>
      <c r="B1253">
        <v>74.762715999999983</v>
      </c>
      <c r="C1253">
        <v>7.7568510000000002</v>
      </c>
      <c r="D1253">
        <v>83.38109</v>
      </c>
      <c r="E1253">
        <v>6.1134380000000004</v>
      </c>
      <c r="H1253">
        <v>89.236322000000001</v>
      </c>
      <c r="I1253">
        <v>5.5874759999999997</v>
      </c>
    </row>
    <row r="1254" spans="1:9" x14ac:dyDescent="0.25">
      <c r="A1254">
        <v>1253</v>
      </c>
      <c r="B1254">
        <v>74.762715999999983</v>
      </c>
      <c r="C1254">
        <v>7.7568510000000002</v>
      </c>
      <c r="H1254">
        <v>89.236322000000001</v>
      </c>
      <c r="I1254">
        <v>5.5874759999999997</v>
      </c>
    </row>
    <row r="1255" spans="1:9" x14ac:dyDescent="0.25">
      <c r="A1255">
        <v>1254</v>
      </c>
      <c r="B1255">
        <v>74.762715999999983</v>
      </c>
      <c r="C1255">
        <v>7.7568510000000002</v>
      </c>
      <c r="H1255">
        <v>89.236322000000001</v>
      </c>
      <c r="I1255">
        <v>5.5874759999999997</v>
      </c>
    </row>
    <row r="1256" spans="1:9" x14ac:dyDescent="0.25">
      <c r="A1256">
        <v>1255</v>
      </c>
      <c r="B1256">
        <v>74.762715999999983</v>
      </c>
      <c r="C1256">
        <v>7.7568510000000002</v>
      </c>
      <c r="F1256">
        <v>84.367917999999989</v>
      </c>
      <c r="G1256">
        <v>8.5455769999999998</v>
      </c>
      <c r="H1256">
        <v>89.236322000000001</v>
      </c>
      <c r="I1256">
        <v>5.5874759999999997</v>
      </c>
    </row>
    <row r="1257" spans="1:9" x14ac:dyDescent="0.25">
      <c r="A1257">
        <v>1256</v>
      </c>
      <c r="B1257">
        <v>74.762715999999983</v>
      </c>
      <c r="C1257">
        <v>7.7568510000000002</v>
      </c>
      <c r="F1257">
        <v>84.367917999999989</v>
      </c>
      <c r="G1257">
        <v>8.5455769999999998</v>
      </c>
      <c r="H1257">
        <v>89.236322000000001</v>
      </c>
      <c r="I1257">
        <v>5.5874759999999997</v>
      </c>
    </row>
    <row r="1258" spans="1:9" x14ac:dyDescent="0.25">
      <c r="A1258">
        <v>1257</v>
      </c>
      <c r="B1258">
        <v>74.762715999999983</v>
      </c>
      <c r="C1258">
        <v>7.7568510000000002</v>
      </c>
      <c r="F1258">
        <v>84.367917999999989</v>
      </c>
      <c r="G1258">
        <v>8.5455769999999998</v>
      </c>
      <c r="H1258">
        <v>89.236322000000001</v>
      </c>
      <c r="I1258">
        <v>5.5874759999999997</v>
      </c>
    </row>
    <row r="1259" spans="1:9" x14ac:dyDescent="0.25">
      <c r="A1259">
        <v>1258</v>
      </c>
      <c r="B1259">
        <v>74.762715999999983</v>
      </c>
      <c r="C1259">
        <v>7.7568510000000002</v>
      </c>
      <c r="F1259">
        <v>84.367917999999989</v>
      </c>
      <c r="G1259">
        <v>8.5455769999999998</v>
      </c>
      <c r="H1259">
        <v>89.236322000000001</v>
      </c>
      <c r="I1259">
        <v>5.5874759999999997</v>
      </c>
    </row>
    <row r="1260" spans="1:9" x14ac:dyDescent="0.25">
      <c r="A1260">
        <v>1259</v>
      </c>
      <c r="B1260">
        <v>74.762715999999983</v>
      </c>
      <c r="C1260">
        <v>7.7568510000000002</v>
      </c>
      <c r="F1260">
        <v>84.367917999999989</v>
      </c>
      <c r="G1260">
        <v>8.5455769999999998</v>
      </c>
      <c r="H1260">
        <v>89.236322000000001</v>
      </c>
      <c r="I1260">
        <v>5.5874759999999997</v>
      </c>
    </row>
    <row r="1261" spans="1:9" x14ac:dyDescent="0.25">
      <c r="A1261">
        <v>1260</v>
      </c>
      <c r="B1261">
        <v>74.762715999999983</v>
      </c>
      <c r="C1261">
        <v>7.7568510000000002</v>
      </c>
      <c r="F1261">
        <v>84.367917999999989</v>
      </c>
      <c r="G1261">
        <v>8.5455769999999998</v>
      </c>
      <c r="H1261">
        <v>89.236322000000001</v>
      </c>
      <c r="I1261">
        <v>5.5874759999999997</v>
      </c>
    </row>
    <row r="1262" spans="1:9" x14ac:dyDescent="0.25">
      <c r="A1262">
        <v>1261</v>
      </c>
      <c r="B1262">
        <v>74.762715999999983</v>
      </c>
      <c r="C1262">
        <v>7.7568510000000002</v>
      </c>
      <c r="F1262">
        <v>84.367917999999989</v>
      </c>
      <c r="G1262">
        <v>8.5455769999999998</v>
      </c>
      <c r="H1262">
        <v>89.236322000000001</v>
      </c>
      <c r="I1262">
        <v>5.5874759999999997</v>
      </c>
    </row>
    <row r="1263" spans="1:9" x14ac:dyDescent="0.25">
      <c r="A1263">
        <v>1262</v>
      </c>
      <c r="B1263">
        <v>74.762715999999983</v>
      </c>
      <c r="C1263">
        <v>7.7568510000000002</v>
      </c>
      <c r="F1263">
        <v>84.367917999999989</v>
      </c>
      <c r="G1263">
        <v>8.5455769999999998</v>
      </c>
      <c r="H1263">
        <v>89.236322000000001</v>
      </c>
      <c r="I1263">
        <v>5.5874759999999997</v>
      </c>
    </row>
    <row r="1264" spans="1:9" x14ac:dyDescent="0.25">
      <c r="A1264">
        <v>1263</v>
      </c>
      <c r="B1264">
        <v>74.762715999999983</v>
      </c>
      <c r="C1264">
        <v>7.7568510000000002</v>
      </c>
      <c r="F1264">
        <v>84.367917999999989</v>
      </c>
      <c r="G1264">
        <v>8.5455769999999998</v>
      </c>
      <c r="H1264">
        <v>89.236322000000001</v>
      </c>
      <c r="I1264">
        <v>5.5874759999999997</v>
      </c>
    </row>
    <row r="1265" spans="1:9" x14ac:dyDescent="0.25">
      <c r="A1265">
        <v>1264</v>
      </c>
      <c r="B1265">
        <v>74.762715999999983</v>
      </c>
      <c r="C1265">
        <v>7.7568510000000002</v>
      </c>
      <c r="F1265">
        <v>84.367917999999989</v>
      </c>
      <c r="G1265">
        <v>8.5455769999999998</v>
      </c>
    </row>
    <row r="1266" spans="1:9" x14ac:dyDescent="0.25">
      <c r="A1266">
        <v>1265</v>
      </c>
      <c r="B1266">
        <v>74.762715999999983</v>
      </c>
      <c r="C1266">
        <v>7.7568510000000002</v>
      </c>
      <c r="F1266">
        <v>84.367917999999989</v>
      </c>
      <c r="G1266">
        <v>8.5455769999999998</v>
      </c>
    </row>
    <row r="1267" spans="1:9" x14ac:dyDescent="0.25">
      <c r="A1267">
        <v>1266</v>
      </c>
      <c r="B1267">
        <v>74.762715999999983</v>
      </c>
      <c r="C1267">
        <v>7.7568510000000002</v>
      </c>
      <c r="F1267">
        <v>84.367917999999989</v>
      </c>
      <c r="G1267">
        <v>8.5455769999999998</v>
      </c>
    </row>
    <row r="1268" spans="1:9" x14ac:dyDescent="0.25">
      <c r="A1268">
        <v>1267</v>
      </c>
      <c r="B1268">
        <v>74.762715999999983</v>
      </c>
      <c r="C1268">
        <v>7.7568510000000002</v>
      </c>
      <c r="F1268">
        <v>84.367917999999989</v>
      </c>
      <c r="G1268">
        <v>8.5455769999999998</v>
      </c>
    </row>
    <row r="1269" spans="1:9" x14ac:dyDescent="0.25">
      <c r="A1269">
        <v>1268</v>
      </c>
      <c r="B1269">
        <v>74.762715999999983</v>
      </c>
      <c r="C1269">
        <v>7.7568510000000002</v>
      </c>
      <c r="F1269">
        <v>84.367917999999989</v>
      </c>
      <c r="G1269">
        <v>8.5455769999999998</v>
      </c>
    </row>
    <row r="1270" spans="1:9" x14ac:dyDescent="0.25">
      <c r="A1270">
        <v>1269</v>
      </c>
      <c r="B1270">
        <v>74.762715999999983</v>
      </c>
      <c r="C1270">
        <v>7.7568510000000002</v>
      </c>
      <c r="F1270">
        <v>84.367917999999989</v>
      </c>
      <c r="G1270">
        <v>8.5455769999999998</v>
      </c>
    </row>
    <row r="1271" spans="1:9" x14ac:dyDescent="0.25">
      <c r="A1271">
        <v>1270</v>
      </c>
      <c r="D1271">
        <v>66.933823999999987</v>
      </c>
      <c r="E1271">
        <v>6.0476919999999996</v>
      </c>
      <c r="F1271">
        <v>84.367917999999989</v>
      </c>
      <c r="G1271">
        <v>8.5455769999999998</v>
      </c>
    </row>
    <row r="1272" spans="1:9" x14ac:dyDescent="0.25">
      <c r="A1272">
        <v>1271</v>
      </c>
      <c r="D1272">
        <v>66.933823999999987</v>
      </c>
      <c r="E1272">
        <v>6.0476919999999996</v>
      </c>
      <c r="F1272">
        <v>84.367917999999989</v>
      </c>
      <c r="G1272">
        <v>8.5455769999999998</v>
      </c>
    </row>
    <row r="1273" spans="1:9" x14ac:dyDescent="0.25">
      <c r="A1273">
        <v>1272</v>
      </c>
      <c r="D1273">
        <v>66.933823999999987</v>
      </c>
      <c r="E1273">
        <v>6.0476919999999996</v>
      </c>
      <c r="F1273">
        <v>84.367917999999989</v>
      </c>
      <c r="G1273">
        <v>8.5455769999999998</v>
      </c>
    </row>
    <row r="1274" spans="1:9" x14ac:dyDescent="0.25">
      <c r="A1274">
        <v>1273</v>
      </c>
      <c r="D1274">
        <v>66.933823999999987</v>
      </c>
      <c r="E1274">
        <v>6.0476919999999996</v>
      </c>
    </row>
    <row r="1275" spans="1:9" x14ac:dyDescent="0.25">
      <c r="A1275">
        <v>1274</v>
      </c>
      <c r="D1275">
        <v>66.933823999999987</v>
      </c>
      <c r="E1275">
        <v>6.0476919999999996</v>
      </c>
    </row>
    <row r="1276" spans="1:9" x14ac:dyDescent="0.25">
      <c r="A1276">
        <v>1275</v>
      </c>
      <c r="D1276">
        <v>66.933823999999987</v>
      </c>
      <c r="E1276">
        <v>6.0476919999999996</v>
      </c>
      <c r="H1276">
        <v>21.659830999999997</v>
      </c>
      <c r="I1276">
        <v>9.5047940000000004</v>
      </c>
    </row>
    <row r="1277" spans="1:9" x14ac:dyDescent="0.25">
      <c r="A1277">
        <v>1276</v>
      </c>
      <c r="D1277">
        <v>66.933823999999987</v>
      </c>
      <c r="E1277">
        <v>6.0476919999999996</v>
      </c>
    </row>
    <row r="1278" spans="1:9" x14ac:dyDescent="0.25">
      <c r="A1278">
        <v>1277</v>
      </c>
      <c r="D1278">
        <v>66.933823999999987</v>
      </c>
      <c r="E1278">
        <v>6.0476919999999996</v>
      </c>
    </row>
    <row r="1279" spans="1:9" x14ac:dyDescent="0.25">
      <c r="A1279">
        <v>1278</v>
      </c>
      <c r="D1279">
        <v>66.933823999999987</v>
      </c>
      <c r="E1279">
        <v>6.0476919999999996</v>
      </c>
    </row>
    <row r="1280" spans="1:9" x14ac:dyDescent="0.25">
      <c r="A1280">
        <v>1279</v>
      </c>
      <c r="D1280">
        <v>66.933823999999987</v>
      </c>
      <c r="E1280">
        <v>6.0476919999999996</v>
      </c>
      <c r="H1280">
        <v>73.841740999999985</v>
      </c>
      <c r="I1280">
        <v>5.6532210000000003</v>
      </c>
    </row>
    <row r="1281" spans="1:9" x14ac:dyDescent="0.25">
      <c r="A1281">
        <v>1280</v>
      </c>
      <c r="D1281">
        <v>66.933823999999987</v>
      </c>
      <c r="E1281">
        <v>6.0476919999999996</v>
      </c>
      <c r="H1281">
        <v>73.841740999999985</v>
      </c>
      <c r="I1281">
        <v>5.6532210000000003</v>
      </c>
    </row>
    <row r="1282" spans="1:9" x14ac:dyDescent="0.25">
      <c r="A1282">
        <v>1281</v>
      </c>
      <c r="D1282">
        <v>66.933823999999987</v>
      </c>
      <c r="E1282">
        <v>6.0476919999999996</v>
      </c>
      <c r="H1282">
        <v>73.841740999999985</v>
      </c>
      <c r="I1282">
        <v>5.6532210000000003</v>
      </c>
    </row>
    <row r="1283" spans="1:9" x14ac:dyDescent="0.25">
      <c r="A1283">
        <v>1282</v>
      </c>
      <c r="D1283">
        <v>66.933823999999987</v>
      </c>
      <c r="E1283">
        <v>6.0476919999999996</v>
      </c>
      <c r="H1283">
        <v>73.841740999999985</v>
      </c>
      <c r="I1283">
        <v>5.6532210000000003</v>
      </c>
    </row>
    <row r="1284" spans="1:9" x14ac:dyDescent="0.25">
      <c r="A1284">
        <v>1283</v>
      </c>
      <c r="D1284">
        <v>66.933823999999987</v>
      </c>
      <c r="E1284">
        <v>6.0476919999999996</v>
      </c>
      <c r="H1284">
        <v>73.841740999999985</v>
      </c>
      <c r="I1284">
        <v>5.6532210000000003</v>
      </c>
    </row>
    <row r="1285" spans="1:9" x14ac:dyDescent="0.25">
      <c r="A1285">
        <v>1284</v>
      </c>
      <c r="D1285">
        <v>66.933823999999987</v>
      </c>
      <c r="E1285">
        <v>6.0476919999999996</v>
      </c>
      <c r="H1285">
        <v>73.841740999999985</v>
      </c>
      <c r="I1285">
        <v>5.6532210000000003</v>
      </c>
    </row>
    <row r="1286" spans="1:9" x14ac:dyDescent="0.25">
      <c r="A1286">
        <v>1285</v>
      </c>
      <c r="D1286">
        <v>66.933823999999987</v>
      </c>
      <c r="E1286">
        <v>6.0476919999999996</v>
      </c>
      <c r="H1286">
        <v>73.841740999999985</v>
      </c>
      <c r="I1286">
        <v>5.6532210000000003</v>
      </c>
    </row>
    <row r="1287" spans="1:9" x14ac:dyDescent="0.25">
      <c r="A1287">
        <v>1286</v>
      </c>
      <c r="D1287">
        <v>66.933823999999987</v>
      </c>
      <c r="E1287">
        <v>6.0476919999999996</v>
      </c>
      <c r="F1287">
        <v>69.33159599999999</v>
      </c>
      <c r="G1287">
        <v>9.0119520000000009</v>
      </c>
      <c r="H1287">
        <v>73.841740999999985</v>
      </c>
      <c r="I1287">
        <v>5.6532210000000003</v>
      </c>
    </row>
    <row r="1288" spans="1:9" x14ac:dyDescent="0.25">
      <c r="A1288">
        <v>1287</v>
      </c>
      <c r="D1288">
        <v>66.933823999999987</v>
      </c>
      <c r="E1288">
        <v>6.0476919999999996</v>
      </c>
      <c r="F1288">
        <v>69.960167999999982</v>
      </c>
      <c r="G1288">
        <v>8.1512139999999995</v>
      </c>
      <c r="H1288">
        <v>73.841740999999985</v>
      </c>
      <c r="I1288">
        <v>5.6532210000000003</v>
      </c>
    </row>
    <row r="1289" spans="1:9" x14ac:dyDescent="0.25">
      <c r="A1289">
        <v>1288</v>
      </c>
      <c r="D1289">
        <v>64.543308999999994</v>
      </c>
      <c r="E1289">
        <v>6.7589649999999999</v>
      </c>
      <c r="F1289">
        <v>69.960167999999982</v>
      </c>
      <c r="G1289">
        <v>8.1512139999999995</v>
      </c>
      <c r="H1289">
        <v>73.841740999999985</v>
      </c>
      <c r="I1289">
        <v>5.6532210000000003</v>
      </c>
    </row>
    <row r="1290" spans="1:9" x14ac:dyDescent="0.25">
      <c r="A1290">
        <v>1289</v>
      </c>
      <c r="F1290">
        <v>69.960167999999982</v>
      </c>
      <c r="G1290">
        <v>8.1512139999999995</v>
      </c>
      <c r="H1290">
        <v>73.841740999999985</v>
      </c>
      <c r="I1290">
        <v>5.6532210000000003</v>
      </c>
    </row>
    <row r="1291" spans="1:9" x14ac:dyDescent="0.25">
      <c r="A1291">
        <v>1290</v>
      </c>
      <c r="B1291">
        <v>55.670794999999998</v>
      </c>
      <c r="C1291">
        <v>8.7303289999999993</v>
      </c>
      <c r="F1291">
        <v>69.960167999999982</v>
      </c>
      <c r="G1291">
        <v>8.1512139999999995</v>
      </c>
      <c r="H1291">
        <v>73.841740999999985</v>
      </c>
      <c r="I1291">
        <v>5.6532210000000003</v>
      </c>
    </row>
    <row r="1292" spans="1:9" x14ac:dyDescent="0.25">
      <c r="A1292">
        <v>1291</v>
      </c>
      <c r="B1292">
        <v>55.670794999999998</v>
      </c>
      <c r="C1292">
        <v>8.7303289999999993</v>
      </c>
      <c r="F1292">
        <v>69.960167999999982</v>
      </c>
      <c r="G1292">
        <v>8.1512139999999995</v>
      </c>
      <c r="H1292">
        <v>73.841740999999985</v>
      </c>
      <c r="I1292">
        <v>5.6532210000000003</v>
      </c>
    </row>
    <row r="1293" spans="1:9" x14ac:dyDescent="0.25">
      <c r="A1293">
        <v>1292</v>
      </c>
      <c r="B1293">
        <v>55.670794999999998</v>
      </c>
      <c r="C1293">
        <v>8.7303289999999993</v>
      </c>
      <c r="F1293">
        <v>69.960167999999982</v>
      </c>
      <c r="G1293">
        <v>8.1512139999999995</v>
      </c>
      <c r="H1293">
        <v>73.841740999999985</v>
      </c>
      <c r="I1293">
        <v>5.6532210000000003</v>
      </c>
    </row>
    <row r="1294" spans="1:9" x14ac:dyDescent="0.25">
      <c r="A1294">
        <v>1293</v>
      </c>
      <c r="B1294">
        <v>55.670794999999998</v>
      </c>
      <c r="C1294">
        <v>8.7303289999999993</v>
      </c>
      <c r="F1294">
        <v>69.960167999999982</v>
      </c>
      <c r="G1294">
        <v>8.1512139999999995</v>
      </c>
      <c r="H1294">
        <v>73.841740999999985</v>
      </c>
      <c r="I1294">
        <v>5.6532210000000003</v>
      </c>
    </row>
    <row r="1295" spans="1:9" x14ac:dyDescent="0.25">
      <c r="A1295">
        <v>1294</v>
      </c>
      <c r="B1295">
        <v>55.670794999999998</v>
      </c>
      <c r="C1295">
        <v>8.7303289999999993</v>
      </c>
      <c r="F1295">
        <v>69.960167999999982</v>
      </c>
      <c r="G1295">
        <v>8.1512139999999995</v>
      </c>
      <c r="H1295">
        <v>73.841740999999985</v>
      </c>
      <c r="I1295">
        <v>5.6532210000000003</v>
      </c>
    </row>
    <row r="1296" spans="1:9" x14ac:dyDescent="0.25">
      <c r="A1296">
        <v>1295</v>
      </c>
      <c r="B1296">
        <v>55.670794999999998</v>
      </c>
      <c r="C1296">
        <v>8.7303289999999993</v>
      </c>
      <c r="F1296">
        <v>69.960167999999982</v>
      </c>
      <c r="G1296">
        <v>8.1512139999999995</v>
      </c>
    </row>
    <row r="1297" spans="1:9" x14ac:dyDescent="0.25">
      <c r="A1297">
        <v>1296</v>
      </c>
      <c r="B1297">
        <v>55.670794999999998</v>
      </c>
      <c r="C1297">
        <v>8.7303289999999993</v>
      </c>
      <c r="F1297">
        <v>69.960167999999982</v>
      </c>
      <c r="G1297">
        <v>8.1512139999999995</v>
      </c>
    </row>
    <row r="1298" spans="1:9" x14ac:dyDescent="0.25">
      <c r="A1298">
        <v>1297</v>
      </c>
      <c r="B1298">
        <v>55.670794999999998</v>
      </c>
      <c r="C1298">
        <v>8.7303289999999993</v>
      </c>
      <c r="F1298">
        <v>69.960167999999982</v>
      </c>
      <c r="G1298">
        <v>8.1512139999999995</v>
      </c>
    </row>
    <row r="1299" spans="1:9" x14ac:dyDescent="0.25">
      <c r="A1299">
        <v>1298</v>
      </c>
      <c r="B1299">
        <v>55.670794999999998</v>
      </c>
      <c r="C1299">
        <v>8.7303289999999993</v>
      </c>
      <c r="F1299">
        <v>69.960167999999982</v>
      </c>
      <c r="G1299">
        <v>8.1512139999999995</v>
      </c>
    </row>
    <row r="1300" spans="1:9" x14ac:dyDescent="0.25">
      <c r="A1300">
        <v>1299</v>
      </c>
      <c r="B1300">
        <v>55.670794999999998</v>
      </c>
      <c r="C1300">
        <v>8.7303289999999993</v>
      </c>
      <c r="F1300">
        <v>69.960167999999982</v>
      </c>
      <c r="G1300">
        <v>8.1512139999999995</v>
      </c>
    </row>
    <row r="1301" spans="1:9" x14ac:dyDescent="0.25">
      <c r="A1301">
        <v>1300</v>
      </c>
      <c r="B1301">
        <v>55.670794999999998</v>
      </c>
      <c r="C1301">
        <v>8.7303289999999993</v>
      </c>
      <c r="F1301">
        <v>69.960167999999982</v>
      </c>
      <c r="G1301">
        <v>8.1512139999999995</v>
      </c>
    </row>
    <row r="1302" spans="1:9" x14ac:dyDescent="0.25">
      <c r="A1302">
        <v>1301</v>
      </c>
      <c r="B1302">
        <v>55.670794999999998</v>
      </c>
      <c r="C1302">
        <v>8.7303289999999993</v>
      </c>
      <c r="F1302">
        <v>69.960167999999982</v>
      </c>
      <c r="G1302">
        <v>8.1512139999999995</v>
      </c>
    </row>
    <row r="1303" spans="1:9" x14ac:dyDescent="0.25">
      <c r="A1303">
        <v>1302</v>
      </c>
      <c r="B1303">
        <v>55.670794999999998</v>
      </c>
      <c r="C1303">
        <v>8.7303289999999993</v>
      </c>
      <c r="F1303">
        <v>69.960167999999982</v>
      </c>
      <c r="G1303">
        <v>8.1512139999999995</v>
      </c>
    </row>
    <row r="1304" spans="1:9" x14ac:dyDescent="0.25">
      <c r="A1304">
        <v>1303</v>
      </c>
      <c r="B1304">
        <v>55.670794999999998</v>
      </c>
      <c r="C1304">
        <v>8.7303289999999993</v>
      </c>
      <c r="F1304">
        <v>69.960167999999982</v>
      </c>
      <c r="G1304">
        <v>8.1512139999999995</v>
      </c>
    </row>
    <row r="1305" spans="1:9" x14ac:dyDescent="0.25">
      <c r="A1305">
        <v>1304</v>
      </c>
      <c r="B1305">
        <v>55.670794999999998</v>
      </c>
      <c r="C1305">
        <v>8.7303289999999993</v>
      </c>
      <c r="F1305">
        <v>68.838639999999998</v>
      </c>
      <c r="G1305">
        <v>9.2231699999999996</v>
      </c>
    </row>
    <row r="1306" spans="1:9" x14ac:dyDescent="0.25">
      <c r="A1306">
        <v>1305</v>
      </c>
      <c r="B1306">
        <v>55.670794999999998</v>
      </c>
      <c r="C1306">
        <v>8.7303289999999993</v>
      </c>
      <c r="F1306">
        <v>68.486610999999996</v>
      </c>
      <c r="G1306">
        <v>9.5751989999999996</v>
      </c>
    </row>
    <row r="1307" spans="1:9" x14ac:dyDescent="0.25">
      <c r="A1307">
        <v>1306</v>
      </c>
      <c r="B1307">
        <v>55.670794999999998</v>
      </c>
      <c r="C1307">
        <v>8.7303289999999993</v>
      </c>
      <c r="D1307">
        <v>47.361756999999997</v>
      </c>
      <c r="E1307">
        <v>5.9844999999999997</v>
      </c>
    </row>
    <row r="1308" spans="1:9" x14ac:dyDescent="0.25">
      <c r="A1308">
        <v>1307</v>
      </c>
      <c r="B1308">
        <v>55.670794999999998</v>
      </c>
      <c r="C1308">
        <v>8.7303289999999993</v>
      </c>
      <c r="D1308">
        <v>47.361756999999997</v>
      </c>
      <c r="E1308">
        <v>5.9844999999999997</v>
      </c>
    </row>
    <row r="1309" spans="1:9" x14ac:dyDescent="0.25">
      <c r="A1309">
        <v>1308</v>
      </c>
      <c r="D1309">
        <v>47.361756999999997</v>
      </c>
      <c r="E1309">
        <v>5.9844999999999997</v>
      </c>
    </row>
    <row r="1310" spans="1:9" x14ac:dyDescent="0.25">
      <c r="A1310">
        <v>1309</v>
      </c>
      <c r="D1310">
        <v>47.361756999999997</v>
      </c>
      <c r="E1310">
        <v>5.9844999999999997</v>
      </c>
    </row>
    <row r="1311" spans="1:9" x14ac:dyDescent="0.25">
      <c r="A1311">
        <v>1310</v>
      </c>
      <c r="D1311">
        <v>47.361756999999997</v>
      </c>
      <c r="E1311">
        <v>5.9844999999999997</v>
      </c>
      <c r="H1311">
        <v>58.628298999999998</v>
      </c>
      <c r="I1311">
        <v>7.2518050000000001</v>
      </c>
    </row>
    <row r="1312" spans="1:9" x14ac:dyDescent="0.25">
      <c r="A1312">
        <v>1311</v>
      </c>
      <c r="D1312">
        <v>47.361756999999997</v>
      </c>
      <c r="E1312">
        <v>5.9844999999999997</v>
      </c>
      <c r="H1312">
        <v>58.628298999999998</v>
      </c>
      <c r="I1312">
        <v>7.2518050000000001</v>
      </c>
    </row>
    <row r="1313" spans="1:9" x14ac:dyDescent="0.25">
      <c r="A1313">
        <v>1312</v>
      </c>
      <c r="D1313">
        <v>47.361756999999997</v>
      </c>
      <c r="E1313">
        <v>5.9844999999999997</v>
      </c>
      <c r="H1313">
        <v>58.628298999999998</v>
      </c>
      <c r="I1313">
        <v>7.2518050000000001</v>
      </c>
    </row>
    <row r="1314" spans="1:9" x14ac:dyDescent="0.25">
      <c r="A1314">
        <v>1313</v>
      </c>
      <c r="D1314">
        <v>47.361756999999997</v>
      </c>
      <c r="E1314">
        <v>5.9844999999999997</v>
      </c>
      <c r="H1314">
        <v>58.628298999999998</v>
      </c>
      <c r="I1314">
        <v>7.2518050000000001</v>
      </c>
    </row>
    <row r="1315" spans="1:9" x14ac:dyDescent="0.25">
      <c r="A1315">
        <v>1314</v>
      </c>
      <c r="D1315">
        <v>47.361756999999997</v>
      </c>
      <c r="E1315">
        <v>5.9844999999999997</v>
      </c>
      <c r="H1315">
        <v>58.628298999999998</v>
      </c>
      <c r="I1315">
        <v>7.2518050000000001</v>
      </c>
    </row>
    <row r="1316" spans="1:9" x14ac:dyDescent="0.25">
      <c r="A1316">
        <v>1315</v>
      </c>
      <c r="D1316">
        <v>47.361756999999997</v>
      </c>
      <c r="E1316">
        <v>5.9844999999999997</v>
      </c>
      <c r="H1316">
        <v>58.628298999999998</v>
      </c>
      <c r="I1316">
        <v>7.2518050000000001</v>
      </c>
    </row>
    <row r="1317" spans="1:9" x14ac:dyDescent="0.25">
      <c r="A1317">
        <v>1316</v>
      </c>
      <c r="D1317">
        <v>47.361756999999997</v>
      </c>
      <c r="E1317">
        <v>5.9844999999999997</v>
      </c>
      <c r="H1317">
        <v>58.628298999999998</v>
      </c>
      <c r="I1317">
        <v>7.2518050000000001</v>
      </c>
    </row>
    <row r="1318" spans="1:9" x14ac:dyDescent="0.25">
      <c r="A1318">
        <v>1317</v>
      </c>
      <c r="D1318">
        <v>47.361756999999997</v>
      </c>
      <c r="E1318">
        <v>5.9844999999999997</v>
      </c>
      <c r="H1318">
        <v>58.628298999999998</v>
      </c>
      <c r="I1318">
        <v>7.2518050000000001</v>
      </c>
    </row>
    <row r="1319" spans="1:9" x14ac:dyDescent="0.25">
      <c r="A1319">
        <v>1318</v>
      </c>
      <c r="D1319">
        <v>47.361756999999997</v>
      </c>
      <c r="E1319">
        <v>5.9844999999999997</v>
      </c>
      <c r="H1319">
        <v>58.628298999999998</v>
      </c>
      <c r="I1319">
        <v>7.2518050000000001</v>
      </c>
    </row>
    <row r="1320" spans="1:9" x14ac:dyDescent="0.25">
      <c r="A1320">
        <v>1319</v>
      </c>
      <c r="D1320">
        <v>47.361756999999997</v>
      </c>
      <c r="E1320">
        <v>5.9844999999999997</v>
      </c>
      <c r="H1320">
        <v>58.628298999999998</v>
      </c>
      <c r="I1320">
        <v>7.2518050000000001</v>
      </c>
    </row>
    <row r="1321" spans="1:9" x14ac:dyDescent="0.25">
      <c r="A1321">
        <v>1320</v>
      </c>
      <c r="D1321">
        <v>47.361756999999997</v>
      </c>
      <c r="E1321">
        <v>5.9844999999999997</v>
      </c>
      <c r="H1321">
        <v>58.628298999999998</v>
      </c>
      <c r="I1321">
        <v>7.2518050000000001</v>
      </c>
    </row>
    <row r="1322" spans="1:9" x14ac:dyDescent="0.25">
      <c r="A1322">
        <v>1321</v>
      </c>
      <c r="D1322">
        <v>47.361756999999997</v>
      </c>
      <c r="E1322">
        <v>5.9844999999999997</v>
      </c>
      <c r="H1322">
        <v>58.628298999999998</v>
      </c>
      <c r="I1322">
        <v>7.2518050000000001</v>
      </c>
    </row>
    <row r="1323" spans="1:9" x14ac:dyDescent="0.25">
      <c r="A1323">
        <v>1322</v>
      </c>
      <c r="H1323">
        <v>58.628298999999998</v>
      </c>
      <c r="I1323">
        <v>7.2518050000000001</v>
      </c>
    </row>
    <row r="1324" spans="1:9" x14ac:dyDescent="0.25">
      <c r="A1324">
        <v>1323</v>
      </c>
      <c r="H1324">
        <v>58.628298999999998</v>
      </c>
      <c r="I1324">
        <v>7.2518050000000001</v>
      </c>
    </row>
    <row r="1325" spans="1:9" x14ac:dyDescent="0.25">
      <c r="A1325">
        <v>1324</v>
      </c>
      <c r="H1325">
        <v>58.557892999999993</v>
      </c>
      <c r="I1325">
        <v>7.2518050000000001</v>
      </c>
    </row>
    <row r="1326" spans="1:9" x14ac:dyDescent="0.25">
      <c r="A1326">
        <v>1325</v>
      </c>
      <c r="H1326">
        <v>58.557892999999993</v>
      </c>
      <c r="I1326">
        <v>7.2518050000000001</v>
      </c>
    </row>
    <row r="1327" spans="1:9" x14ac:dyDescent="0.25">
      <c r="A1327">
        <v>1326</v>
      </c>
      <c r="H1327">
        <v>58.065051999999994</v>
      </c>
      <c r="I1327">
        <v>7.1109939999999998</v>
      </c>
    </row>
    <row r="1328" spans="1:9" x14ac:dyDescent="0.25">
      <c r="A1328">
        <v>1327</v>
      </c>
      <c r="F1328">
        <v>48.417958999999996</v>
      </c>
      <c r="G1328">
        <v>8.0262700000000002</v>
      </c>
      <c r="H1328">
        <v>57.853719999999996</v>
      </c>
      <c r="I1328">
        <v>7.1109939999999998</v>
      </c>
    </row>
    <row r="1329" spans="1:7" x14ac:dyDescent="0.25">
      <c r="A1329">
        <v>1328</v>
      </c>
      <c r="B1329">
        <v>34.757273999999995</v>
      </c>
      <c r="C1329">
        <v>5.7028759999999998</v>
      </c>
      <c r="F1329">
        <v>48.417958999999996</v>
      </c>
      <c r="G1329">
        <v>8.0262700000000002</v>
      </c>
    </row>
    <row r="1330" spans="1:7" x14ac:dyDescent="0.25">
      <c r="A1330">
        <v>1329</v>
      </c>
      <c r="B1330">
        <v>34.757273999999995</v>
      </c>
      <c r="C1330">
        <v>5.7028759999999998</v>
      </c>
      <c r="F1330">
        <v>48.417958999999996</v>
      </c>
      <c r="G1330">
        <v>8.0262700000000002</v>
      </c>
    </row>
    <row r="1331" spans="1:7" x14ac:dyDescent="0.25">
      <c r="A1331">
        <v>1330</v>
      </c>
      <c r="B1331">
        <v>34.757273999999995</v>
      </c>
      <c r="C1331">
        <v>5.7028759999999998</v>
      </c>
      <c r="F1331">
        <v>48.417958999999996</v>
      </c>
      <c r="G1331">
        <v>8.0262700000000002</v>
      </c>
    </row>
    <row r="1332" spans="1:7" x14ac:dyDescent="0.25">
      <c r="A1332">
        <v>1331</v>
      </c>
      <c r="B1332">
        <v>34.757273999999995</v>
      </c>
      <c r="C1332">
        <v>5.7028759999999998</v>
      </c>
      <c r="F1332">
        <v>48.417958999999996</v>
      </c>
      <c r="G1332">
        <v>8.0262700000000002</v>
      </c>
    </row>
    <row r="1333" spans="1:7" x14ac:dyDescent="0.25">
      <c r="A1333">
        <v>1332</v>
      </c>
      <c r="B1333">
        <v>34.757273999999995</v>
      </c>
      <c r="C1333">
        <v>5.7028759999999998</v>
      </c>
      <c r="F1333">
        <v>48.417958999999996</v>
      </c>
      <c r="G1333">
        <v>8.0262700000000002</v>
      </c>
    </row>
    <row r="1334" spans="1:7" x14ac:dyDescent="0.25">
      <c r="A1334">
        <v>1333</v>
      </c>
      <c r="B1334">
        <v>34.757273999999995</v>
      </c>
      <c r="C1334">
        <v>5.7028759999999998</v>
      </c>
      <c r="F1334">
        <v>48.417958999999996</v>
      </c>
      <c r="G1334">
        <v>8.0262700000000002</v>
      </c>
    </row>
    <row r="1335" spans="1:7" x14ac:dyDescent="0.25">
      <c r="A1335">
        <v>1334</v>
      </c>
      <c r="B1335">
        <v>34.757273999999995</v>
      </c>
      <c r="C1335">
        <v>5.7028759999999998</v>
      </c>
      <c r="F1335">
        <v>48.417958999999996</v>
      </c>
      <c r="G1335">
        <v>8.0262700000000002</v>
      </c>
    </row>
    <row r="1336" spans="1:7" x14ac:dyDescent="0.25">
      <c r="A1336">
        <v>1335</v>
      </c>
      <c r="B1336">
        <v>34.757273999999995</v>
      </c>
      <c r="C1336">
        <v>5.7028759999999998</v>
      </c>
      <c r="F1336">
        <v>48.417958999999996</v>
      </c>
      <c r="G1336">
        <v>8.0262700000000002</v>
      </c>
    </row>
    <row r="1337" spans="1:7" x14ac:dyDescent="0.25">
      <c r="A1337">
        <v>1336</v>
      </c>
      <c r="B1337">
        <v>34.757273999999995</v>
      </c>
      <c r="C1337">
        <v>5.7028759999999998</v>
      </c>
      <c r="F1337">
        <v>48.417958999999996</v>
      </c>
      <c r="G1337">
        <v>8.0262700000000002</v>
      </c>
    </row>
    <row r="1338" spans="1:7" x14ac:dyDescent="0.25">
      <c r="A1338">
        <v>1337</v>
      </c>
      <c r="B1338">
        <v>34.757273999999995</v>
      </c>
      <c r="C1338">
        <v>5.7028759999999998</v>
      </c>
      <c r="F1338">
        <v>48.417958999999996</v>
      </c>
      <c r="G1338">
        <v>8.0262700000000002</v>
      </c>
    </row>
    <row r="1339" spans="1:7" x14ac:dyDescent="0.25">
      <c r="A1339">
        <v>1338</v>
      </c>
      <c r="B1339">
        <v>34.757273999999995</v>
      </c>
      <c r="C1339">
        <v>5.7028759999999998</v>
      </c>
      <c r="F1339">
        <v>48.417958999999996</v>
      </c>
      <c r="G1339">
        <v>8.0262700000000002</v>
      </c>
    </row>
    <row r="1340" spans="1:7" x14ac:dyDescent="0.25">
      <c r="A1340">
        <v>1339</v>
      </c>
      <c r="B1340">
        <v>34.757273999999995</v>
      </c>
      <c r="C1340">
        <v>5.7028759999999998</v>
      </c>
      <c r="F1340">
        <v>48.417958999999996</v>
      </c>
      <c r="G1340">
        <v>8.0262700000000002</v>
      </c>
    </row>
    <row r="1341" spans="1:7" x14ac:dyDescent="0.25">
      <c r="A1341">
        <v>1340</v>
      </c>
      <c r="B1341">
        <v>34.757273999999995</v>
      </c>
      <c r="C1341">
        <v>5.7028759999999998</v>
      </c>
      <c r="F1341">
        <v>48.417958999999996</v>
      </c>
      <c r="G1341">
        <v>8.0262700000000002</v>
      </c>
    </row>
    <row r="1342" spans="1:7" x14ac:dyDescent="0.25">
      <c r="A1342">
        <v>1341</v>
      </c>
      <c r="B1342">
        <v>34.757273999999995</v>
      </c>
      <c r="C1342">
        <v>5.7028759999999998</v>
      </c>
      <c r="F1342">
        <v>48.417958999999996</v>
      </c>
      <c r="G1342">
        <v>8.0262700000000002</v>
      </c>
    </row>
    <row r="1343" spans="1:7" x14ac:dyDescent="0.25">
      <c r="A1343">
        <v>1342</v>
      </c>
      <c r="B1343">
        <v>34.757273999999995</v>
      </c>
      <c r="C1343">
        <v>5.7028759999999998</v>
      </c>
      <c r="F1343">
        <v>48.417958999999996</v>
      </c>
      <c r="G1343">
        <v>8.0262700000000002</v>
      </c>
    </row>
    <row r="1344" spans="1:7" x14ac:dyDescent="0.25">
      <c r="A1344">
        <v>1343</v>
      </c>
      <c r="B1344">
        <v>34.757273999999995</v>
      </c>
      <c r="C1344">
        <v>5.7028759999999998</v>
      </c>
      <c r="F1344">
        <v>48.277146999999999</v>
      </c>
      <c r="G1344">
        <v>8.0262700000000002</v>
      </c>
    </row>
    <row r="1345" spans="1:9" x14ac:dyDescent="0.25">
      <c r="A1345">
        <v>1344</v>
      </c>
      <c r="B1345">
        <v>34.757273999999995</v>
      </c>
      <c r="C1345">
        <v>5.7028759999999998</v>
      </c>
      <c r="F1345">
        <v>47.854596999999998</v>
      </c>
      <c r="G1345">
        <v>7.8854579999999999</v>
      </c>
    </row>
    <row r="1346" spans="1:9" x14ac:dyDescent="0.25">
      <c r="A1346">
        <v>1345</v>
      </c>
      <c r="D1346">
        <v>23.98357</v>
      </c>
      <c r="E1346">
        <v>4.5059760000000004</v>
      </c>
      <c r="F1346">
        <v>47.854596999999998</v>
      </c>
      <c r="G1346">
        <v>7.8854579999999999</v>
      </c>
    </row>
    <row r="1347" spans="1:9" x14ac:dyDescent="0.25">
      <c r="A1347">
        <v>1346</v>
      </c>
      <c r="D1347">
        <v>23.98357</v>
      </c>
      <c r="E1347">
        <v>4.5059760000000004</v>
      </c>
    </row>
    <row r="1348" spans="1:9" x14ac:dyDescent="0.25">
      <c r="A1348">
        <v>1347</v>
      </c>
      <c r="D1348">
        <v>23.98357</v>
      </c>
      <c r="E1348">
        <v>4.5059760000000004</v>
      </c>
    </row>
    <row r="1349" spans="1:9" x14ac:dyDescent="0.25">
      <c r="A1349">
        <v>1348</v>
      </c>
      <c r="D1349">
        <v>23.98357</v>
      </c>
      <c r="E1349">
        <v>4.5059760000000004</v>
      </c>
      <c r="H1349">
        <v>37.503443999999988</v>
      </c>
      <c r="I1349">
        <v>4.5763819999999997</v>
      </c>
    </row>
    <row r="1350" spans="1:9" x14ac:dyDescent="0.25">
      <c r="A1350">
        <v>1349</v>
      </c>
      <c r="D1350">
        <v>23.98357</v>
      </c>
      <c r="E1350">
        <v>4.5059760000000004</v>
      </c>
      <c r="H1350">
        <v>37.503443999999988</v>
      </c>
      <c r="I1350">
        <v>4.5763819999999997</v>
      </c>
    </row>
    <row r="1351" spans="1:9" x14ac:dyDescent="0.25">
      <c r="A1351">
        <v>1350</v>
      </c>
      <c r="D1351">
        <v>23.98357</v>
      </c>
      <c r="E1351">
        <v>4.5059760000000004</v>
      </c>
      <c r="H1351">
        <v>37.503443999999988</v>
      </c>
      <c r="I1351">
        <v>4.5763819999999997</v>
      </c>
    </row>
    <row r="1352" spans="1:9" x14ac:dyDescent="0.25">
      <c r="A1352">
        <v>1351</v>
      </c>
      <c r="D1352">
        <v>23.98357</v>
      </c>
      <c r="E1352">
        <v>4.5059760000000004</v>
      </c>
      <c r="H1352">
        <v>37.503443999999988</v>
      </c>
      <c r="I1352">
        <v>4.5763819999999997</v>
      </c>
    </row>
    <row r="1353" spans="1:9" x14ac:dyDescent="0.25">
      <c r="A1353">
        <v>1352</v>
      </c>
      <c r="D1353">
        <v>23.98357</v>
      </c>
      <c r="E1353">
        <v>4.5059760000000004</v>
      </c>
      <c r="H1353">
        <v>37.503443999999988</v>
      </c>
      <c r="I1353">
        <v>4.5763819999999997</v>
      </c>
    </row>
    <row r="1354" spans="1:9" x14ac:dyDescent="0.25">
      <c r="A1354">
        <v>1353</v>
      </c>
      <c r="D1354">
        <v>23.98357</v>
      </c>
      <c r="E1354">
        <v>4.5059760000000004</v>
      </c>
      <c r="H1354">
        <v>37.503443999999988</v>
      </c>
      <c r="I1354">
        <v>4.5763819999999997</v>
      </c>
    </row>
    <row r="1355" spans="1:9" x14ac:dyDescent="0.25">
      <c r="A1355">
        <v>1354</v>
      </c>
      <c r="D1355">
        <v>23.98357</v>
      </c>
      <c r="E1355">
        <v>4.5059760000000004</v>
      </c>
      <c r="H1355">
        <v>37.503443999999988</v>
      </c>
      <c r="I1355">
        <v>4.5763819999999997</v>
      </c>
    </row>
    <row r="1356" spans="1:9" x14ac:dyDescent="0.25">
      <c r="A1356">
        <v>1355</v>
      </c>
      <c r="D1356">
        <v>23.98357</v>
      </c>
      <c r="E1356">
        <v>4.5059760000000004</v>
      </c>
      <c r="H1356">
        <v>37.503443999999988</v>
      </c>
      <c r="I1356">
        <v>4.5763819999999997</v>
      </c>
    </row>
    <row r="1357" spans="1:9" x14ac:dyDescent="0.25">
      <c r="A1357">
        <v>1356</v>
      </c>
      <c r="D1357">
        <v>23.98357</v>
      </c>
      <c r="E1357">
        <v>4.5059760000000004</v>
      </c>
      <c r="H1357">
        <v>37.503443999999988</v>
      </c>
      <c r="I1357">
        <v>4.5763819999999997</v>
      </c>
    </row>
    <row r="1358" spans="1:9" x14ac:dyDescent="0.25">
      <c r="A1358">
        <v>1357</v>
      </c>
      <c r="D1358">
        <v>23.98357</v>
      </c>
      <c r="E1358">
        <v>4.5059760000000004</v>
      </c>
      <c r="H1358">
        <v>37.503443999999988</v>
      </c>
      <c r="I1358">
        <v>4.5763819999999997</v>
      </c>
    </row>
    <row r="1359" spans="1:9" x14ac:dyDescent="0.25">
      <c r="A1359">
        <v>1358</v>
      </c>
      <c r="D1359">
        <v>23.98357</v>
      </c>
      <c r="E1359">
        <v>4.5059760000000004</v>
      </c>
      <c r="H1359">
        <v>37.503443999999988</v>
      </c>
      <c r="I1359">
        <v>4.5763819999999997</v>
      </c>
    </row>
    <row r="1360" spans="1:9" x14ac:dyDescent="0.25">
      <c r="A1360">
        <v>1359</v>
      </c>
      <c r="D1360">
        <v>23.98357</v>
      </c>
      <c r="E1360">
        <v>4.5059760000000004</v>
      </c>
      <c r="H1360">
        <v>37.503443999999988</v>
      </c>
      <c r="I1360">
        <v>4.5763819999999997</v>
      </c>
    </row>
    <row r="1361" spans="1:9" x14ac:dyDescent="0.25">
      <c r="A1361">
        <v>1360</v>
      </c>
      <c r="D1361">
        <v>23.98357</v>
      </c>
      <c r="E1361">
        <v>4.5059760000000004</v>
      </c>
      <c r="H1361">
        <v>37.503443999999988</v>
      </c>
      <c r="I1361">
        <v>4.5763819999999997</v>
      </c>
    </row>
    <row r="1362" spans="1:9" x14ac:dyDescent="0.25">
      <c r="A1362">
        <v>1361</v>
      </c>
      <c r="D1362">
        <v>23.98357</v>
      </c>
      <c r="E1362">
        <v>4.5059760000000004</v>
      </c>
      <c r="H1362">
        <v>37.503443999999988</v>
      </c>
      <c r="I1362">
        <v>4.6467879999999999</v>
      </c>
    </row>
    <row r="1363" spans="1:9" x14ac:dyDescent="0.25">
      <c r="A1363">
        <v>1362</v>
      </c>
      <c r="H1363">
        <v>37.362631999999991</v>
      </c>
      <c r="I1363">
        <v>4.6467879999999999</v>
      </c>
    </row>
    <row r="1364" spans="1:9" x14ac:dyDescent="0.25">
      <c r="A1364">
        <v>1363</v>
      </c>
      <c r="H1364">
        <v>37.151415999999998</v>
      </c>
      <c r="I1364">
        <v>4.6467879999999999</v>
      </c>
    </row>
    <row r="1365" spans="1:9" x14ac:dyDescent="0.25">
      <c r="A1365">
        <v>1364</v>
      </c>
      <c r="H1365">
        <v>36.588054</v>
      </c>
      <c r="I1365">
        <v>4.5059760000000004</v>
      </c>
    </row>
    <row r="1366" spans="1:9" x14ac:dyDescent="0.25">
      <c r="A1366">
        <v>1365</v>
      </c>
      <c r="B1366">
        <v>13.350680999999994</v>
      </c>
      <c r="C1366">
        <v>5.773282</v>
      </c>
    </row>
    <row r="1367" spans="1:9" x14ac:dyDescent="0.25">
      <c r="A1367">
        <v>1366</v>
      </c>
      <c r="B1367">
        <v>13.350680999999994</v>
      </c>
      <c r="C1367">
        <v>5.773282</v>
      </c>
    </row>
    <row r="1368" spans="1:9" x14ac:dyDescent="0.25">
      <c r="A1368">
        <v>1367</v>
      </c>
      <c r="B1368">
        <v>13.350680999999994</v>
      </c>
      <c r="C1368">
        <v>5.773282</v>
      </c>
    </row>
    <row r="1369" spans="1:9" x14ac:dyDescent="0.25">
      <c r="A1369">
        <v>1368</v>
      </c>
      <c r="B1369">
        <v>13.350680999999994</v>
      </c>
      <c r="C1369">
        <v>5.773282</v>
      </c>
    </row>
    <row r="1370" spans="1:9" x14ac:dyDescent="0.25">
      <c r="A1370">
        <v>1369</v>
      </c>
      <c r="B1370">
        <v>13.350680999999994</v>
      </c>
      <c r="C1370">
        <v>5.773282</v>
      </c>
      <c r="F1370">
        <v>25.180582999999999</v>
      </c>
      <c r="G1370">
        <v>5.9140940000000004</v>
      </c>
    </row>
    <row r="1371" spans="1:9" x14ac:dyDescent="0.25">
      <c r="A1371">
        <v>1370</v>
      </c>
      <c r="B1371">
        <v>13.350680999999994</v>
      </c>
      <c r="C1371">
        <v>5.773282</v>
      </c>
      <c r="F1371">
        <v>25.180582999999999</v>
      </c>
      <c r="G1371">
        <v>5.9140940000000004</v>
      </c>
    </row>
    <row r="1372" spans="1:9" x14ac:dyDescent="0.25">
      <c r="A1372">
        <v>1371</v>
      </c>
      <c r="B1372">
        <v>13.350680999999994</v>
      </c>
      <c r="C1372">
        <v>5.773282</v>
      </c>
      <c r="F1372">
        <v>25.180582999999999</v>
      </c>
      <c r="G1372">
        <v>5.9140940000000004</v>
      </c>
    </row>
    <row r="1373" spans="1:9" x14ac:dyDescent="0.25">
      <c r="A1373">
        <v>1372</v>
      </c>
      <c r="B1373">
        <v>13.350680999999994</v>
      </c>
      <c r="C1373">
        <v>5.773282</v>
      </c>
      <c r="F1373">
        <v>25.180582999999999</v>
      </c>
      <c r="G1373">
        <v>5.9140940000000004</v>
      </c>
    </row>
    <row r="1374" spans="1:9" x14ac:dyDescent="0.25">
      <c r="A1374">
        <v>1373</v>
      </c>
      <c r="B1374">
        <v>13.350680999999994</v>
      </c>
      <c r="C1374">
        <v>5.773282</v>
      </c>
      <c r="F1374">
        <v>25.180582999999999</v>
      </c>
      <c r="G1374">
        <v>5.9140940000000004</v>
      </c>
    </row>
    <row r="1375" spans="1:9" x14ac:dyDescent="0.25">
      <c r="A1375">
        <v>1374</v>
      </c>
      <c r="B1375">
        <v>13.350680999999994</v>
      </c>
      <c r="C1375">
        <v>5.773282</v>
      </c>
      <c r="F1375">
        <v>25.180582999999999</v>
      </c>
      <c r="G1375">
        <v>5.9140940000000004</v>
      </c>
    </row>
    <row r="1376" spans="1:9" x14ac:dyDescent="0.25">
      <c r="A1376">
        <v>1375</v>
      </c>
      <c r="B1376">
        <v>13.350680999999994</v>
      </c>
      <c r="C1376">
        <v>5.773282</v>
      </c>
      <c r="F1376">
        <v>25.180582999999999</v>
      </c>
      <c r="G1376">
        <v>5.9140940000000004</v>
      </c>
    </row>
    <row r="1377" spans="1:9" x14ac:dyDescent="0.25">
      <c r="A1377">
        <v>1376</v>
      </c>
      <c r="B1377">
        <v>13.350680999999994</v>
      </c>
      <c r="C1377">
        <v>5.773282</v>
      </c>
      <c r="F1377">
        <v>25.180582999999999</v>
      </c>
      <c r="G1377">
        <v>5.9140940000000004</v>
      </c>
    </row>
    <row r="1378" spans="1:9" x14ac:dyDescent="0.25">
      <c r="A1378">
        <v>1377</v>
      </c>
      <c r="B1378">
        <v>13.350680999999994</v>
      </c>
      <c r="C1378">
        <v>5.773282</v>
      </c>
      <c r="F1378">
        <v>25.180582999999999</v>
      </c>
      <c r="G1378">
        <v>5.9140940000000004</v>
      </c>
    </row>
    <row r="1379" spans="1:9" x14ac:dyDescent="0.25">
      <c r="A1379">
        <v>1378</v>
      </c>
      <c r="B1379">
        <v>13.350680999999994</v>
      </c>
      <c r="C1379">
        <v>5.773282</v>
      </c>
      <c r="F1379">
        <v>25.180582999999999</v>
      </c>
      <c r="G1379">
        <v>5.9140940000000004</v>
      </c>
    </row>
    <row r="1380" spans="1:9" x14ac:dyDescent="0.25">
      <c r="A1380">
        <v>1379</v>
      </c>
      <c r="B1380">
        <v>13.350680999999994</v>
      </c>
      <c r="C1380">
        <v>5.773282</v>
      </c>
      <c r="F1380">
        <v>25.180582999999999</v>
      </c>
      <c r="G1380">
        <v>5.9140940000000004</v>
      </c>
    </row>
    <row r="1381" spans="1:9" x14ac:dyDescent="0.25">
      <c r="A1381">
        <v>1380</v>
      </c>
      <c r="B1381">
        <v>13.350680999999994</v>
      </c>
      <c r="C1381">
        <v>5.773282</v>
      </c>
      <c r="F1381">
        <v>25.180582999999999</v>
      </c>
      <c r="G1381">
        <v>5.9844999999999997</v>
      </c>
    </row>
    <row r="1382" spans="1:9" x14ac:dyDescent="0.25">
      <c r="A1382">
        <v>1381</v>
      </c>
      <c r="B1382">
        <v>13.350680999999994</v>
      </c>
      <c r="C1382">
        <v>5.773282</v>
      </c>
      <c r="F1382">
        <v>25.039771999999999</v>
      </c>
      <c r="G1382">
        <v>5.9844999999999997</v>
      </c>
    </row>
    <row r="1383" spans="1:9" x14ac:dyDescent="0.25">
      <c r="A1383">
        <v>1382</v>
      </c>
      <c r="B1383">
        <v>13.350680999999994</v>
      </c>
      <c r="C1383">
        <v>5.773282</v>
      </c>
      <c r="F1383">
        <v>24.969366999999991</v>
      </c>
      <c r="G1383">
        <v>5.9844999999999997</v>
      </c>
    </row>
    <row r="1384" spans="1:9" x14ac:dyDescent="0.25">
      <c r="A1384">
        <v>1383</v>
      </c>
      <c r="F1384">
        <v>24.969366999999991</v>
      </c>
      <c r="G1384">
        <v>5.9844999999999997</v>
      </c>
    </row>
    <row r="1385" spans="1:9" x14ac:dyDescent="0.25">
      <c r="A1385">
        <v>1384</v>
      </c>
      <c r="F1385">
        <v>24.54681699999999</v>
      </c>
      <c r="G1385">
        <v>5.9844999999999997</v>
      </c>
    </row>
    <row r="1386" spans="1:9" x14ac:dyDescent="0.25">
      <c r="A1386">
        <v>1385</v>
      </c>
      <c r="D1386">
        <v>4.0557319999999919</v>
      </c>
      <c r="E1386">
        <v>4.7171940000000001</v>
      </c>
      <c r="F1386">
        <v>24.194789</v>
      </c>
      <c r="G1386">
        <v>5.9844999999999997</v>
      </c>
    </row>
    <row r="1387" spans="1:9" x14ac:dyDescent="0.25">
      <c r="A1387">
        <v>1386</v>
      </c>
      <c r="D1387">
        <v>4.0557319999999919</v>
      </c>
      <c r="E1387">
        <v>4.7171940000000001</v>
      </c>
      <c r="F1387">
        <v>24.194789</v>
      </c>
      <c r="G1387">
        <v>5.9844999999999997</v>
      </c>
    </row>
    <row r="1388" spans="1:9" x14ac:dyDescent="0.25">
      <c r="A1388">
        <v>1387</v>
      </c>
      <c r="D1388">
        <v>4.0557319999999919</v>
      </c>
      <c r="E1388">
        <v>4.7171940000000001</v>
      </c>
    </row>
    <row r="1389" spans="1:9" x14ac:dyDescent="0.25">
      <c r="A1389">
        <v>1388</v>
      </c>
      <c r="D1389">
        <v>4.0557319999999919</v>
      </c>
      <c r="E1389">
        <v>4.7171940000000001</v>
      </c>
      <c r="H1389">
        <v>15.463198999999989</v>
      </c>
      <c r="I1389">
        <v>5.3508469999999999</v>
      </c>
    </row>
    <row r="1390" spans="1:9" x14ac:dyDescent="0.25">
      <c r="A1390">
        <v>1389</v>
      </c>
      <c r="D1390">
        <v>4.0557319999999919</v>
      </c>
      <c r="E1390">
        <v>4.7171940000000001</v>
      </c>
      <c r="H1390">
        <v>15.463198999999989</v>
      </c>
      <c r="I1390">
        <v>5.3508469999999999</v>
      </c>
    </row>
    <row r="1391" spans="1:9" x14ac:dyDescent="0.25">
      <c r="A1391">
        <v>1390</v>
      </c>
      <c r="D1391">
        <v>4.0557319999999919</v>
      </c>
      <c r="E1391">
        <v>4.7171940000000001</v>
      </c>
      <c r="H1391">
        <v>15.463198999999989</v>
      </c>
      <c r="I1391">
        <v>5.3508469999999999</v>
      </c>
    </row>
    <row r="1392" spans="1:9" x14ac:dyDescent="0.25">
      <c r="A1392">
        <v>1391</v>
      </c>
      <c r="D1392">
        <v>4.0557319999999919</v>
      </c>
      <c r="E1392">
        <v>4.7171940000000001</v>
      </c>
      <c r="H1392">
        <v>15.463198999999989</v>
      </c>
      <c r="I1392">
        <v>5.3508469999999999</v>
      </c>
    </row>
    <row r="1393" spans="1:11" x14ac:dyDescent="0.25">
      <c r="A1393">
        <v>1392</v>
      </c>
      <c r="D1393">
        <v>4.0557319999999919</v>
      </c>
      <c r="E1393">
        <v>4.7171940000000001</v>
      </c>
      <c r="H1393">
        <v>15.463198999999989</v>
      </c>
      <c r="I1393">
        <v>5.3508469999999999</v>
      </c>
    </row>
    <row r="1394" spans="1:11" x14ac:dyDescent="0.25">
      <c r="A1394">
        <v>1393</v>
      </c>
      <c r="H1394">
        <v>15.463198999999989</v>
      </c>
      <c r="I1394">
        <v>5.3508469999999999</v>
      </c>
      <c r="J1394">
        <v>5.9569159999999926</v>
      </c>
      <c r="K1394">
        <v>13.306711</v>
      </c>
    </row>
    <row r="1395" spans="1:11" x14ac:dyDescent="0.25">
      <c r="A1395">
        <v>1394</v>
      </c>
    </row>
    <row r="1396" spans="1:11" x14ac:dyDescent="0.25">
      <c r="A1396">
        <v>1395</v>
      </c>
    </row>
    <row r="1397" spans="1:11" x14ac:dyDescent="0.25">
      <c r="A1397">
        <v>1396</v>
      </c>
    </row>
    <row r="1398" spans="1:11" x14ac:dyDescent="0.25">
      <c r="A1398">
        <v>1397</v>
      </c>
    </row>
    <row r="1399" spans="1:11" x14ac:dyDescent="0.25">
      <c r="A1399">
        <v>1398</v>
      </c>
    </row>
    <row r="1400" spans="1:11" x14ac:dyDescent="0.25">
      <c r="A1400">
        <v>1399</v>
      </c>
    </row>
    <row r="1401" spans="1:11" x14ac:dyDescent="0.25">
      <c r="A1401">
        <v>1400</v>
      </c>
    </row>
    <row r="1402" spans="1:11" x14ac:dyDescent="0.25">
      <c r="A1402">
        <v>1401</v>
      </c>
    </row>
    <row r="1403" spans="1:11" x14ac:dyDescent="0.25">
      <c r="A1403">
        <v>1402</v>
      </c>
    </row>
    <row r="1404" spans="1:11" x14ac:dyDescent="0.25">
      <c r="A1404">
        <v>1403</v>
      </c>
    </row>
    <row r="1405" spans="1:11" x14ac:dyDescent="0.25">
      <c r="A1405">
        <v>1404</v>
      </c>
    </row>
    <row r="1406" spans="1:11" x14ac:dyDescent="0.25">
      <c r="A1406">
        <v>1405</v>
      </c>
    </row>
    <row r="1407" spans="1:11" x14ac:dyDescent="0.25">
      <c r="A1407">
        <v>1406</v>
      </c>
    </row>
    <row r="1408" spans="1:1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1" x14ac:dyDescent="0.25">
      <c r="A1489">
        <v>1488</v>
      </c>
    </row>
    <row r="1490" spans="1:11" x14ac:dyDescent="0.25">
      <c r="A1490">
        <v>1489</v>
      </c>
    </row>
    <row r="1491" spans="1:11" x14ac:dyDescent="0.25">
      <c r="A1491">
        <v>1490</v>
      </c>
    </row>
    <row r="1492" spans="1:11" x14ac:dyDescent="0.25">
      <c r="A1492">
        <v>1491</v>
      </c>
    </row>
    <row r="1493" spans="1:11" x14ac:dyDescent="0.25">
      <c r="A1493">
        <v>1492</v>
      </c>
    </row>
    <row r="1494" spans="1:11" x14ac:dyDescent="0.25">
      <c r="A1494">
        <v>1493</v>
      </c>
    </row>
    <row r="1495" spans="1:11" x14ac:dyDescent="0.25">
      <c r="A1495">
        <v>1494</v>
      </c>
    </row>
    <row r="1496" spans="1:11" x14ac:dyDescent="0.25">
      <c r="A1496">
        <v>1495</v>
      </c>
    </row>
    <row r="1497" spans="1:11" x14ac:dyDescent="0.25">
      <c r="A1497">
        <v>1496</v>
      </c>
    </row>
    <row r="1498" spans="1:11" x14ac:dyDescent="0.25">
      <c r="A1498">
        <v>1497</v>
      </c>
    </row>
    <row r="1499" spans="1:11" x14ac:dyDescent="0.25">
      <c r="A1499">
        <v>1498</v>
      </c>
      <c r="J1499">
        <v>7.3652639999999963</v>
      </c>
      <c r="K1499">
        <v>13.025086999999999</v>
      </c>
    </row>
    <row r="1500" spans="1:11" x14ac:dyDescent="0.25">
      <c r="A1500">
        <v>1499</v>
      </c>
    </row>
    <row r="1501" spans="1:11" x14ac:dyDescent="0.25">
      <c r="A1501">
        <v>1500</v>
      </c>
    </row>
    <row r="1502" spans="1:11" x14ac:dyDescent="0.25">
      <c r="A1502">
        <v>1501</v>
      </c>
    </row>
    <row r="1503" spans="1:11" x14ac:dyDescent="0.25">
      <c r="A1503">
        <v>1502</v>
      </c>
    </row>
    <row r="1504" spans="1:11" x14ac:dyDescent="0.25">
      <c r="A1504">
        <v>1503</v>
      </c>
    </row>
    <row r="1505" spans="1:7" x14ac:dyDescent="0.25">
      <c r="A1505">
        <v>1504</v>
      </c>
    </row>
    <row r="1506" spans="1:7" x14ac:dyDescent="0.25">
      <c r="A1506">
        <v>1505</v>
      </c>
      <c r="F1506">
        <v>9.1257549999999981</v>
      </c>
      <c r="G1506">
        <v>5.4916590000000003</v>
      </c>
    </row>
    <row r="1507" spans="1:7" x14ac:dyDescent="0.25">
      <c r="A1507">
        <v>1506</v>
      </c>
      <c r="F1507">
        <v>9.1257549999999981</v>
      </c>
      <c r="G1507">
        <v>5.4916590000000003</v>
      </c>
    </row>
    <row r="1508" spans="1:7" x14ac:dyDescent="0.25">
      <c r="A1508">
        <v>1507</v>
      </c>
      <c r="F1508">
        <v>9.1257549999999981</v>
      </c>
      <c r="G1508">
        <v>5.4916590000000003</v>
      </c>
    </row>
    <row r="1509" spans="1:7" x14ac:dyDescent="0.25">
      <c r="A1509">
        <v>1508</v>
      </c>
      <c r="F1509">
        <v>9.1257549999999981</v>
      </c>
      <c r="G1509">
        <v>5.4916590000000003</v>
      </c>
    </row>
    <row r="1510" spans="1:7" x14ac:dyDescent="0.25">
      <c r="A1510">
        <v>1509</v>
      </c>
      <c r="F1510">
        <v>9.1257549999999981</v>
      </c>
      <c r="G1510">
        <v>5.4916590000000003</v>
      </c>
    </row>
    <row r="1511" spans="1:7" x14ac:dyDescent="0.25">
      <c r="A1511">
        <v>1510</v>
      </c>
      <c r="F1511">
        <v>9.1257549999999981</v>
      </c>
      <c r="G1511">
        <v>5.4916590000000003</v>
      </c>
    </row>
    <row r="1512" spans="1:7" x14ac:dyDescent="0.25">
      <c r="A1512">
        <v>1511</v>
      </c>
      <c r="F1512">
        <v>9.1257549999999981</v>
      </c>
      <c r="G1512">
        <v>5.4916590000000003</v>
      </c>
    </row>
    <row r="1513" spans="1:7" x14ac:dyDescent="0.25">
      <c r="A1513">
        <v>1512</v>
      </c>
      <c r="F1513">
        <v>9.1257549999999981</v>
      </c>
      <c r="G1513">
        <v>5.4916590000000003</v>
      </c>
    </row>
    <row r="1514" spans="1:7" x14ac:dyDescent="0.25">
      <c r="A1514">
        <v>1513</v>
      </c>
      <c r="F1514">
        <v>9.1257549999999981</v>
      </c>
      <c r="G1514">
        <v>5.4916590000000003</v>
      </c>
    </row>
    <row r="1515" spans="1:7" x14ac:dyDescent="0.25">
      <c r="A1515">
        <v>1514</v>
      </c>
      <c r="F1515">
        <v>9.1257549999999981</v>
      </c>
      <c r="G1515">
        <v>5.4916590000000003</v>
      </c>
    </row>
    <row r="1516" spans="1:7" x14ac:dyDescent="0.25">
      <c r="A1516">
        <v>1515</v>
      </c>
      <c r="F1516">
        <v>9.1257549999999981</v>
      </c>
      <c r="G1516">
        <v>5.4916590000000003</v>
      </c>
    </row>
    <row r="1517" spans="1:7" x14ac:dyDescent="0.25">
      <c r="A1517">
        <v>1516</v>
      </c>
      <c r="D1517">
        <v>27.574728999999991</v>
      </c>
      <c r="E1517">
        <v>7.4630229999999997</v>
      </c>
      <c r="F1517">
        <v>9.1257549999999981</v>
      </c>
      <c r="G1517">
        <v>5.4916590000000003</v>
      </c>
    </row>
    <row r="1518" spans="1:7" x14ac:dyDescent="0.25">
      <c r="A1518">
        <v>1517</v>
      </c>
      <c r="D1518">
        <v>27.574728999999991</v>
      </c>
      <c r="E1518">
        <v>7.4630229999999997</v>
      </c>
      <c r="F1518">
        <v>9.1257549999999981</v>
      </c>
      <c r="G1518">
        <v>5.4916590000000003</v>
      </c>
    </row>
    <row r="1519" spans="1:7" x14ac:dyDescent="0.25">
      <c r="A1519">
        <v>1518</v>
      </c>
      <c r="D1519">
        <v>27.574728999999991</v>
      </c>
      <c r="E1519">
        <v>7.4630229999999997</v>
      </c>
      <c r="F1519">
        <v>9.1257549999999981</v>
      </c>
      <c r="G1519">
        <v>5.4916590000000003</v>
      </c>
    </row>
    <row r="1520" spans="1:7" x14ac:dyDescent="0.25">
      <c r="A1520">
        <v>1519</v>
      </c>
      <c r="D1520">
        <v>27.574728999999991</v>
      </c>
      <c r="E1520">
        <v>7.4630229999999997</v>
      </c>
      <c r="F1520">
        <v>9.1257549999999981</v>
      </c>
      <c r="G1520">
        <v>5.4916590000000003</v>
      </c>
    </row>
    <row r="1521" spans="1:9" x14ac:dyDescent="0.25">
      <c r="A1521">
        <v>1520</v>
      </c>
      <c r="D1521">
        <v>27.574728999999991</v>
      </c>
      <c r="E1521">
        <v>7.4630229999999997</v>
      </c>
      <c r="F1521">
        <v>9.1257549999999981</v>
      </c>
      <c r="G1521">
        <v>5.4916590000000003</v>
      </c>
    </row>
    <row r="1522" spans="1:9" x14ac:dyDescent="0.25">
      <c r="A1522">
        <v>1521</v>
      </c>
      <c r="D1522">
        <v>27.574728999999991</v>
      </c>
      <c r="E1522">
        <v>7.4630229999999997</v>
      </c>
      <c r="F1522">
        <v>9.1257549999999981</v>
      </c>
      <c r="G1522">
        <v>5.4916590000000003</v>
      </c>
    </row>
    <row r="1523" spans="1:9" x14ac:dyDescent="0.25">
      <c r="A1523">
        <v>1522</v>
      </c>
      <c r="D1523">
        <v>27.574728999999991</v>
      </c>
      <c r="E1523">
        <v>7.4630229999999997</v>
      </c>
      <c r="F1523">
        <v>9.1257549999999981</v>
      </c>
      <c r="G1523">
        <v>5.4916590000000003</v>
      </c>
    </row>
    <row r="1524" spans="1:9" x14ac:dyDescent="0.25">
      <c r="A1524">
        <v>1523</v>
      </c>
      <c r="D1524">
        <v>27.574728999999991</v>
      </c>
      <c r="E1524">
        <v>7.4630229999999997</v>
      </c>
      <c r="F1524">
        <v>9.1257549999999981</v>
      </c>
      <c r="G1524">
        <v>5.4916590000000003</v>
      </c>
    </row>
    <row r="1525" spans="1:9" x14ac:dyDescent="0.25">
      <c r="A1525">
        <v>1524</v>
      </c>
      <c r="D1525">
        <v>27.574728999999991</v>
      </c>
      <c r="E1525">
        <v>7.4630229999999997</v>
      </c>
      <c r="F1525">
        <v>9.1257549999999981</v>
      </c>
      <c r="G1525">
        <v>5.4916590000000003</v>
      </c>
    </row>
    <row r="1526" spans="1:9" x14ac:dyDescent="0.25">
      <c r="A1526">
        <v>1525</v>
      </c>
      <c r="D1526">
        <v>27.574728999999991</v>
      </c>
      <c r="E1526">
        <v>7.4630229999999997</v>
      </c>
      <c r="F1526">
        <v>9.2665669999999949</v>
      </c>
      <c r="G1526">
        <v>5.5620649999999996</v>
      </c>
    </row>
    <row r="1527" spans="1:9" x14ac:dyDescent="0.25">
      <c r="A1527">
        <v>1526</v>
      </c>
      <c r="D1527">
        <v>27.574728999999991</v>
      </c>
      <c r="E1527">
        <v>7.4630229999999997</v>
      </c>
      <c r="F1527">
        <v>9.2665669999999949</v>
      </c>
      <c r="G1527">
        <v>5.5620649999999996</v>
      </c>
    </row>
    <row r="1528" spans="1:9" x14ac:dyDescent="0.25">
      <c r="A1528">
        <v>1527</v>
      </c>
      <c r="D1528">
        <v>27.574728999999991</v>
      </c>
      <c r="E1528">
        <v>7.4630229999999997</v>
      </c>
      <c r="H1528">
        <v>18.279776999999996</v>
      </c>
      <c r="I1528">
        <v>8.8711400000000005</v>
      </c>
    </row>
    <row r="1529" spans="1:9" x14ac:dyDescent="0.25">
      <c r="A1529">
        <v>1528</v>
      </c>
      <c r="D1529">
        <v>27.574728999999991</v>
      </c>
      <c r="E1529">
        <v>7.4630229999999997</v>
      </c>
      <c r="H1529">
        <v>18.279776999999996</v>
      </c>
      <c r="I1529">
        <v>8.8711400000000005</v>
      </c>
    </row>
    <row r="1530" spans="1:9" x14ac:dyDescent="0.25">
      <c r="A1530">
        <v>1529</v>
      </c>
      <c r="D1530">
        <v>27.574728999999991</v>
      </c>
      <c r="E1530">
        <v>7.4630229999999997</v>
      </c>
      <c r="H1530">
        <v>18.279776999999996</v>
      </c>
      <c r="I1530">
        <v>8.8711400000000005</v>
      </c>
    </row>
    <row r="1531" spans="1:9" x14ac:dyDescent="0.25">
      <c r="A1531">
        <v>1530</v>
      </c>
      <c r="D1531">
        <v>27.574728999999991</v>
      </c>
      <c r="E1531">
        <v>7.4630229999999997</v>
      </c>
      <c r="H1531">
        <v>18.279776999999996</v>
      </c>
      <c r="I1531">
        <v>8.8711400000000005</v>
      </c>
    </row>
    <row r="1532" spans="1:9" x14ac:dyDescent="0.25">
      <c r="A1532">
        <v>1531</v>
      </c>
      <c r="D1532">
        <v>27.574728999999991</v>
      </c>
      <c r="E1532">
        <v>7.4630229999999997</v>
      </c>
      <c r="H1532">
        <v>18.279776999999996</v>
      </c>
      <c r="I1532">
        <v>8.8711400000000005</v>
      </c>
    </row>
    <row r="1533" spans="1:9" x14ac:dyDescent="0.25">
      <c r="A1533">
        <v>1532</v>
      </c>
      <c r="D1533">
        <v>27.574728999999991</v>
      </c>
      <c r="E1533">
        <v>7.4630229999999997</v>
      </c>
      <c r="H1533">
        <v>18.279776999999996</v>
      </c>
      <c r="I1533">
        <v>8.8711400000000005</v>
      </c>
    </row>
    <row r="1534" spans="1:9" x14ac:dyDescent="0.25">
      <c r="A1534">
        <v>1533</v>
      </c>
      <c r="D1534">
        <v>27.574728999999991</v>
      </c>
      <c r="E1534">
        <v>7.4630229999999997</v>
      </c>
      <c r="H1534">
        <v>18.279776999999996</v>
      </c>
      <c r="I1534">
        <v>8.8711400000000005</v>
      </c>
    </row>
    <row r="1535" spans="1:9" x14ac:dyDescent="0.25">
      <c r="A1535">
        <v>1534</v>
      </c>
      <c r="D1535">
        <v>27.574728999999991</v>
      </c>
      <c r="E1535">
        <v>7.4630229999999997</v>
      </c>
      <c r="H1535">
        <v>18.279776999999996</v>
      </c>
      <c r="I1535">
        <v>8.8711400000000005</v>
      </c>
    </row>
    <row r="1536" spans="1:9" x14ac:dyDescent="0.25">
      <c r="A1536">
        <v>1535</v>
      </c>
      <c r="D1536">
        <v>27.574728999999991</v>
      </c>
      <c r="E1536">
        <v>7.4630229999999997</v>
      </c>
      <c r="H1536">
        <v>18.279776999999996</v>
      </c>
      <c r="I1536">
        <v>8.8711400000000005</v>
      </c>
    </row>
    <row r="1537" spans="1:9" x14ac:dyDescent="0.25">
      <c r="A1537">
        <v>1536</v>
      </c>
      <c r="H1537">
        <v>18.279776999999996</v>
      </c>
      <c r="I1537">
        <v>8.8711400000000005</v>
      </c>
    </row>
    <row r="1538" spans="1:9" x14ac:dyDescent="0.25">
      <c r="A1538">
        <v>1537</v>
      </c>
      <c r="H1538">
        <v>18.279776999999996</v>
      </c>
      <c r="I1538">
        <v>8.8711400000000005</v>
      </c>
    </row>
    <row r="1539" spans="1:9" x14ac:dyDescent="0.25">
      <c r="A1539">
        <v>1538</v>
      </c>
      <c r="H1539">
        <v>18.491110999999989</v>
      </c>
      <c r="I1539">
        <v>8.8711400000000005</v>
      </c>
    </row>
    <row r="1540" spans="1:9" x14ac:dyDescent="0.25">
      <c r="A1540">
        <v>1539</v>
      </c>
      <c r="H1540">
        <v>18.491110999999989</v>
      </c>
      <c r="I1540">
        <v>8.8711400000000005</v>
      </c>
    </row>
    <row r="1541" spans="1:9" x14ac:dyDescent="0.25">
      <c r="A1541">
        <v>1540</v>
      </c>
      <c r="H1541">
        <v>18.491110999999989</v>
      </c>
      <c r="I1541">
        <v>8.8711400000000005</v>
      </c>
    </row>
    <row r="1542" spans="1:9" x14ac:dyDescent="0.25">
      <c r="A1542">
        <v>1541</v>
      </c>
      <c r="B1542">
        <v>39.263819999999996</v>
      </c>
      <c r="C1542">
        <v>6.9701820000000003</v>
      </c>
      <c r="H1542">
        <v>18.491110999999989</v>
      </c>
      <c r="I1542">
        <v>8.8711400000000005</v>
      </c>
    </row>
    <row r="1543" spans="1:9" x14ac:dyDescent="0.25">
      <c r="A1543">
        <v>1542</v>
      </c>
      <c r="B1543">
        <v>39.263819999999996</v>
      </c>
      <c r="C1543">
        <v>6.9701820000000003</v>
      </c>
      <c r="H1543">
        <v>18.491110999999989</v>
      </c>
      <c r="I1543">
        <v>8.8711400000000005</v>
      </c>
    </row>
    <row r="1544" spans="1:9" x14ac:dyDescent="0.25">
      <c r="A1544">
        <v>1543</v>
      </c>
      <c r="B1544">
        <v>39.263819999999996</v>
      </c>
      <c r="C1544">
        <v>6.9701820000000003</v>
      </c>
    </row>
    <row r="1545" spans="1:9" x14ac:dyDescent="0.25">
      <c r="A1545">
        <v>1544</v>
      </c>
      <c r="B1545">
        <v>39.263819999999996</v>
      </c>
      <c r="C1545">
        <v>6.9701820000000003</v>
      </c>
    </row>
    <row r="1546" spans="1:9" x14ac:dyDescent="0.25">
      <c r="A1546">
        <v>1545</v>
      </c>
      <c r="B1546">
        <v>39.263819999999996</v>
      </c>
      <c r="C1546">
        <v>6.9701820000000003</v>
      </c>
    </row>
    <row r="1547" spans="1:9" x14ac:dyDescent="0.25">
      <c r="A1547">
        <v>1546</v>
      </c>
      <c r="B1547">
        <v>39.263819999999996</v>
      </c>
      <c r="C1547">
        <v>6.9701820000000003</v>
      </c>
    </row>
    <row r="1548" spans="1:9" x14ac:dyDescent="0.25">
      <c r="A1548">
        <v>1547</v>
      </c>
      <c r="B1548">
        <v>39.263819999999996</v>
      </c>
      <c r="C1548">
        <v>6.9701820000000003</v>
      </c>
      <c r="F1548">
        <v>28.41971199999999</v>
      </c>
      <c r="G1548">
        <v>7.0405879999999996</v>
      </c>
    </row>
    <row r="1549" spans="1:9" x14ac:dyDescent="0.25">
      <c r="A1549">
        <v>1548</v>
      </c>
      <c r="B1549">
        <v>39.263819999999996</v>
      </c>
      <c r="C1549">
        <v>6.9701820000000003</v>
      </c>
      <c r="F1549">
        <v>28.41971199999999</v>
      </c>
      <c r="G1549">
        <v>7.0405879999999996</v>
      </c>
    </row>
    <row r="1550" spans="1:9" x14ac:dyDescent="0.25">
      <c r="A1550">
        <v>1549</v>
      </c>
      <c r="B1550">
        <v>39.263819999999996</v>
      </c>
      <c r="C1550">
        <v>6.9701820000000003</v>
      </c>
      <c r="F1550">
        <v>28.41971199999999</v>
      </c>
      <c r="G1550">
        <v>7.0405879999999996</v>
      </c>
    </row>
    <row r="1551" spans="1:9" x14ac:dyDescent="0.25">
      <c r="A1551">
        <v>1550</v>
      </c>
      <c r="B1551">
        <v>39.263819999999996</v>
      </c>
      <c r="C1551">
        <v>6.9701820000000003</v>
      </c>
      <c r="F1551">
        <v>28.41971199999999</v>
      </c>
      <c r="G1551">
        <v>7.0405879999999996</v>
      </c>
    </row>
    <row r="1552" spans="1:9" x14ac:dyDescent="0.25">
      <c r="A1552">
        <v>1551</v>
      </c>
      <c r="B1552">
        <v>39.263819999999996</v>
      </c>
      <c r="C1552">
        <v>6.9701820000000003</v>
      </c>
      <c r="F1552">
        <v>28.41971199999999</v>
      </c>
      <c r="G1552">
        <v>7.0405879999999996</v>
      </c>
    </row>
    <row r="1553" spans="1:9" x14ac:dyDescent="0.25">
      <c r="A1553">
        <v>1552</v>
      </c>
      <c r="B1553">
        <v>39.263819999999996</v>
      </c>
      <c r="C1553">
        <v>6.9701820000000003</v>
      </c>
      <c r="F1553">
        <v>28.41971199999999</v>
      </c>
      <c r="G1553">
        <v>7.0405879999999996</v>
      </c>
    </row>
    <row r="1554" spans="1:9" x14ac:dyDescent="0.25">
      <c r="A1554">
        <v>1553</v>
      </c>
      <c r="B1554">
        <v>39.263819999999996</v>
      </c>
      <c r="C1554">
        <v>6.9701820000000003</v>
      </c>
      <c r="F1554">
        <v>28.41971199999999</v>
      </c>
      <c r="G1554">
        <v>7.0405879999999996</v>
      </c>
    </row>
    <row r="1555" spans="1:9" x14ac:dyDescent="0.25">
      <c r="A1555">
        <v>1554</v>
      </c>
      <c r="B1555">
        <v>39.263819999999996</v>
      </c>
      <c r="C1555">
        <v>6.9701820000000003</v>
      </c>
      <c r="F1555">
        <v>28.41971199999999</v>
      </c>
      <c r="G1555">
        <v>7.0405879999999996</v>
      </c>
    </row>
    <row r="1556" spans="1:9" x14ac:dyDescent="0.25">
      <c r="A1556">
        <v>1555</v>
      </c>
      <c r="B1556">
        <v>39.263819999999996</v>
      </c>
      <c r="C1556">
        <v>6.9701820000000003</v>
      </c>
      <c r="F1556">
        <v>28.41971199999999</v>
      </c>
      <c r="G1556">
        <v>7.0405879999999996</v>
      </c>
    </row>
    <row r="1557" spans="1:9" x14ac:dyDescent="0.25">
      <c r="A1557">
        <v>1556</v>
      </c>
      <c r="B1557">
        <v>39.263819999999996</v>
      </c>
      <c r="C1557">
        <v>6.9701820000000003</v>
      </c>
      <c r="F1557">
        <v>28.41971199999999</v>
      </c>
      <c r="G1557">
        <v>7.0405879999999996</v>
      </c>
    </row>
    <row r="1558" spans="1:9" x14ac:dyDescent="0.25">
      <c r="A1558">
        <v>1557</v>
      </c>
      <c r="B1558">
        <v>39.615963999999991</v>
      </c>
      <c r="C1558">
        <v>6.9701820000000003</v>
      </c>
      <c r="F1558">
        <v>28.41971199999999</v>
      </c>
      <c r="G1558">
        <v>7.0405879999999996</v>
      </c>
    </row>
    <row r="1559" spans="1:9" x14ac:dyDescent="0.25">
      <c r="A1559">
        <v>1558</v>
      </c>
      <c r="F1559">
        <v>28.41971199999999</v>
      </c>
      <c r="G1559">
        <v>7.0405879999999996</v>
      </c>
    </row>
    <row r="1560" spans="1:9" x14ac:dyDescent="0.25">
      <c r="A1560">
        <v>1559</v>
      </c>
      <c r="D1560">
        <v>49.755898999999992</v>
      </c>
      <c r="E1560">
        <v>7.3222110000000002</v>
      </c>
      <c r="F1560">
        <v>28.631045999999998</v>
      </c>
      <c r="G1560">
        <v>7.0405879999999996</v>
      </c>
    </row>
    <row r="1561" spans="1:9" x14ac:dyDescent="0.25">
      <c r="A1561">
        <v>1560</v>
      </c>
      <c r="D1561">
        <v>49.755898999999992</v>
      </c>
      <c r="E1561">
        <v>7.3222110000000002</v>
      </c>
      <c r="F1561">
        <v>28.631045999999998</v>
      </c>
      <c r="G1561">
        <v>7.0405879999999996</v>
      </c>
    </row>
    <row r="1562" spans="1:9" x14ac:dyDescent="0.25">
      <c r="A1562">
        <v>1561</v>
      </c>
      <c r="D1562">
        <v>49.755898999999992</v>
      </c>
      <c r="E1562">
        <v>7.3222110000000002</v>
      </c>
      <c r="F1562">
        <v>28.631045999999998</v>
      </c>
      <c r="G1562">
        <v>7.0405879999999996</v>
      </c>
    </row>
    <row r="1563" spans="1:9" x14ac:dyDescent="0.25">
      <c r="A1563">
        <v>1562</v>
      </c>
      <c r="D1563">
        <v>49.755898999999992</v>
      </c>
      <c r="E1563">
        <v>7.3222110000000002</v>
      </c>
      <c r="F1563">
        <v>28.771857999999995</v>
      </c>
      <c r="G1563">
        <v>7.0405879999999996</v>
      </c>
      <c r="H1563">
        <v>37.433039999999991</v>
      </c>
      <c r="I1563">
        <v>8.9415460000000007</v>
      </c>
    </row>
    <row r="1564" spans="1:9" x14ac:dyDescent="0.25">
      <c r="A1564">
        <v>1563</v>
      </c>
      <c r="D1564">
        <v>49.755898999999992</v>
      </c>
      <c r="E1564">
        <v>7.3222110000000002</v>
      </c>
      <c r="F1564">
        <v>28.771857999999995</v>
      </c>
      <c r="G1564">
        <v>7.0405879999999996</v>
      </c>
      <c r="H1564">
        <v>37.433039999999991</v>
      </c>
      <c r="I1564">
        <v>8.9415460000000007</v>
      </c>
    </row>
    <row r="1565" spans="1:9" x14ac:dyDescent="0.25">
      <c r="A1565">
        <v>1564</v>
      </c>
      <c r="D1565">
        <v>49.755898999999992</v>
      </c>
      <c r="E1565">
        <v>7.3222110000000002</v>
      </c>
      <c r="F1565">
        <v>29.194292999999988</v>
      </c>
      <c r="G1565">
        <v>7.1109939999999998</v>
      </c>
      <c r="H1565">
        <v>37.433039999999991</v>
      </c>
      <c r="I1565">
        <v>8.9415460000000007</v>
      </c>
    </row>
    <row r="1566" spans="1:9" x14ac:dyDescent="0.25">
      <c r="A1566">
        <v>1565</v>
      </c>
      <c r="D1566">
        <v>49.755898999999992</v>
      </c>
      <c r="E1566">
        <v>7.3222110000000002</v>
      </c>
      <c r="H1566">
        <v>37.433039999999991</v>
      </c>
      <c r="I1566">
        <v>8.9415460000000007</v>
      </c>
    </row>
    <row r="1567" spans="1:9" x14ac:dyDescent="0.25">
      <c r="A1567">
        <v>1566</v>
      </c>
      <c r="D1567">
        <v>49.755898999999992</v>
      </c>
      <c r="E1567">
        <v>7.3222110000000002</v>
      </c>
      <c r="H1567">
        <v>37.433039999999991</v>
      </c>
      <c r="I1567">
        <v>8.9415460000000007</v>
      </c>
    </row>
    <row r="1568" spans="1:9" x14ac:dyDescent="0.25">
      <c r="A1568">
        <v>1567</v>
      </c>
      <c r="D1568">
        <v>49.755898999999992</v>
      </c>
      <c r="E1568">
        <v>7.3222110000000002</v>
      </c>
      <c r="H1568">
        <v>37.433039999999991</v>
      </c>
      <c r="I1568">
        <v>8.9415460000000007</v>
      </c>
    </row>
    <row r="1569" spans="1:9" x14ac:dyDescent="0.25">
      <c r="A1569">
        <v>1568</v>
      </c>
      <c r="D1569">
        <v>49.755898999999992</v>
      </c>
      <c r="E1569">
        <v>7.3222110000000002</v>
      </c>
      <c r="H1569">
        <v>37.433039999999991</v>
      </c>
      <c r="I1569">
        <v>8.9415460000000007</v>
      </c>
    </row>
    <row r="1570" spans="1:9" x14ac:dyDescent="0.25">
      <c r="A1570">
        <v>1569</v>
      </c>
      <c r="D1570">
        <v>49.755898999999992</v>
      </c>
      <c r="E1570">
        <v>7.3222110000000002</v>
      </c>
      <c r="H1570">
        <v>37.433039999999991</v>
      </c>
      <c r="I1570">
        <v>8.9415460000000007</v>
      </c>
    </row>
    <row r="1571" spans="1:9" x14ac:dyDescent="0.25">
      <c r="A1571">
        <v>1570</v>
      </c>
      <c r="D1571">
        <v>49.755898999999992</v>
      </c>
      <c r="E1571">
        <v>7.3222110000000002</v>
      </c>
      <c r="H1571">
        <v>37.433039999999991</v>
      </c>
      <c r="I1571">
        <v>8.9415460000000007</v>
      </c>
    </row>
    <row r="1572" spans="1:9" x14ac:dyDescent="0.25">
      <c r="A1572">
        <v>1571</v>
      </c>
      <c r="D1572">
        <v>49.755898999999992</v>
      </c>
      <c r="E1572">
        <v>7.3222110000000002</v>
      </c>
      <c r="H1572">
        <v>37.433039999999991</v>
      </c>
      <c r="I1572">
        <v>8.9415460000000007</v>
      </c>
    </row>
    <row r="1573" spans="1:9" x14ac:dyDescent="0.25">
      <c r="A1573">
        <v>1572</v>
      </c>
      <c r="D1573">
        <v>49.755898999999992</v>
      </c>
      <c r="E1573">
        <v>7.3222110000000002</v>
      </c>
      <c r="H1573">
        <v>37.433039999999991</v>
      </c>
      <c r="I1573">
        <v>8.9415460000000007</v>
      </c>
    </row>
    <row r="1574" spans="1:9" x14ac:dyDescent="0.25">
      <c r="A1574">
        <v>1573</v>
      </c>
      <c r="D1574">
        <v>49.755898999999992</v>
      </c>
      <c r="E1574">
        <v>7.3222110000000002</v>
      </c>
      <c r="H1574">
        <v>37.433039999999991</v>
      </c>
      <c r="I1574">
        <v>8.9415460000000007</v>
      </c>
    </row>
    <row r="1575" spans="1:9" x14ac:dyDescent="0.25">
      <c r="A1575">
        <v>1574</v>
      </c>
      <c r="D1575">
        <v>49.755898999999992</v>
      </c>
      <c r="E1575">
        <v>7.3222110000000002</v>
      </c>
      <c r="H1575">
        <v>37.433039999999991</v>
      </c>
      <c r="I1575">
        <v>8.9415460000000007</v>
      </c>
    </row>
    <row r="1576" spans="1:9" x14ac:dyDescent="0.25">
      <c r="A1576">
        <v>1575</v>
      </c>
      <c r="H1576">
        <v>37.433039999999991</v>
      </c>
      <c r="I1576">
        <v>8.9415460000000007</v>
      </c>
    </row>
    <row r="1577" spans="1:9" x14ac:dyDescent="0.25">
      <c r="A1577">
        <v>1576</v>
      </c>
      <c r="H1577">
        <v>37.433039999999991</v>
      </c>
      <c r="I1577">
        <v>8.9415460000000007</v>
      </c>
    </row>
    <row r="1578" spans="1:9" x14ac:dyDescent="0.25">
      <c r="A1578">
        <v>1577</v>
      </c>
    </row>
    <row r="1579" spans="1:9" x14ac:dyDescent="0.25">
      <c r="A1579">
        <v>1578</v>
      </c>
    </row>
    <row r="1580" spans="1:9" x14ac:dyDescent="0.25">
      <c r="A1580">
        <v>1579</v>
      </c>
      <c r="B1580">
        <v>61.937947999999992</v>
      </c>
      <c r="C1580">
        <v>6.3365289999999996</v>
      </c>
    </row>
    <row r="1581" spans="1:9" x14ac:dyDescent="0.25">
      <c r="A1581">
        <v>1580</v>
      </c>
      <c r="B1581">
        <v>64.170685999999989</v>
      </c>
      <c r="C1581">
        <v>5.6532210000000003</v>
      </c>
    </row>
    <row r="1582" spans="1:9" x14ac:dyDescent="0.25">
      <c r="A1582">
        <v>1581</v>
      </c>
      <c r="B1582">
        <v>64.170685999999989</v>
      </c>
      <c r="C1582">
        <v>5.6532210000000003</v>
      </c>
    </row>
    <row r="1583" spans="1:9" x14ac:dyDescent="0.25">
      <c r="A1583">
        <v>1582</v>
      </c>
      <c r="B1583">
        <v>64.170685999999989</v>
      </c>
      <c r="C1583">
        <v>5.6532210000000003</v>
      </c>
    </row>
    <row r="1584" spans="1:9" x14ac:dyDescent="0.25">
      <c r="A1584">
        <v>1583</v>
      </c>
      <c r="B1584">
        <v>64.170685999999989</v>
      </c>
      <c r="C1584">
        <v>5.6532210000000003</v>
      </c>
      <c r="F1584">
        <v>50.882508999999999</v>
      </c>
      <c r="G1584">
        <v>5.9844999999999997</v>
      </c>
    </row>
    <row r="1585" spans="1:9" x14ac:dyDescent="0.25">
      <c r="A1585">
        <v>1584</v>
      </c>
      <c r="B1585">
        <v>64.170685999999989</v>
      </c>
      <c r="C1585">
        <v>5.6532210000000003</v>
      </c>
      <c r="F1585">
        <v>50.882508999999999</v>
      </c>
      <c r="G1585">
        <v>5.9844999999999997</v>
      </c>
    </row>
    <row r="1586" spans="1:9" x14ac:dyDescent="0.25">
      <c r="A1586">
        <v>1585</v>
      </c>
      <c r="B1586">
        <v>64.170685999999989</v>
      </c>
      <c r="C1586">
        <v>5.6532210000000003</v>
      </c>
      <c r="F1586">
        <v>50.882508999999999</v>
      </c>
      <c r="G1586">
        <v>5.9844999999999997</v>
      </c>
    </row>
    <row r="1587" spans="1:9" x14ac:dyDescent="0.25">
      <c r="A1587">
        <v>1586</v>
      </c>
      <c r="B1587">
        <v>64.170685999999989</v>
      </c>
      <c r="C1587">
        <v>5.6532210000000003</v>
      </c>
      <c r="F1587">
        <v>50.882508999999999</v>
      </c>
      <c r="G1587">
        <v>5.9844999999999997</v>
      </c>
    </row>
    <row r="1588" spans="1:9" x14ac:dyDescent="0.25">
      <c r="A1588">
        <v>1587</v>
      </c>
      <c r="B1588">
        <v>64.170685999999989</v>
      </c>
      <c r="C1588">
        <v>5.6532210000000003</v>
      </c>
      <c r="F1588">
        <v>50.882508999999999</v>
      </c>
      <c r="G1588">
        <v>5.9844999999999997</v>
      </c>
    </row>
    <row r="1589" spans="1:9" x14ac:dyDescent="0.25">
      <c r="A1589">
        <v>1588</v>
      </c>
      <c r="B1589">
        <v>64.170685999999989</v>
      </c>
      <c r="C1589">
        <v>5.6532210000000003</v>
      </c>
      <c r="F1589">
        <v>50.882508999999999</v>
      </c>
      <c r="G1589">
        <v>5.9844999999999997</v>
      </c>
    </row>
    <row r="1590" spans="1:9" x14ac:dyDescent="0.25">
      <c r="A1590">
        <v>1589</v>
      </c>
      <c r="B1590">
        <v>64.170685999999989</v>
      </c>
      <c r="C1590">
        <v>5.6532210000000003</v>
      </c>
      <c r="F1590">
        <v>50.882508999999999</v>
      </c>
      <c r="G1590">
        <v>5.9844999999999997</v>
      </c>
    </row>
    <row r="1591" spans="1:9" x14ac:dyDescent="0.25">
      <c r="A1591">
        <v>1590</v>
      </c>
      <c r="B1591">
        <v>64.170685999999989</v>
      </c>
      <c r="C1591">
        <v>5.6532210000000003</v>
      </c>
      <c r="F1591">
        <v>50.882508999999999</v>
      </c>
      <c r="G1591">
        <v>5.9844999999999997</v>
      </c>
    </row>
    <row r="1592" spans="1:9" x14ac:dyDescent="0.25">
      <c r="A1592">
        <v>1591</v>
      </c>
      <c r="B1592">
        <v>64.170685999999989</v>
      </c>
      <c r="C1592">
        <v>5.6532210000000003</v>
      </c>
      <c r="F1592">
        <v>50.882508999999999</v>
      </c>
      <c r="G1592">
        <v>5.9844999999999997</v>
      </c>
    </row>
    <row r="1593" spans="1:9" x14ac:dyDescent="0.25">
      <c r="A1593">
        <v>1592</v>
      </c>
      <c r="B1593">
        <v>64.170685999999989</v>
      </c>
      <c r="C1593">
        <v>5.6532210000000003</v>
      </c>
      <c r="F1593">
        <v>50.882508999999999</v>
      </c>
      <c r="G1593">
        <v>5.9844999999999997</v>
      </c>
    </row>
    <row r="1594" spans="1:9" x14ac:dyDescent="0.25">
      <c r="A1594">
        <v>1593</v>
      </c>
      <c r="B1594">
        <v>64.170685999999989</v>
      </c>
      <c r="C1594">
        <v>5.6532210000000003</v>
      </c>
      <c r="F1594">
        <v>50.882508999999999</v>
      </c>
      <c r="G1594">
        <v>5.9844999999999997</v>
      </c>
    </row>
    <row r="1595" spans="1:9" x14ac:dyDescent="0.25">
      <c r="A1595">
        <v>1594</v>
      </c>
      <c r="B1595">
        <v>64.170685999999989</v>
      </c>
      <c r="C1595">
        <v>5.6532210000000003</v>
      </c>
      <c r="F1595">
        <v>50.882508999999999</v>
      </c>
      <c r="G1595">
        <v>5.9844999999999997</v>
      </c>
    </row>
    <row r="1596" spans="1:9" x14ac:dyDescent="0.25">
      <c r="A1596">
        <v>1595</v>
      </c>
      <c r="F1596">
        <v>51.093840999999998</v>
      </c>
      <c r="G1596">
        <v>5.9140940000000004</v>
      </c>
    </row>
    <row r="1597" spans="1:9" x14ac:dyDescent="0.25">
      <c r="A1597">
        <v>1596</v>
      </c>
      <c r="F1597">
        <v>51.093840999999998</v>
      </c>
      <c r="G1597">
        <v>5.9140940000000004</v>
      </c>
      <c r="H1597">
        <v>59.26206599999999</v>
      </c>
      <c r="I1597">
        <v>6.8997760000000001</v>
      </c>
    </row>
    <row r="1598" spans="1:9" x14ac:dyDescent="0.25">
      <c r="A1598">
        <v>1597</v>
      </c>
      <c r="F1598">
        <v>51.093840999999998</v>
      </c>
      <c r="G1598">
        <v>5.9140940000000004</v>
      </c>
      <c r="H1598">
        <v>62.591820999999996</v>
      </c>
      <c r="I1598">
        <v>6.1791830000000001</v>
      </c>
    </row>
    <row r="1599" spans="1:9" x14ac:dyDescent="0.25">
      <c r="A1599">
        <v>1598</v>
      </c>
      <c r="D1599">
        <v>72.591713999999996</v>
      </c>
      <c r="E1599">
        <v>7.1651439999999997</v>
      </c>
      <c r="F1599">
        <v>52.079636999999991</v>
      </c>
      <c r="G1599">
        <v>5.4916590000000003</v>
      </c>
      <c r="H1599">
        <v>62.591820999999996</v>
      </c>
      <c r="I1599">
        <v>6.1791830000000001</v>
      </c>
    </row>
    <row r="1600" spans="1:9" x14ac:dyDescent="0.25">
      <c r="A1600">
        <v>1599</v>
      </c>
      <c r="D1600">
        <v>72.591713999999996</v>
      </c>
      <c r="E1600">
        <v>7.1651439999999997</v>
      </c>
      <c r="H1600">
        <v>62.591820999999996</v>
      </c>
      <c r="I1600">
        <v>6.1791830000000001</v>
      </c>
    </row>
    <row r="1601" spans="1:9" x14ac:dyDescent="0.25">
      <c r="A1601">
        <v>1600</v>
      </c>
      <c r="D1601">
        <v>72.591713999999996</v>
      </c>
      <c r="E1601">
        <v>7.1651439999999997</v>
      </c>
      <c r="H1601">
        <v>62.591820999999996</v>
      </c>
      <c r="I1601">
        <v>6.1791830000000001</v>
      </c>
    </row>
    <row r="1602" spans="1:9" x14ac:dyDescent="0.25">
      <c r="A1602">
        <v>1601</v>
      </c>
      <c r="D1602">
        <v>72.591713999999996</v>
      </c>
      <c r="E1602">
        <v>7.1651439999999997</v>
      </c>
      <c r="H1602">
        <v>62.591820999999996</v>
      </c>
      <c r="I1602">
        <v>6.1791830000000001</v>
      </c>
    </row>
    <row r="1603" spans="1:9" x14ac:dyDescent="0.25">
      <c r="A1603">
        <v>1602</v>
      </c>
      <c r="D1603">
        <v>72.591713999999996</v>
      </c>
      <c r="E1603">
        <v>7.1651439999999997</v>
      </c>
      <c r="H1603">
        <v>62.591820999999996</v>
      </c>
      <c r="I1603">
        <v>6.1791830000000001</v>
      </c>
    </row>
    <row r="1604" spans="1:9" x14ac:dyDescent="0.25">
      <c r="A1604">
        <v>1603</v>
      </c>
      <c r="D1604">
        <v>72.591713999999996</v>
      </c>
      <c r="E1604">
        <v>7.1651439999999997</v>
      </c>
      <c r="H1604">
        <v>62.591820999999996</v>
      </c>
      <c r="I1604">
        <v>6.1791830000000001</v>
      </c>
    </row>
    <row r="1605" spans="1:9" x14ac:dyDescent="0.25">
      <c r="A1605">
        <v>1604</v>
      </c>
      <c r="D1605">
        <v>72.591713999999996</v>
      </c>
      <c r="E1605">
        <v>7.1651439999999997</v>
      </c>
      <c r="H1605">
        <v>62.591820999999996</v>
      </c>
      <c r="I1605">
        <v>6.1791830000000001</v>
      </c>
    </row>
    <row r="1606" spans="1:9" x14ac:dyDescent="0.25">
      <c r="A1606">
        <v>1605</v>
      </c>
      <c r="D1606">
        <v>72.591713999999996</v>
      </c>
      <c r="E1606">
        <v>7.1651439999999997</v>
      </c>
      <c r="H1606">
        <v>62.591820999999996</v>
      </c>
      <c r="I1606">
        <v>6.1791830000000001</v>
      </c>
    </row>
    <row r="1607" spans="1:9" x14ac:dyDescent="0.25">
      <c r="A1607">
        <v>1606</v>
      </c>
      <c r="D1607">
        <v>72.591713999999996</v>
      </c>
      <c r="E1607">
        <v>7.1651439999999997</v>
      </c>
      <c r="H1607">
        <v>62.591820999999996</v>
      </c>
      <c r="I1607">
        <v>6.1791830000000001</v>
      </c>
    </row>
    <row r="1608" spans="1:9" x14ac:dyDescent="0.25">
      <c r="A1608">
        <v>1607</v>
      </c>
      <c r="D1608">
        <v>72.591713999999996</v>
      </c>
      <c r="E1608">
        <v>7.1651439999999997</v>
      </c>
      <c r="H1608">
        <v>62.591820999999996</v>
      </c>
      <c r="I1608">
        <v>6.1791830000000001</v>
      </c>
    </row>
    <row r="1609" spans="1:9" x14ac:dyDescent="0.25">
      <c r="A1609">
        <v>1608</v>
      </c>
      <c r="D1609">
        <v>72.591713999999996</v>
      </c>
      <c r="E1609">
        <v>7.1651439999999997</v>
      </c>
      <c r="H1609">
        <v>62.591820999999996</v>
      </c>
      <c r="I1609">
        <v>6.1791830000000001</v>
      </c>
    </row>
    <row r="1610" spans="1:9" x14ac:dyDescent="0.25">
      <c r="A1610">
        <v>1609</v>
      </c>
      <c r="D1610">
        <v>72.591713999999996</v>
      </c>
      <c r="E1610">
        <v>7.1651439999999997</v>
      </c>
      <c r="H1610">
        <v>62.591820999999996</v>
      </c>
      <c r="I1610">
        <v>6.1791830000000001</v>
      </c>
    </row>
    <row r="1611" spans="1:9" x14ac:dyDescent="0.25">
      <c r="A1611">
        <v>1610</v>
      </c>
      <c r="D1611">
        <v>72.591713999999996</v>
      </c>
      <c r="E1611">
        <v>7.1651439999999997</v>
      </c>
    </row>
    <row r="1612" spans="1:9" x14ac:dyDescent="0.25">
      <c r="A1612">
        <v>1611</v>
      </c>
      <c r="D1612">
        <v>72.657456999999994</v>
      </c>
      <c r="E1612">
        <v>7.1651439999999997</v>
      </c>
    </row>
    <row r="1613" spans="1:9" x14ac:dyDescent="0.25">
      <c r="A1613">
        <v>1612</v>
      </c>
      <c r="D1613">
        <v>72.657456999999994</v>
      </c>
      <c r="E1613">
        <v>7.1651439999999997</v>
      </c>
    </row>
    <row r="1614" spans="1:9" x14ac:dyDescent="0.25">
      <c r="A1614">
        <v>1613</v>
      </c>
    </row>
    <row r="1615" spans="1:9" x14ac:dyDescent="0.25">
      <c r="A1615">
        <v>1614</v>
      </c>
    </row>
    <row r="1616" spans="1:9" x14ac:dyDescent="0.25">
      <c r="A1616">
        <v>1615</v>
      </c>
      <c r="F1616">
        <v>71.07859599999999</v>
      </c>
      <c r="G1616">
        <v>4.9958770000000001</v>
      </c>
    </row>
    <row r="1617" spans="1:9" x14ac:dyDescent="0.25">
      <c r="A1617">
        <v>1616</v>
      </c>
      <c r="B1617">
        <v>82.328515999999993</v>
      </c>
      <c r="C1617">
        <v>5.9162020000000002</v>
      </c>
      <c r="F1617">
        <v>71.07859599999999</v>
      </c>
      <c r="G1617">
        <v>4.9958770000000001</v>
      </c>
    </row>
    <row r="1618" spans="1:9" x14ac:dyDescent="0.25">
      <c r="A1618">
        <v>1617</v>
      </c>
      <c r="B1618">
        <v>82.328515999999993</v>
      </c>
      <c r="C1618">
        <v>5.9162020000000002</v>
      </c>
      <c r="F1618">
        <v>71.07859599999999</v>
      </c>
      <c r="G1618">
        <v>4.9958770000000001</v>
      </c>
    </row>
    <row r="1619" spans="1:9" x14ac:dyDescent="0.25">
      <c r="A1619">
        <v>1618</v>
      </c>
      <c r="B1619">
        <v>82.328515999999993</v>
      </c>
      <c r="C1619">
        <v>5.9162020000000002</v>
      </c>
      <c r="F1619">
        <v>71.07859599999999</v>
      </c>
      <c r="G1619">
        <v>4.9958770000000001</v>
      </c>
    </row>
    <row r="1620" spans="1:9" x14ac:dyDescent="0.25">
      <c r="A1620">
        <v>1619</v>
      </c>
      <c r="B1620">
        <v>82.328515999999993</v>
      </c>
      <c r="C1620">
        <v>5.9162020000000002</v>
      </c>
      <c r="F1620">
        <v>71.07859599999999</v>
      </c>
      <c r="G1620">
        <v>4.9958770000000001</v>
      </c>
    </row>
    <row r="1621" spans="1:9" x14ac:dyDescent="0.25">
      <c r="A1621">
        <v>1620</v>
      </c>
      <c r="B1621">
        <v>82.328515999999993</v>
      </c>
      <c r="C1621">
        <v>5.9162020000000002</v>
      </c>
      <c r="F1621">
        <v>71.07859599999999</v>
      </c>
      <c r="G1621">
        <v>4.9958770000000001</v>
      </c>
    </row>
    <row r="1622" spans="1:9" x14ac:dyDescent="0.25">
      <c r="A1622">
        <v>1621</v>
      </c>
      <c r="B1622">
        <v>82.328515999999993</v>
      </c>
      <c r="C1622">
        <v>5.9162020000000002</v>
      </c>
      <c r="F1622">
        <v>71.07859599999999</v>
      </c>
      <c r="G1622">
        <v>4.9958770000000001</v>
      </c>
    </row>
    <row r="1623" spans="1:9" x14ac:dyDescent="0.25">
      <c r="A1623">
        <v>1622</v>
      </c>
      <c r="B1623">
        <v>82.328515999999993</v>
      </c>
      <c r="C1623">
        <v>5.9162020000000002</v>
      </c>
      <c r="F1623">
        <v>71.07859599999999</v>
      </c>
      <c r="G1623">
        <v>4.9958770000000001</v>
      </c>
    </row>
    <row r="1624" spans="1:9" x14ac:dyDescent="0.25">
      <c r="A1624">
        <v>1623</v>
      </c>
      <c r="B1624">
        <v>82.328515999999993</v>
      </c>
      <c r="C1624">
        <v>5.9162020000000002</v>
      </c>
      <c r="F1624">
        <v>71.07859599999999</v>
      </c>
      <c r="G1624">
        <v>4.9958770000000001</v>
      </c>
    </row>
    <row r="1625" spans="1:9" x14ac:dyDescent="0.25">
      <c r="A1625">
        <v>1624</v>
      </c>
      <c r="B1625">
        <v>82.328515999999993</v>
      </c>
      <c r="C1625">
        <v>5.9162020000000002</v>
      </c>
      <c r="F1625">
        <v>71.210087999999985</v>
      </c>
      <c r="G1625">
        <v>4.9958770000000001</v>
      </c>
    </row>
    <row r="1626" spans="1:9" x14ac:dyDescent="0.25">
      <c r="A1626">
        <v>1625</v>
      </c>
      <c r="B1626">
        <v>82.328515999999993</v>
      </c>
      <c r="C1626">
        <v>5.9162020000000002</v>
      </c>
      <c r="F1626">
        <v>71.210087999999985</v>
      </c>
      <c r="G1626">
        <v>4.9958770000000001</v>
      </c>
    </row>
    <row r="1627" spans="1:9" x14ac:dyDescent="0.25">
      <c r="A1627">
        <v>1626</v>
      </c>
      <c r="B1627">
        <v>82.328515999999993</v>
      </c>
      <c r="C1627">
        <v>5.9162020000000002</v>
      </c>
      <c r="F1627">
        <v>71.210087999999985</v>
      </c>
      <c r="G1627">
        <v>4.9958770000000001</v>
      </c>
    </row>
    <row r="1628" spans="1:9" x14ac:dyDescent="0.25">
      <c r="A1628">
        <v>1627</v>
      </c>
      <c r="B1628">
        <v>82.328515999999993</v>
      </c>
      <c r="C1628">
        <v>5.9162020000000002</v>
      </c>
      <c r="F1628">
        <v>71.210087999999985</v>
      </c>
      <c r="G1628">
        <v>4.9958770000000001</v>
      </c>
    </row>
    <row r="1629" spans="1:9" x14ac:dyDescent="0.25">
      <c r="A1629">
        <v>1628</v>
      </c>
      <c r="B1629">
        <v>82.328515999999993</v>
      </c>
      <c r="C1629">
        <v>5.9162020000000002</v>
      </c>
      <c r="F1629">
        <v>71.210087999999985</v>
      </c>
      <c r="G1629">
        <v>4.9958770000000001</v>
      </c>
    </row>
    <row r="1630" spans="1:9" x14ac:dyDescent="0.25">
      <c r="A1630">
        <v>1629</v>
      </c>
      <c r="B1630">
        <v>82.328515999999993</v>
      </c>
      <c r="C1630">
        <v>5.9162020000000002</v>
      </c>
      <c r="F1630">
        <v>71.670628999999991</v>
      </c>
      <c r="G1630">
        <v>5.258858</v>
      </c>
    </row>
    <row r="1631" spans="1:9" x14ac:dyDescent="0.25">
      <c r="A1631">
        <v>1630</v>
      </c>
      <c r="F1631">
        <v>72.131169999999997</v>
      </c>
      <c r="G1631">
        <v>4.9301320000000004</v>
      </c>
      <c r="H1631">
        <v>79.433774999999997</v>
      </c>
      <c r="I1631">
        <v>6.2449279999999998</v>
      </c>
    </row>
    <row r="1632" spans="1:9" x14ac:dyDescent="0.25">
      <c r="A1632">
        <v>1631</v>
      </c>
      <c r="H1632">
        <v>79.433774999999997</v>
      </c>
      <c r="I1632">
        <v>6.2449279999999998</v>
      </c>
    </row>
    <row r="1633" spans="1:9" x14ac:dyDescent="0.25">
      <c r="A1633">
        <v>1632</v>
      </c>
      <c r="H1633">
        <v>79.433774999999997</v>
      </c>
      <c r="I1633">
        <v>6.2449279999999998</v>
      </c>
    </row>
    <row r="1634" spans="1:9" x14ac:dyDescent="0.25">
      <c r="A1634">
        <v>1633</v>
      </c>
      <c r="H1634">
        <v>79.433774999999997</v>
      </c>
      <c r="I1634">
        <v>6.2449279999999998</v>
      </c>
    </row>
    <row r="1635" spans="1:9" x14ac:dyDescent="0.25">
      <c r="A1635">
        <v>1634</v>
      </c>
      <c r="H1635">
        <v>79.433774999999997</v>
      </c>
      <c r="I1635">
        <v>6.2449279999999998</v>
      </c>
    </row>
    <row r="1636" spans="1:9" x14ac:dyDescent="0.25">
      <c r="A1636">
        <v>1635</v>
      </c>
      <c r="D1636">
        <v>94.433663999999993</v>
      </c>
      <c r="E1636">
        <v>7.6911060000000004</v>
      </c>
      <c r="H1636">
        <v>79.433774999999997</v>
      </c>
      <c r="I1636">
        <v>6.2449279999999998</v>
      </c>
    </row>
    <row r="1637" spans="1:9" x14ac:dyDescent="0.25">
      <c r="A1637">
        <v>1636</v>
      </c>
      <c r="D1637">
        <v>94.433663999999993</v>
      </c>
      <c r="E1637">
        <v>7.6911060000000004</v>
      </c>
      <c r="H1637">
        <v>79.433774999999997</v>
      </c>
      <c r="I1637">
        <v>6.2449279999999998</v>
      </c>
    </row>
    <row r="1638" spans="1:9" x14ac:dyDescent="0.25">
      <c r="A1638">
        <v>1637</v>
      </c>
      <c r="D1638">
        <v>94.433663999999993</v>
      </c>
      <c r="E1638">
        <v>7.6911060000000004</v>
      </c>
      <c r="H1638">
        <v>79.433774999999997</v>
      </c>
      <c r="I1638">
        <v>6.2449279999999998</v>
      </c>
    </row>
    <row r="1639" spans="1:9" x14ac:dyDescent="0.25">
      <c r="A1639">
        <v>1638</v>
      </c>
      <c r="D1639">
        <v>94.433663999999993</v>
      </c>
      <c r="E1639">
        <v>7.6911060000000004</v>
      </c>
      <c r="H1639">
        <v>79.433774999999997</v>
      </c>
      <c r="I1639">
        <v>6.2449279999999998</v>
      </c>
    </row>
    <row r="1640" spans="1:9" x14ac:dyDescent="0.25">
      <c r="A1640">
        <v>1639</v>
      </c>
      <c r="D1640">
        <v>94.433663999999993</v>
      </c>
      <c r="E1640">
        <v>7.6911060000000004</v>
      </c>
      <c r="H1640">
        <v>79.433774999999997</v>
      </c>
      <c r="I1640">
        <v>6.2449279999999998</v>
      </c>
    </row>
    <row r="1641" spans="1:9" x14ac:dyDescent="0.25">
      <c r="A1641">
        <v>1640</v>
      </c>
      <c r="D1641">
        <v>94.433663999999993</v>
      </c>
      <c r="E1641">
        <v>7.6911060000000004</v>
      </c>
      <c r="H1641">
        <v>79.433774999999997</v>
      </c>
      <c r="I1641">
        <v>6.2449279999999998</v>
      </c>
    </row>
    <row r="1642" spans="1:9" x14ac:dyDescent="0.25">
      <c r="A1642">
        <v>1641</v>
      </c>
      <c r="D1642">
        <v>94.433663999999993</v>
      </c>
      <c r="E1642">
        <v>7.6911060000000004</v>
      </c>
      <c r="H1642">
        <v>79.433774999999997</v>
      </c>
      <c r="I1642">
        <v>6.2449279999999998</v>
      </c>
    </row>
    <row r="1643" spans="1:9" x14ac:dyDescent="0.25">
      <c r="A1643">
        <v>1642</v>
      </c>
      <c r="D1643">
        <v>94.433663999999993</v>
      </c>
      <c r="E1643">
        <v>7.6911060000000004</v>
      </c>
      <c r="H1643">
        <v>79.433774999999997</v>
      </c>
      <c r="I1643">
        <v>6.2449279999999998</v>
      </c>
    </row>
    <row r="1644" spans="1:9" x14ac:dyDescent="0.25">
      <c r="A1644">
        <v>1643</v>
      </c>
      <c r="D1644">
        <v>94.433663999999993</v>
      </c>
      <c r="E1644">
        <v>7.6911060000000004</v>
      </c>
      <c r="H1644">
        <v>79.433774999999997</v>
      </c>
      <c r="I1644">
        <v>6.2449279999999998</v>
      </c>
    </row>
    <row r="1645" spans="1:9" x14ac:dyDescent="0.25">
      <c r="A1645">
        <v>1644</v>
      </c>
      <c r="D1645">
        <v>94.433663999999993</v>
      </c>
      <c r="E1645">
        <v>7.6911060000000004</v>
      </c>
      <c r="H1645">
        <v>79.433774999999997</v>
      </c>
      <c r="I1645">
        <v>6.2449279999999998</v>
      </c>
    </row>
    <row r="1646" spans="1:9" x14ac:dyDescent="0.25">
      <c r="A1646">
        <v>1645</v>
      </c>
      <c r="D1646">
        <v>94.433663999999993</v>
      </c>
      <c r="E1646">
        <v>7.6911060000000004</v>
      </c>
    </row>
    <row r="1647" spans="1:9" x14ac:dyDescent="0.25">
      <c r="A1647">
        <v>1646</v>
      </c>
      <c r="D1647">
        <v>94.433663999999993</v>
      </c>
      <c r="E1647">
        <v>7.6911060000000004</v>
      </c>
    </row>
    <row r="1648" spans="1:9" x14ac:dyDescent="0.25">
      <c r="A1648">
        <v>1647</v>
      </c>
      <c r="D1648">
        <v>94.433663999999993</v>
      </c>
      <c r="E1648">
        <v>7.6911060000000004</v>
      </c>
    </row>
    <row r="1649" spans="1:7" x14ac:dyDescent="0.25">
      <c r="A1649">
        <v>1648</v>
      </c>
      <c r="D1649">
        <v>94.433663999999993</v>
      </c>
      <c r="E1649">
        <v>7.6911060000000004</v>
      </c>
      <c r="F1649">
        <v>90.22314999999999</v>
      </c>
      <c r="G1649">
        <v>4.9958770000000001</v>
      </c>
    </row>
    <row r="1650" spans="1:7" x14ac:dyDescent="0.25">
      <c r="A1650">
        <v>1649</v>
      </c>
      <c r="D1650">
        <v>94.433663999999993</v>
      </c>
      <c r="E1650">
        <v>7.6911060000000004</v>
      </c>
      <c r="F1650">
        <v>90.22314999999999</v>
      </c>
      <c r="G1650">
        <v>4.9958770000000001</v>
      </c>
    </row>
    <row r="1651" spans="1:7" x14ac:dyDescent="0.25">
      <c r="A1651">
        <v>1650</v>
      </c>
      <c r="F1651">
        <v>90.22314999999999</v>
      </c>
      <c r="G1651">
        <v>4.9958770000000001</v>
      </c>
    </row>
    <row r="1652" spans="1:7" x14ac:dyDescent="0.25">
      <c r="A1652">
        <v>1651</v>
      </c>
      <c r="F1652">
        <v>90.22314999999999</v>
      </c>
      <c r="G1652">
        <v>4.9958770000000001</v>
      </c>
    </row>
    <row r="1653" spans="1:7" x14ac:dyDescent="0.25">
      <c r="A1653">
        <v>1652</v>
      </c>
      <c r="B1653">
        <v>105.35464099999999</v>
      </c>
      <c r="C1653">
        <v>4.8643869999999998</v>
      </c>
      <c r="F1653">
        <v>90.22314999999999</v>
      </c>
      <c r="G1653">
        <v>4.9958770000000001</v>
      </c>
    </row>
    <row r="1654" spans="1:7" x14ac:dyDescent="0.25">
      <c r="A1654">
        <v>1653</v>
      </c>
      <c r="B1654">
        <v>105.35464099999999</v>
      </c>
      <c r="C1654">
        <v>4.8643869999999998</v>
      </c>
      <c r="F1654">
        <v>90.22314999999999</v>
      </c>
      <c r="G1654">
        <v>4.9958770000000001</v>
      </c>
    </row>
    <row r="1655" spans="1:7" x14ac:dyDescent="0.25">
      <c r="A1655">
        <v>1654</v>
      </c>
      <c r="B1655">
        <v>105.35464099999999</v>
      </c>
      <c r="C1655">
        <v>4.8643869999999998</v>
      </c>
      <c r="F1655">
        <v>90.22314999999999</v>
      </c>
      <c r="G1655">
        <v>4.9958770000000001</v>
      </c>
    </row>
    <row r="1656" spans="1:7" x14ac:dyDescent="0.25">
      <c r="A1656">
        <v>1655</v>
      </c>
      <c r="B1656">
        <v>105.35464099999999</v>
      </c>
      <c r="C1656">
        <v>4.8643869999999998</v>
      </c>
      <c r="F1656">
        <v>90.22314999999999</v>
      </c>
      <c r="G1656">
        <v>4.9958770000000001</v>
      </c>
    </row>
    <row r="1657" spans="1:7" x14ac:dyDescent="0.25">
      <c r="A1657">
        <v>1656</v>
      </c>
      <c r="B1657">
        <v>105.35464099999999</v>
      </c>
      <c r="C1657">
        <v>4.8643869999999998</v>
      </c>
      <c r="F1657">
        <v>90.22314999999999</v>
      </c>
      <c r="G1657">
        <v>4.9958770000000001</v>
      </c>
    </row>
    <row r="1658" spans="1:7" x14ac:dyDescent="0.25">
      <c r="A1658">
        <v>1657</v>
      </c>
      <c r="B1658">
        <v>105.35464099999999</v>
      </c>
      <c r="C1658">
        <v>4.8643869999999998</v>
      </c>
      <c r="F1658">
        <v>90.22314999999999</v>
      </c>
      <c r="G1658">
        <v>4.9958770000000001</v>
      </c>
    </row>
    <row r="1659" spans="1:7" x14ac:dyDescent="0.25">
      <c r="A1659">
        <v>1658</v>
      </c>
      <c r="B1659">
        <v>105.35464099999999</v>
      </c>
      <c r="C1659">
        <v>4.8643869999999998</v>
      </c>
      <c r="F1659">
        <v>90.22314999999999</v>
      </c>
      <c r="G1659">
        <v>4.9958770000000001</v>
      </c>
    </row>
    <row r="1660" spans="1:7" x14ac:dyDescent="0.25">
      <c r="A1660">
        <v>1659</v>
      </c>
      <c r="B1660">
        <v>105.35464099999999</v>
      </c>
      <c r="C1660">
        <v>4.8643869999999998</v>
      </c>
      <c r="F1660">
        <v>90.22314999999999</v>
      </c>
      <c r="G1660">
        <v>4.9958770000000001</v>
      </c>
    </row>
    <row r="1661" spans="1:7" x14ac:dyDescent="0.25">
      <c r="A1661">
        <v>1660</v>
      </c>
      <c r="B1661">
        <v>105.35464099999999</v>
      </c>
      <c r="C1661">
        <v>4.8643869999999998</v>
      </c>
      <c r="F1661">
        <v>90.22314999999999</v>
      </c>
      <c r="G1661">
        <v>4.9958770000000001</v>
      </c>
    </row>
    <row r="1662" spans="1:7" x14ac:dyDescent="0.25">
      <c r="A1662">
        <v>1661</v>
      </c>
      <c r="B1662">
        <v>105.35464099999999</v>
      </c>
      <c r="C1662">
        <v>4.8643869999999998</v>
      </c>
      <c r="F1662">
        <v>90.48634899999999</v>
      </c>
      <c r="G1662">
        <v>5.1931130000000003</v>
      </c>
    </row>
    <row r="1663" spans="1:7" x14ac:dyDescent="0.25">
      <c r="A1663">
        <v>1662</v>
      </c>
      <c r="B1663">
        <v>105.35464099999999</v>
      </c>
      <c r="C1663">
        <v>4.8643869999999998</v>
      </c>
      <c r="F1663">
        <v>90.617837999999992</v>
      </c>
      <c r="G1663">
        <v>5.1931130000000003</v>
      </c>
    </row>
    <row r="1664" spans="1:7" x14ac:dyDescent="0.25">
      <c r="A1664">
        <v>1663</v>
      </c>
      <c r="B1664">
        <v>105.35464099999999</v>
      </c>
      <c r="C1664">
        <v>4.8643869999999998</v>
      </c>
    </row>
    <row r="1665" spans="1:9" x14ac:dyDescent="0.25">
      <c r="A1665">
        <v>1664</v>
      </c>
      <c r="B1665">
        <v>105.35464099999999</v>
      </c>
      <c r="C1665">
        <v>4.8643869999999998</v>
      </c>
      <c r="H1665">
        <v>100.22304099999999</v>
      </c>
      <c r="I1665">
        <v>6.5078009999999997</v>
      </c>
    </row>
    <row r="1666" spans="1:9" x14ac:dyDescent="0.25">
      <c r="A1666">
        <v>1665</v>
      </c>
      <c r="B1666">
        <v>105.35464099999999</v>
      </c>
      <c r="C1666">
        <v>4.8643869999999998</v>
      </c>
      <c r="H1666">
        <v>100.22304099999999</v>
      </c>
      <c r="I1666">
        <v>6.5078009999999997</v>
      </c>
    </row>
    <row r="1667" spans="1:9" x14ac:dyDescent="0.25">
      <c r="A1667">
        <v>1666</v>
      </c>
      <c r="H1667">
        <v>100.22304099999999</v>
      </c>
      <c r="I1667">
        <v>6.5078009999999997</v>
      </c>
    </row>
    <row r="1668" spans="1:9" x14ac:dyDescent="0.25">
      <c r="A1668">
        <v>1667</v>
      </c>
      <c r="H1668">
        <v>100.22304099999999</v>
      </c>
      <c r="I1668">
        <v>6.5078009999999997</v>
      </c>
    </row>
    <row r="1669" spans="1:9" x14ac:dyDescent="0.25">
      <c r="A1669">
        <v>1668</v>
      </c>
      <c r="H1669">
        <v>100.22304099999999</v>
      </c>
      <c r="I1669">
        <v>6.5078009999999997</v>
      </c>
    </row>
    <row r="1670" spans="1:9" x14ac:dyDescent="0.25">
      <c r="A1670">
        <v>1669</v>
      </c>
      <c r="H1670">
        <v>100.22304099999999</v>
      </c>
      <c r="I1670">
        <v>6.5078009999999997</v>
      </c>
    </row>
    <row r="1671" spans="1:9" x14ac:dyDescent="0.25">
      <c r="A1671">
        <v>1670</v>
      </c>
      <c r="H1671">
        <v>100.22304099999999</v>
      </c>
      <c r="I1671">
        <v>6.5078009999999997</v>
      </c>
    </row>
    <row r="1672" spans="1:9" x14ac:dyDescent="0.25">
      <c r="A1672">
        <v>1671</v>
      </c>
      <c r="H1672">
        <v>100.48624</v>
      </c>
      <c r="I1672">
        <v>6.5078009999999997</v>
      </c>
    </row>
    <row r="1673" spans="1:9" x14ac:dyDescent="0.25">
      <c r="A1673">
        <v>1672</v>
      </c>
      <c r="D1673">
        <v>118.18342099999998</v>
      </c>
      <c r="E1673">
        <v>7.099399</v>
      </c>
      <c r="H1673">
        <v>100.48624</v>
      </c>
      <c r="I1673">
        <v>6.5078009999999997</v>
      </c>
    </row>
    <row r="1674" spans="1:9" x14ac:dyDescent="0.25">
      <c r="A1674">
        <v>1673</v>
      </c>
      <c r="D1674">
        <v>118.18342099999998</v>
      </c>
      <c r="E1674">
        <v>7.099399</v>
      </c>
      <c r="H1674">
        <v>100.48624</v>
      </c>
      <c r="I1674">
        <v>6.5078009999999997</v>
      </c>
    </row>
    <row r="1675" spans="1:9" x14ac:dyDescent="0.25">
      <c r="A1675">
        <v>1674</v>
      </c>
      <c r="D1675">
        <v>118.18342099999998</v>
      </c>
      <c r="E1675">
        <v>7.099399</v>
      </c>
      <c r="H1675">
        <v>100.683584</v>
      </c>
      <c r="I1675">
        <v>6.3763100000000001</v>
      </c>
    </row>
    <row r="1676" spans="1:9" x14ac:dyDescent="0.25">
      <c r="A1676">
        <v>1675</v>
      </c>
      <c r="D1676">
        <v>118.18342099999998</v>
      </c>
      <c r="E1676">
        <v>7.099399</v>
      </c>
      <c r="H1676">
        <v>100.683584</v>
      </c>
      <c r="I1676">
        <v>6.3763100000000001</v>
      </c>
    </row>
    <row r="1677" spans="1:9" x14ac:dyDescent="0.25">
      <c r="A1677">
        <v>1676</v>
      </c>
      <c r="D1677">
        <v>118.18342099999998</v>
      </c>
      <c r="E1677">
        <v>7.099399</v>
      </c>
      <c r="H1677">
        <v>100.683584</v>
      </c>
      <c r="I1677">
        <v>6.3763100000000001</v>
      </c>
    </row>
    <row r="1678" spans="1:9" x14ac:dyDescent="0.25">
      <c r="A1678">
        <v>1677</v>
      </c>
      <c r="D1678">
        <v>118.18342099999998</v>
      </c>
      <c r="E1678">
        <v>7.099399</v>
      </c>
      <c r="H1678">
        <v>100.74932799999999</v>
      </c>
      <c r="I1678">
        <v>6.3763100000000001</v>
      </c>
    </row>
    <row r="1679" spans="1:9" x14ac:dyDescent="0.25">
      <c r="A1679">
        <v>1678</v>
      </c>
      <c r="D1679">
        <v>118.18342099999998</v>
      </c>
      <c r="E1679">
        <v>7.099399</v>
      </c>
      <c r="H1679">
        <v>100.81518299999999</v>
      </c>
      <c r="I1679">
        <v>6.3105650000000004</v>
      </c>
    </row>
    <row r="1680" spans="1:9" x14ac:dyDescent="0.25">
      <c r="A1680">
        <v>1679</v>
      </c>
      <c r="D1680">
        <v>118.18342099999998</v>
      </c>
      <c r="E1680">
        <v>7.099399</v>
      </c>
      <c r="H1680">
        <v>101.275724</v>
      </c>
      <c r="I1680">
        <v>6.2449279999999998</v>
      </c>
    </row>
    <row r="1681" spans="1:7" x14ac:dyDescent="0.25">
      <c r="A1681">
        <v>1680</v>
      </c>
      <c r="D1681">
        <v>118.18342099999998</v>
      </c>
      <c r="E1681">
        <v>7.099399</v>
      </c>
    </row>
    <row r="1682" spans="1:7" x14ac:dyDescent="0.25">
      <c r="A1682">
        <v>1681</v>
      </c>
      <c r="D1682">
        <v>118.18342099999998</v>
      </c>
      <c r="E1682">
        <v>7.099399</v>
      </c>
      <c r="F1682">
        <v>111.47295899999999</v>
      </c>
      <c r="G1682">
        <v>3.8126799999999998</v>
      </c>
    </row>
    <row r="1683" spans="1:7" x14ac:dyDescent="0.25">
      <c r="A1683">
        <v>1682</v>
      </c>
      <c r="D1683">
        <v>118.18342099999998</v>
      </c>
      <c r="E1683">
        <v>7.099399</v>
      </c>
      <c r="F1683">
        <v>111.47295899999999</v>
      </c>
      <c r="G1683">
        <v>3.8126799999999998</v>
      </c>
    </row>
    <row r="1684" spans="1:7" x14ac:dyDescent="0.25">
      <c r="A1684">
        <v>1683</v>
      </c>
      <c r="D1684">
        <v>118.18342099999998</v>
      </c>
      <c r="E1684">
        <v>7.099399</v>
      </c>
      <c r="F1684">
        <v>111.47295899999999</v>
      </c>
      <c r="G1684">
        <v>3.8126799999999998</v>
      </c>
    </row>
    <row r="1685" spans="1:7" x14ac:dyDescent="0.25">
      <c r="A1685">
        <v>1684</v>
      </c>
      <c r="D1685">
        <v>118.18342099999998</v>
      </c>
      <c r="E1685">
        <v>7.099399</v>
      </c>
      <c r="F1685">
        <v>111.47295899999999</v>
      </c>
      <c r="G1685">
        <v>3.8126799999999998</v>
      </c>
    </row>
    <row r="1686" spans="1:7" x14ac:dyDescent="0.25">
      <c r="A1686">
        <v>1685</v>
      </c>
      <c r="D1686">
        <v>118.18342099999998</v>
      </c>
      <c r="E1686">
        <v>7.099399</v>
      </c>
      <c r="F1686">
        <v>111.47295899999999</v>
      </c>
      <c r="G1686">
        <v>3.8126799999999998</v>
      </c>
    </row>
    <row r="1687" spans="1:7" x14ac:dyDescent="0.25">
      <c r="A1687">
        <v>1686</v>
      </c>
      <c r="F1687">
        <v>111.47295899999999</v>
      </c>
      <c r="G1687">
        <v>3.8126799999999998</v>
      </c>
    </row>
    <row r="1688" spans="1:7" x14ac:dyDescent="0.25">
      <c r="A1688">
        <v>1687</v>
      </c>
      <c r="F1688">
        <v>111.47295899999999</v>
      </c>
      <c r="G1688">
        <v>3.8126799999999998</v>
      </c>
    </row>
    <row r="1689" spans="1:7" x14ac:dyDescent="0.25">
      <c r="A1689">
        <v>1688</v>
      </c>
      <c r="F1689">
        <v>111.47295899999999</v>
      </c>
      <c r="G1689">
        <v>3.8126799999999998</v>
      </c>
    </row>
    <row r="1690" spans="1:7" x14ac:dyDescent="0.25">
      <c r="A1690">
        <v>1689</v>
      </c>
      <c r="F1690">
        <v>111.47295899999999</v>
      </c>
      <c r="G1690">
        <v>3.8126799999999998</v>
      </c>
    </row>
    <row r="1691" spans="1:7" x14ac:dyDescent="0.25">
      <c r="A1691">
        <v>1690</v>
      </c>
      <c r="F1691">
        <v>111.47295899999999</v>
      </c>
      <c r="G1691">
        <v>3.8126799999999998</v>
      </c>
    </row>
    <row r="1692" spans="1:7" x14ac:dyDescent="0.25">
      <c r="A1692">
        <v>1691</v>
      </c>
      <c r="F1692">
        <v>111.47295899999999</v>
      </c>
      <c r="G1692">
        <v>3.8126799999999998</v>
      </c>
    </row>
    <row r="1693" spans="1:7" x14ac:dyDescent="0.25">
      <c r="A1693">
        <v>1692</v>
      </c>
      <c r="F1693">
        <v>111.47295899999999</v>
      </c>
      <c r="G1693">
        <v>3.8126799999999998</v>
      </c>
    </row>
    <row r="1694" spans="1:7" x14ac:dyDescent="0.25">
      <c r="A1694">
        <v>1693</v>
      </c>
      <c r="F1694">
        <v>111.47295899999999</v>
      </c>
      <c r="G1694">
        <v>3.8126799999999998</v>
      </c>
    </row>
    <row r="1695" spans="1:7" x14ac:dyDescent="0.25">
      <c r="A1695">
        <v>1694</v>
      </c>
      <c r="F1695">
        <v>111.60455899999999</v>
      </c>
      <c r="G1695">
        <v>3.8784260000000002</v>
      </c>
    </row>
    <row r="1696" spans="1:7" x14ac:dyDescent="0.25">
      <c r="A1696">
        <v>1695</v>
      </c>
      <c r="F1696">
        <v>111.86764899999999</v>
      </c>
      <c r="G1696">
        <v>3.8784260000000002</v>
      </c>
    </row>
    <row r="1697" spans="1:9" x14ac:dyDescent="0.25">
      <c r="A1697">
        <v>1696</v>
      </c>
    </row>
    <row r="1698" spans="1:9" x14ac:dyDescent="0.25">
      <c r="A1698">
        <v>1697</v>
      </c>
    </row>
    <row r="1699" spans="1:9" x14ac:dyDescent="0.25">
      <c r="A1699">
        <v>1698</v>
      </c>
    </row>
    <row r="1700" spans="1:9" x14ac:dyDescent="0.25">
      <c r="A1700">
        <v>1699</v>
      </c>
    </row>
    <row r="1701" spans="1:9" x14ac:dyDescent="0.25">
      <c r="A1701">
        <v>1700</v>
      </c>
      <c r="H1701">
        <v>121.27550799999999</v>
      </c>
      <c r="I1701">
        <v>6.902272</v>
      </c>
    </row>
    <row r="1702" spans="1:9" x14ac:dyDescent="0.25">
      <c r="A1702">
        <v>1701</v>
      </c>
      <c r="H1702">
        <v>121.27550799999999</v>
      </c>
      <c r="I1702">
        <v>6.902272</v>
      </c>
    </row>
    <row r="1703" spans="1:9" x14ac:dyDescent="0.25">
      <c r="A1703">
        <v>1702</v>
      </c>
      <c r="H1703">
        <v>121.27550799999999</v>
      </c>
      <c r="I1703">
        <v>6.902272</v>
      </c>
    </row>
    <row r="1704" spans="1:9" x14ac:dyDescent="0.25">
      <c r="A1704">
        <v>1703</v>
      </c>
      <c r="H1704">
        <v>121.27550799999999</v>
      </c>
      <c r="I1704">
        <v>6.902272</v>
      </c>
    </row>
    <row r="1705" spans="1:9" x14ac:dyDescent="0.25">
      <c r="A1705">
        <v>1704</v>
      </c>
      <c r="H1705">
        <v>121.27550799999999</v>
      </c>
      <c r="I1705">
        <v>6.902272</v>
      </c>
    </row>
    <row r="1706" spans="1:9" x14ac:dyDescent="0.25">
      <c r="A1706">
        <v>1705</v>
      </c>
      <c r="H1706">
        <v>121.27550799999999</v>
      </c>
      <c r="I1706">
        <v>6.902272</v>
      </c>
    </row>
    <row r="1707" spans="1:9" x14ac:dyDescent="0.25">
      <c r="A1707">
        <v>1706</v>
      </c>
      <c r="H1707">
        <v>121.27550799999999</v>
      </c>
      <c r="I1707">
        <v>6.902272</v>
      </c>
    </row>
    <row r="1708" spans="1:9" x14ac:dyDescent="0.25">
      <c r="A1708">
        <v>1707</v>
      </c>
      <c r="H1708">
        <v>121.27550799999999</v>
      </c>
      <c r="I1708">
        <v>6.902272</v>
      </c>
    </row>
    <row r="1709" spans="1:9" x14ac:dyDescent="0.25">
      <c r="A1709">
        <v>1708</v>
      </c>
      <c r="D1709">
        <v>151.36421999999999</v>
      </c>
      <c r="E1709">
        <v>8.4000819999999994</v>
      </c>
      <c r="H1709">
        <v>121.27550799999999</v>
      </c>
      <c r="I1709">
        <v>6.902272</v>
      </c>
    </row>
    <row r="1710" spans="1:9" x14ac:dyDescent="0.25">
      <c r="A1710">
        <v>1709</v>
      </c>
      <c r="D1710">
        <v>151.36421999999999</v>
      </c>
      <c r="E1710">
        <v>8.4000819999999994</v>
      </c>
      <c r="H1710">
        <v>121.27550799999999</v>
      </c>
      <c r="I1710">
        <v>6.902272</v>
      </c>
    </row>
    <row r="1711" spans="1:9" x14ac:dyDescent="0.25">
      <c r="A1711">
        <v>1710</v>
      </c>
      <c r="D1711">
        <v>151.36421999999999</v>
      </c>
      <c r="E1711">
        <v>8.4000819999999994</v>
      </c>
      <c r="H1711">
        <v>121.27550799999999</v>
      </c>
      <c r="I1711">
        <v>6.902272</v>
      </c>
    </row>
    <row r="1712" spans="1:9" x14ac:dyDescent="0.25">
      <c r="A1712">
        <v>1711</v>
      </c>
      <c r="D1712">
        <v>151.36421999999999</v>
      </c>
      <c r="E1712">
        <v>8.4000819999999994</v>
      </c>
      <c r="H1712">
        <v>121.27550799999999</v>
      </c>
      <c r="I1712">
        <v>6.902272</v>
      </c>
    </row>
    <row r="1713" spans="1:9" x14ac:dyDescent="0.25">
      <c r="A1713">
        <v>1712</v>
      </c>
      <c r="D1713">
        <v>151.36421999999999</v>
      </c>
      <c r="E1713">
        <v>8.4000819999999994</v>
      </c>
      <c r="H1713">
        <v>121.27550799999999</v>
      </c>
      <c r="I1713">
        <v>6.902272</v>
      </c>
    </row>
    <row r="1714" spans="1:9" x14ac:dyDescent="0.25">
      <c r="A1714">
        <v>1713</v>
      </c>
      <c r="D1714">
        <v>151.36421999999999</v>
      </c>
      <c r="E1714">
        <v>8.4000819999999994</v>
      </c>
      <c r="F1714">
        <v>142.54855700000002</v>
      </c>
      <c r="G1714">
        <v>3.8719199999999998</v>
      </c>
    </row>
    <row r="1715" spans="1:9" x14ac:dyDescent="0.25">
      <c r="A1715">
        <v>1714</v>
      </c>
      <c r="D1715">
        <v>151.36421999999999</v>
      </c>
      <c r="E1715">
        <v>8.4000819999999994</v>
      </c>
      <c r="F1715">
        <v>142.54855700000002</v>
      </c>
      <c r="G1715">
        <v>3.8719199999999998</v>
      </c>
    </row>
    <row r="1716" spans="1:9" x14ac:dyDescent="0.25">
      <c r="A1716">
        <v>1715</v>
      </c>
      <c r="D1716">
        <v>151.36421999999999</v>
      </c>
      <c r="E1716">
        <v>8.4000819999999994</v>
      </c>
      <c r="F1716">
        <v>142.54855700000002</v>
      </c>
      <c r="G1716">
        <v>3.8719199999999998</v>
      </c>
    </row>
    <row r="1717" spans="1:9" x14ac:dyDescent="0.25">
      <c r="A1717">
        <v>1716</v>
      </c>
      <c r="D1717">
        <v>151.36421999999999</v>
      </c>
      <c r="E1717">
        <v>8.4000819999999994</v>
      </c>
      <c r="F1717">
        <v>142.54855700000002</v>
      </c>
      <c r="G1717">
        <v>3.8719199999999998</v>
      </c>
    </row>
    <row r="1718" spans="1:9" x14ac:dyDescent="0.25">
      <c r="A1718">
        <v>1717</v>
      </c>
      <c r="D1718">
        <v>151.36421999999999</v>
      </c>
      <c r="E1718">
        <v>8.4000819999999994</v>
      </c>
      <c r="F1718">
        <v>142.54855700000002</v>
      </c>
      <c r="G1718">
        <v>3.8719199999999998</v>
      </c>
    </row>
    <row r="1719" spans="1:9" x14ac:dyDescent="0.25">
      <c r="A1719">
        <v>1718</v>
      </c>
      <c r="D1719">
        <v>151.36421999999999</v>
      </c>
      <c r="E1719">
        <v>8.4000819999999994</v>
      </c>
      <c r="F1719">
        <v>142.54855700000002</v>
      </c>
      <c r="G1719">
        <v>3.8719199999999998</v>
      </c>
    </row>
    <row r="1720" spans="1:9" x14ac:dyDescent="0.25">
      <c r="A1720">
        <v>1719</v>
      </c>
      <c r="D1720">
        <v>151.36421999999999</v>
      </c>
      <c r="E1720">
        <v>8.4000819999999994</v>
      </c>
      <c r="F1720">
        <v>142.54855700000002</v>
      </c>
      <c r="G1720">
        <v>3.8719199999999998</v>
      </c>
    </row>
    <row r="1721" spans="1:9" x14ac:dyDescent="0.25">
      <c r="A1721">
        <v>1720</v>
      </c>
      <c r="D1721">
        <v>151.36421999999999</v>
      </c>
      <c r="E1721">
        <v>8.4000819999999994</v>
      </c>
      <c r="F1721">
        <v>142.54855700000002</v>
      </c>
      <c r="G1721">
        <v>3.8719199999999998</v>
      </c>
    </row>
    <row r="1722" spans="1:9" x14ac:dyDescent="0.25">
      <c r="A1722">
        <v>1721</v>
      </c>
      <c r="D1722">
        <v>151.36421999999999</v>
      </c>
      <c r="E1722">
        <v>8.4000819999999994</v>
      </c>
      <c r="F1722">
        <v>142.54855700000002</v>
      </c>
      <c r="G1722">
        <v>3.8719199999999998</v>
      </c>
    </row>
    <row r="1723" spans="1:9" x14ac:dyDescent="0.25">
      <c r="A1723">
        <v>1722</v>
      </c>
      <c r="D1723">
        <v>151.36421999999999</v>
      </c>
      <c r="E1723">
        <v>8.4000819999999994</v>
      </c>
      <c r="F1723">
        <v>142.54855700000002</v>
      </c>
      <c r="G1723">
        <v>3.8719199999999998</v>
      </c>
    </row>
    <row r="1724" spans="1:9" x14ac:dyDescent="0.25">
      <c r="A1724">
        <v>1723</v>
      </c>
      <c r="D1724">
        <v>151.430069</v>
      </c>
      <c r="E1724">
        <v>8.6625139999999998</v>
      </c>
      <c r="F1724">
        <v>142.54855700000002</v>
      </c>
      <c r="G1724">
        <v>3.8719199999999998</v>
      </c>
    </row>
    <row r="1725" spans="1:9" x14ac:dyDescent="0.25">
      <c r="A1725">
        <v>1724</v>
      </c>
      <c r="D1725">
        <v>151.430069</v>
      </c>
      <c r="E1725">
        <v>8.6625139999999998</v>
      </c>
      <c r="F1725">
        <v>142.54855700000002</v>
      </c>
      <c r="G1725">
        <v>3.8719199999999998</v>
      </c>
    </row>
    <row r="1726" spans="1:9" x14ac:dyDescent="0.25">
      <c r="A1726">
        <v>1725</v>
      </c>
      <c r="B1726">
        <v>160.96944099999999</v>
      </c>
      <c r="C1726">
        <v>6.6281549999999996</v>
      </c>
      <c r="F1726">
        <v>142.54855700000002</v>
      </c>
      <c r="G1726">
        <v>3.8719199999999998</v>
      </c>
    </row>
    <row r="1727" spans="1:9" x14ac:dyDescent="0.25">
      <c r="A1727">
        <v>1726</v>
      </c>
      <c r="B1727">
        <v>160.96944099999999</v>
      </c>
      <c r="C1727">
        <v>6.6281549999999996</v>
      </c>
      <c r="F1727">
        <v>142.54855700000002</v>
      </c>
      <c r="G1727">
        <v>3.8719199999999998</v>
      </c>
    </row>
    <row r="1728" spans="1:9" x14ac:dyDescent="0.25">
      <c r="A1728">
        <v>1727</v>
      </c>
      <c r="B1728">
        <v>160.96944099999999</v>
      </c>
      <c r="C1728">
        <v>6.6281549999999996</v>
      </c>
      <c r="F1728">
        <v>142.54855700000002</v>
      </c>
      <c r="G1728">
        <v>3.8719199999999998</v>
      </c>
    </row>
    <row r="1729" spans="1:9" x14ac:dyDescent="0.25">
      <c r="A1729">
        <v>1728</v>
      </c>
      <c r="B1729">
        <v>160.96944099999999</v>
      </c>
      <c r="C1729">
        <v>6.6281549999999996</v>
      </c>
      <c r="F1729">
        <v>142.54855700000002</v>
      </c>
      <c r="G1729">
        <v>3.8719199999999998</v>
      </c>
    </row>
    <row r="1730" spans="1:9" x14ac:dyDescent="0.25">
      <c r="A1730">
        <v>1729</v>
      </c>
      <c r="B1730">
        <v>160.96944099999999</v>
      </c>
      <c r="C1730">
        <v>6.6281549999999996</v>
      </c>
    </row>
    <row r="1731" spans="1:9" x14ac:dyDescent="0.25">
      <c r="A1731">
        <v>1730</v>
      </c>
      <c r="B1731">
        <v>160.96944099999999</v>
      </c>
      <c r="C1731">
        <v>6.6281549999999996</v>
      </c>
    </row>
    <row r="1732" spans="1:9" x14ac:dyDescent="0.25">
      <c r="A1732">
        <v>1731</v>
      </c>
      <c r="B1732">
        <v>160.96944099999999</v>
      </c>
      <c r="C1732">
        <v>6.6281549999999996</v>
      </c>
    </row>
    <row r="1733" spans="1:9" x14ac:dyDescent="0.25">
      <c r="A1733">
        <v>1732</v>
      </c>
      <c r="B1733">
        <v>160.96944099999999</v>
      </c>
      <c r="C1733">
        <v>6.6281549999999996</v>
      </c>
    </row>
    <row r="1734" spans="1:9" x14ac:dyDescent="0.25">
      <c r="A1734">
        <v>1733</v>
      </c>
      <c r="B1734">
        <v>160.96944099999999</v>
      </c>
      <c r="C1734">
        <v>6.6281549999999996</v>
      </c>
    </row>
    <row r="1735" spans="1:9" x14ac:dyDescent="0.25">
      <c r="A1735">
        <v>1734</v>
      </c>
      <c r="B1735">
        <v>160.96944099999999</v>
      </c>
      <c r="C1735">
        <v>6.6281549999999996</v>
      </c>
      <c r="H1735">
        <v>151.62740700000001</v>
      </c>
      <c r="I1735">
        <v>7.6782060000000003</v>
      </c>
    </row>
    <row r="1736" spans="1:9" x14ac:dyDescent="0.25">
      <c r="A1736">
        <v>1735</v>
      </c>
      <c r="B1736">
        <v>160.96944099999999</v>
      </c>
      <c r="C1736">
        <v>6.6281549999999996</v>
      </c>
      <c r="H1736">
        <v>151.62740700000001</v>
      </c>
      <c r="I1736">
        <v>7.6782060000000003</v>
      </c>
    </row>
    <row r="1737" spans="1:9" x14ac:dyDescent="0.25">
      <c r="A1737">
        <v>1736</v>
      </c>
      <c r="B1737">
        <v>160.96944099999999</v>
      </c>
      <c r="C1737">
        <v>6.6281549999999996</v>
      </c>
      <c r="H1737">
        <v>151.62740700000001</v>
      </c>
      <c r="I1737">
        <v>7.6782060000000003</v>
      </c>
    </row>
    <row r="1738" spans="1:9" x14ac:dyDescent="0.25">
      <c r="A1738">
        <v>1737</v>
      </c>
      <c r="B1738">
        <v>160.96944099999999</v>
      </c>
      <c r="C1738">
        <v>6.6281549999999996</v>
      </c>
      <c r="H1738">
        <v>151.62740700000001</v>
      </c>
      <c r="I1738">
        <v>7.6782060000000003</v>
      </c>
    </row>
    <row r="1739" spans="1:9" x14ac:dyDescent="0.25">
      <c r="A1739">
        <v>1738</v>
      </c>
      <c r="B1739">
        <v>160.96944099999999</v>
      </c>
      <c r="C1739">
        <v>6.6281549999999996</v>
      </c>
      <c r="H1739">
        <v>151.62740700000001</v>
      </c>
      <c r="I1739">
        <v>7.6782060000000003</v>
      </c>
    </row>
    <row r="1740" spans="1:9" x14ac:dyDescent="0.25">
      <c r="A1740">
        <v>1739</v>
      </c>
      <c r="B1740">
        <v>160.96944099999999</v>
      </c>
      <c r="C1740">
        <v>6.6281549999999996</v>
      </c>
      <c r="H1740">
        <v>151.62740700000001</v>
      </c>
      <c r="I1740">
        <v>7.6782060000000003</v>
      </c>
    </row>
    <row r="1741" spans="1:9" x14ac:dyDescent="0.25">
      <c r="A1741">
        <v>1740</v>
      </c>
      <c r="B1741">
        <v>160.96944099999999</v>
      </c>
      <c r="C1741">
        <v>6.6281549999999996</v>
      </c>
      <c r="H1741">
        <v>151.62740700000001</v>
      </c>
      <c r="I1741">
        <v>7.6782060000000003</v>
      </c>
    </row>
    <row r="1742" spans="1:9" x14ac:dyDescent="0.25">
      <c r="A1742">
        <v>1741</v>
      </c>
      <c r="B1742">
        <v>160.96944099999999</v>
      </c>
      <c r="C1742">
        <v>6.6281549999999996</v>
      </c>
      <c r="H1742">
        <v>151.75899899999999</v>
      </c>
      <c r="I1742">
        <v>7.6782060000000003</v>
      </c>
    </row>
    <row r="1743" spans="1:9" x14ac:dyDescent="0.25">
      <c r="A1743">
        <v>1742</v>
      </c>
      <c r="H1743">
        <v>151.956333</v>
      </c>
      <c r="I1743">
        <v>7.7437329999999998</v>
      </c>
    </row>
    <row r="1744" spans="1:9" x14ac:dyDescent="0.25">
      <c r="A1744">
        <v>1743</v>
      </c>
      <c r="H1744">
        <v>152.21952099999999</v>
      </c>
      <c r="I1744">
        <v>7.8750030000000004</v>
      </c>
    </row>
    <row r="1745" spans="1:9" x14ac:dyDescent="0.25">
      <c r="A1745">
        <v>1744</v>
      </c>
      <c r="H1745">
        <v>152.21952099999999</v>
      </c>
      <c r="I1745">
        <v>7.8750030000000004</v>
      </c>
    </row>
    <row r="1746" spans="1:9" x14ac:dyDescent="0.25">
      <c r="A1746">
        <v>1745</v>
      </c>
      <c r="H1746">
        <v>152.21952099999999</v>
      </c>
      <c r="I1746">
        <v>7.8750030000000004</v>
      </c>
    </row>
    <row r="1747" spans="1:9" x14ac:dyDescent="0.25">
      <c r="A1747">
        <v>1746</v>
      </c>
      <c r="F1747">
        <v>160.50891899999999</v>
      </c>
      <c r="G1747">
        <v>4.3968920000000002</v>
      </c>
      <c r="H1747">
        <v>152.21952099999999</v>
      </c>
      <c r="I1747">
        <v>7.8750030000000004</v>
      </c>
    </row>
    <row r="1748" spans="1:9" x14ac:dyDescent="0.25">
      <c r="A1748">
        <v>1747</v>
      </c>
      <c r="D1748">
        <v>174.06139400000001</v>
      </c>
      <c r="E1748">
        <v>9.1875929999999997</v>
      </c>
      <c r="F1748">
        <v>160.50891899999999</v>
      </c>
      <c r="G1748">
        <v>4.3968920000000002</v>
      </c>
      <c r="H1748">
        <v>152.28526299999999</v>
      </c>
      <c r="I1748">
        <v>7.9406379999999999</v>
      </c>
    </row>
    <row r="1749" spans="1:9" x14ac:dyDescent="0.25">
      <c r="A1749">
        <v>1748</v>
      </c>
      <c r="D1749">
        <v>174.06139400000001</v>
      </c>
      <c r="E1749">
        <v>9.1875929999999997</v>
      </c>
      <c r="F1749">
        <v>160.50891899999999</v>
      </c>
      <c r="G1749">
        <v>4.3968920000000002</v>
      </c>
      <c r="H1749">
        <v>152.74578499999998</v>
      </c>
      <c r="I1749">
        <v>7.7437329999999998</v>
      </c>
    </row>
    <row r="1750" spans="1:9" x14ac:dyDescent="0.25">
      <c r="A1750">
        <v>1749</v>
      </c>
      <c r="D1750">
        <v>174.06139400000001</v>
      </c>
      <c r="E1750">
        <v>9.1875929999999997</v>
      </c>
      <c r="F1750">
        <v>160.50891899999999</v>
      </c>
      <c r="G1750">
        <v>4.3968920000000002</v>
      </c>
      <c r="H1750">
        <v>152.74578499999998</v>
      </c>
      <c r="I1750">
        <v>7.7437329999999998</v>
      </c>
    </row>
    <row r="1751" spans="1:9" x14ac:dyDescent="0.25">
      <c r="A1751">
        <v>1750</v>
      </c>
      <c r="D1751">
        <v>174.06139400000001</v>
      </c>
      <c r="E1751">
        <v>9.1875929999999997</v>
      </c>
      <c r="F1751">
        <v>160.50891899999999</v>
      </c>
      <c r="G1751">
        <v>4.3968920000000002</v>
      </c>
    </row>
    <row r="1752" spans="1:9" x14ac:dyDescent="0.25">
      <c r="A1752">
        <v>1751</v>
      </c>
      <c r="D1752">
        <v>174.06139400000001</v>
      </c>
      <c r="E1752">
        <v>9.1875929999999997</v>
      </c>
      <c r="F1752">
        <v>160.50891899999999</v>
      </c>
      <c r="G1752">
        <v>4.3968920000000002</v>
      </c>
    </row>
    <row r="1753" spans="1:9" x14ac:dyDescent="0.25">
      <c r="A1753">
        <v>1752</v>
      </c>
      <c r="D1753">
        <v>174.06139400000001</v>
      </c>
      <c r="E1753">
        <v>9.1875929999999997</v>
      </c>
      <c r="F1753">
        <v>160.50891899999999</v>
      </c>
      <c r="G1753">
        <v>4.3968920000000002</v>
      </c>
    </row>
    <row r="1754" spans="1:9" x14ac:dyDescent="0.25">
      <c r="A1754">
        <v>1753</v>
      </c>
      <c r="D1754">
        <v>174.06139400000001</v>
      </c>
      <c r="E1754">
        <v>9.1875929999999997</v>
      </c>
      <c r="F1754">
        <v>160.50891899999999</v>
      </c>
      <c r="G1754">
        <v>4.3968920000000002</v>
      </c>
    </row>
    <row r="1755" spans="1:9" x14ac:dyDescent="0.25">
      <c r="A1755">
        <v>1754</v>
      </c>
      <c r="D1755">
        <v>174.06139400000001</v>
      </c>
      <c r="E1755">
        <v>9.1875929999999997</v>
      </c>
      <c r="F1755">
        <v>160.50891899999999</v>
      </c>
      <c r="G1755">
        <v>4.3968920000000002</v>
      </c>
    </row>
    <row r="1756" spans="1:9" x14ac:dyDescent="0.25">
      <c r="A1756">
        <v>1755</v>
      </c>
      <c r="D1756">
        <v>174.06139400000001</v>
      </c>
      <c r="E1756">
        <v>9.1875929999999997</v>
      </c>
      <c r="F1756">
        <v>160.50891899999999</v>
      </c>
      <c r="G1756">
        <v>4.3968920000000002</v>
      </c>
    </row>
    <row r="1757" spans="1:9" x14ac:dyDescent="0.25">
      <c r="A1757">
        <v>1756</v>
      </c>
      <c r="D1757">
        <v>174.06139400000001</v>
      </c>
      <c r="E1757">
        <v>9.1875929999999997</v>
      </c>
      <c r="F1757">
        <v>160.50891899999999</v>
      </c>
      <c r="G1757">
        <v>4.3968920000000002</v>
      </c>
    </row>
    <row r="1758" spans="1:9" x14ac:dyDescent="0.25">
      <c r="A1758">
        <v>1757</v>
      </c>
      <c r="D1758">
        <v>174.06139400000001</v>
      </c>
      <c r="E1758">
        <v>9.1875929999999997</v>
      </c>
      <c r="F1758">
        <v>160.50891899999999</v>
      </c>
      <c r="G1758">
        <v>4.3968920000000002</v>
      </c>
    </row>
    <row r="1759" spans="1:9" x14ac:dyDescent="0.25">
      <c r="A1759">
        <v>1758</v>
      </c>
      <c r="D1759">
        <v>174.06139400000001</v>
      </c>
      <c r="E1759">
        <v>9.1875929999999997</v>
      </c>
      <c r="F1759">
        <v>160.706253</v>
      </c>
      <c r="G1759">
        <v>4.5937970000000004</v>
      </c>
    </row>
    <row r="1760" spans="1:9" x14ac:dyDescent="0.25">
      <c r="A1760">
        <v>1759</v>
      </c>
      <c r="D1760">
        <v>174.06139400000001</v>
      </c>
      <c r="E1760">
        <v>9.1875929999999997</v>
      </c>
      <c r="F1760">
        <v>160.706253</v>
      </c>
      <c r="G1760">
        <v>4.5937970000000004</v>
      </c>
    </row>
    <row r="1761" spans="1:9" x14ac:dyDescent="0.25">
      <c r="A1761">
        <v>1760</v>
      </c>
      <c r="D1761">
        <v>174.06139400000001</v>
      </c>
      <c r="E1761">
        <v>9.1875929999999997</v>
      </c>
      <c r="F1761">
        <v>160.706253</v>
      </c>
      <c r="G1761">
        <v>4.5937970000000004</v>
      </c>
    </row>
    <row r="1762" spans="1:9" x14ac:dyDescent="0.25">
      <c r="A1762">
        <v>1761</v>
      </c>
      <c r="D1762">
        <v>174.06139400000001</v>
      </c>
      <c r="E1762">
        <v>9.1875929999999997</v>
      </c>
      <c r="F1762">
        <v>160.706253</v>
      </c>
      <c r="G1762">
        <v>4.5937970000000004</v>
      </c>
    </row>
    <row r="1763" spans="1:9" x14ac:dyDescent="0.25">
      <c r="A1763">
        <v>1762</v>
      </c>
      <c r="D1763">
        <v>174.06139400000001</v>
      </c>
      <c r="E1763">
        <v>9.1875929999999997</v>
      </c>
    </row>
    <row r="1764" spans="1:9" x14ac:dyDescent="0.25">
      <c r="A1764">
        <v>1763</v>
      </c>
      <c r="D1764">
        <v>174.456062</v>
      </c>
      <c r="E1764">
        <v>9.2531199999999991</v>
      </c>
    </row>
    <row r="1765" spans="1:9" x14ac:dyDescent="0.25">
      <c r="A1765">
        <v>1764</v>
      </c>
      <c r="B1765">
        <v>184.719143</v>
      </c>
      <c r="C1765">
        <v>7.0874920000000001</v>
      </c>
    </row>
    <row r="1766" spans="1:9" x14ac:dyDescent="0.25">
      <c r="A1766">
        <v>1765</v>
      </c>
      <c r="B1766">
        <v>184.719143</v>
      </c>
      <c r="C1766">
        <v>7.0874920000000001</v>
      </c>
    </row>
    <row r="1767" spans="1:9" x14ac:dyDescent="0.25">
      <c r="A1767">
        <v>1766</v>
      </c>
      <c r="B1767">
        <v>184.719143</v>
      </c>
      <c r="C1767">
        <v>7.0874920000000001</v>
      </c>
    </row>
    <row r="1768" spans="1:9" x14ac:dyDescent="0.25">
      <c r="A1768">
        <v>1767</v>
      </c>
      <c r="B1768">
        <v>184.719143</v>
      </c>
      <c r="C1768">
        <v>7.0874920000000001</v>
      </c>
    </row>
    <row r="1769" spans="1:9" x14ac:dyDescent="0.25">
      <c r="A1769">
        <v>1768</v>
      </c>
      <c r="B1769">
        <v>184.719143</v>
      </c>
      <c r="C1769">
        <v>7.0874920000000001</v>
      </c>
      <c r="H1769">
        <v>172.482384</v>
      </c>
      <c r="I1769">
        <v>9.1219579999999993</v>
      </c>
    </row>
    <row r="1770" spans="1:9" x14ac:dyDescent="0.25">
      <c r="A1770">
        <v>1769</v>
      </c>
      <c r="B1770">
        <v>184.719143</v>
      </c>
      <c r="C1770">
        <v>7.0874920000000001</v>
      </c>
      <c r="H1770">
        <v>172.482384</v>
      </c>
      <c r="I1770">
        <v>9.1219579999999993</v>
      </c>
    </row>
    <row r="1771" spans="1:9" x14ac:dyDescent="0.25">
      <c r="A1771">
        <v>1770</v>
      </c>
      <c r="B1771">
        <v>184.719143</v>
      </c>
      <c r="C1771">
        <v>7.0874920000000001</v>
      </c>
      <c r="H1771">
        <v>172.482384</v>
      </c>
      <c r="I1771">
        <v>9.1219579999999993</v>
      </c>
    </row>
    <row r="1772" spans="1:9" x14ac:dyDescent="0.25">
      <c r="A1772">
        <v>1771</v>
      </c>
      <c r="B1772">
        <v>184.719143</v>
      </c>
      <c r="C1772">
        <v>7.0874920000000001</v>
      </c>
      <c r="H1772">
        <v>172.482384</v>
      </c>
      <c r="I1772">
        <v>9.1219579999999993</v>
      </c>
    </row>
    <row r="1773" spans="1:9" x14ac:dyDescent="0.25">
      <c r="A1773">
        <v>1772</v>
      </c>
      <c r="B1773">
        <v>184.719143</v>
      </c>
      <c r="C1773">
        <v>7.0874920000000001</v>
      </c>
      <c r="H1773">
        <v>172.482384</v>
      </c>
      <c r="I1773">
        <v>9.1219579999999993</v>
      </c>
    </row>
    <row r="1774" spans="1:9" x14ac:dyDescent="0.25">
      <c r="A1774">
        <v>1773</v>
      </c>
      <c r="B1774">
        <v>184.719143</v>
      </c>
      <c r="C1774">
        <v>7.0874920000000001</v>
      </c>
      <c r="H1774">
        <v>172.482384</v>
      </c>
      <c r="I1774">
        <v>9.1219579999999993</v>
      </c>
    </row>
    <row r="1775" spans="1:9" x14ac:dyDescent="0.25">
      <c r="A1775">
        <v>1774</v>
      </c>
      <c r="B1775">
        <v>184.719143</v>
      </c>
      <c r="C1775">
        <v>7.0874920000000001</v>
      </c>
      <c r="H1775">
        <v>172.482384</v>
      </c>
      <c r="I1775">
        <v>9.1219579999999993</v>
      </c>
    </row>
    <row r="1776" spans="1:9" x14ac:dyDescent="0.25">
      <c r="A1776">
        <v>1775</v>
      </c>
      <c r="B1776">
        <v>184.719143</v>
      </c>
      <c r="C1776">
        <v>7.0874920000000001</v>
      </c>
      <c r="H1776">
        <v>172.482384</v>
      </c>
      <c r="I1776">
        <v>9.1219579999999993</v>
      </c>
    </row>
    <row r="1777" spans="1:9" x14ac:dyDescent="0.25">
      <c r="A1777">
        <v>1776</v>
      </c>
      <c r="B1777">
        <v>184.719143</v>
      </c>
      <c r="C1777">
        <v>7.0874920000000001</v>
      </c>
      <c r="H1777">
        <v>172.482384</v>
      </c>
      <c r="I1777">
        <v>9.1219579999999993</v>
      </c>
    </row>
    <row r="1778" spans="1:9" x14ac:dyDescent="0.25">
      <c r="A1778">
        <v>1777</v>
      </c>
      <c r="B1778">
        <v>184.719143</v>
      </c>
      <c r="C1778">
        <v>7.0874920000000001</v>
      </c>
      <c r="H1778">
        <v>172.482384</v>
      </c>
      <c r="I1778">
        <v>9.1219579999999993</v>
      </c>
    </row>
    <row r="1779" spans="1:9" x14ac:dyDescent="0.25">
      <c r="A1779">
        <v>1778</v>
      </c>
      <c r="B1779">
        <v>184.719143</v>
      </c>
      <c r="C1779">
        <v>7.0874920000000001</v>
      </c>
      <c r="H1779">
        <v>172.482384</v>
      </c>
      <c r="I1779">
        <v>9.1219579999999993</v>
      </c>
    </row>
    <row r="1780" spans="1:9" x14ac:dyDescent="0.25">
      <c r="A1780">
        <v>1779</v>
      </c>
      <c r="B1780">
        <v>184.719143</v>
      </c>
      <c r="C1780">
        <v>7.0874920000000001</v>
      </c>
      <c r="H1780">
        <v>172.54823299999998</v>
      </c>
      <c r="I1780">
        <v>9.1219579999999993</v>
      </c>
    </row>
    <row r="1781" spans="1:9" x14ac:dyDescent="0.25">
      <c r="A1781">
        <v>1780</v>
      </c>
      <c r="B1781">
        <v>184.719143</v>
      </c>
      <c r="C1781">
        <v>7.0874920000000001</v>
      </c>
      <c r="H1781">
        <v>172.54823299999998</v>
      </c>
      <c r="I1781">
        <v>9.1219579999999993</v>
      </c>
    </row>
    <row r="1782" spans="1:9" x14ac:dyDescent="0.25">
      <c r="A1782">
        <v>1781</v>
      </c>
      <c r="H1782">
        <v>172.74556699999999</v>
      </c>
      <c r="I1782">
        <v>8.7937840000000005</v>
      </c>
    </row>
    <row r="1783" spans="1:9" x14ac:dyDescent="0.25">
      <c r="A1783">
        <v>1782</v>
      </c>
      <c r="F1783">
        <v>182.219088</v>
      </c>
      <c r="G1783">
        <v>5.9062789999999996</v>
      </c>
      <c r="H1783">
        <v>172.74556699999999</v>
      </c>
      <c r="I1783">
        <v>8.7937840000000005</v>
      </c>
    </row>
    <row r="1784" spans="1:9" x14ac:dyDescent="0.25">
      <c r="A1784">
        <v>1783</v>
      </c>
      <c r="F1784">
        <v>182.219088</v>
      </c>
      <c r="G1784">
        <v>5.9062789999999996</v>
      </c>
      <c r="H1784">
        <v>172.74556699999999</v>
      </c>
      <c r="I1784">
        <v>8.7937840000000005</v>
      </c>
    </row>
    <row r="1785" spans="1:9" x14ac:dyDescent="0.25">
      <c r="A1785">
        <v>1784</v>
      </c>
      <c r="F1785">
        <v>182.219088</v>
      </c>
      <c r="G1785">
        <v>5.9062789999999996</v>
      </c>
    </row>
    <row r="1786" spans="1:9" x14ac:dyDescent="0.25">
      <c r="A1786">
        <v>1785</v>
      </c>
      <c r="F1786">
        <v>182.219088</v>
      </c>
      <c r="G1786">
        <v>5.9062789999999996</v>
      </c>
    </row>
    <row r="1787" spans="1:9" x14ac:dyDescent="0.25">
      <c r="A1787">
        <v>1786</v>
      </c>
      <c r="D1787">
        <v>197.08738700000001</v>
      </c>
      <c r="E1787">
        <v>8.6625139999999998</v>
      </c>
      <c r="F1787">
        <v>182.219088</v>
      </c>
      <c r="G1787">
        <v>5.9062789999999996</v>
      </c>
    </row>
    <row r="1788" spans="1:9" x14ac:dyDescent="0.25">
      <c r="A1788">
        <v>1787</v>
      </c>
      <c r="D1788">
        <v>197.08738700000001</v>
      </c>
      <c r="E1788">
        <v>8.6625139999999998</v>
      </c>
      <c r="F1788">
        <v>182.219088</v>
      </c>
      <c r="G1788">
        <v>5.9062789999999996</v>
      </c>
    </row>
    <row r="1789" spans="1:9" x14ac:dyDescent="0.25">
      <c r="A1789">
        <v>1788</v>
      </c>
      <c r="D1789">
        <v>197.08738700000001</v>
      </c>
      <c r="E1789">
        <v>8.6625139999999998</v>
      </c>
      <c r="F1789">
        <v>182.219088</v>
      </c>
      <c r="G1789">
        <v>5.9062789999999996</v>
      </c>
    </row>
    <row r="1790" spans="1:9" x14ac:dyDescent="0.25">
      <c r="A1790">
        <v>1789</v>
      </c>
      <c r="D1790">
        <v>197.08738700000001</v>
      </c>
      <c r="E1790">
        <v>8.6625139999999998</v>
      </c>
      <c r="F1790">
        <v>182.219088</v>
      </c>
      <c r="G1790">
        <v>5.9062789999999996</v>
      </c>
    </row>
    <row r="1791" spans="1:9" x14ac:dyDescent="0.25">
      <c r="A1791">
        <v>1790</v>
      </c>
      <c r="D1791">
        <v>197.08738700000001</v>
      </c>
      <c r="E1791">
        <v>8.6625139999999998</v>
      </c>
      <c r="F1791">
        <v>182.219088</v>
      </c>
      <c r="G1791">
        <v>5.9062789999999996</v>
      </c>
    </row>
    <row r="1792" spans="1:9" x14ac:dyDescent="0.25">
      <c r="A1792">
        <v>1791</v>
      </c>
      <c r="D1792">
        <v>197.08738700000001</v>
      </c>
      <c r="E1792">
        <v>8.6625139999999998</v>
      </c>
      <c r="F1792">
        <v>182.219088</v>
      </c>
      <c r="G1792">
        <v>5.9062789999999996</v>
      </c>
    </row>
    <row r="1793" spans="1:9" x14ac:dyDescent="0.25">
      <c r="A1793">
        <v>1792</v>
      </c>
      <c r="D1793">
        <v>197.08738700000001</v>
      </c>
      <c r="E1793">
        <v>8.6625139999999998</v>
      </c>
      <c r="F1793">
        <v>182.35068100000001</v>
      </c>
      <c r="G1793">
        <v>5.9062789999999996</v>
      </c>
    </row>
    <row r="1794" spans="1:9" x14ac:dyDescent="0.25">
      <c r="A1794">
        <v>1793</v>
      </c>
      <c r="D1794">
        <v>197.08738700000001</v>
      </c>
      <c r="E1794">
        <v>8.6625139999999998</v>
      </c>
      <c r="F1794">
        <v>182.35068100000001</v>
      </c>
      <c r="G1794">
        <v>5.9062789999999996</v>
      </c>
    </row>
    <row r="1795" spans="1:9" x14ac:dyDescent="0.25">
      <c r="A1795">
        <v>1794</v>
      </c>
      <c r="D1795">
        <v>197.08738700000001</v>
      </c>
      <c r="E1795">
        <v>8.6625139999999998</v>
      </c>
      <c r="F1795">
        <v>182.48227499999999</v>
      </c>
      <c r="G1795">
        <v>5.9062789999999996</v>
      </c>
    </row>
    <row r="1796" spans="1:9" x14ac:dyDescent="0.25">
      <c r="A1796">
        <v>1795</v>
      </c>
      <c r="D1796">
        <v>197.08738700000001</v>
      </c>
      <c r="E1796">
        <v>8.6625139999999998</v>
      </c>
      <c r="F1796">
        <v>182.48227499999999</v>
      </c>
      <c r="G1796">
        <v>5.9062789999999996</v>
      </c>
    </row>
    <row r="1797" spans="1:9" x14ac:dyDescent="0.25">
      <c r="A1797">
        <v>1796</v>
      </c>
      <c r="D1797">
        <v>197.08738700000001</v>
      </c>
      <c r="E1797">
        <v>8.6625139999999998</v>
      </c>
      <c r="F1797">
        <v>182.81120300000001</v>
      </c>
      <c r="G1797">
        <v>5.9719139999999999</v>
      </c>
    </row>
    <row r="1798" spans="1:9" x14ac:dyDescent="0.25">
      <c r="A1798">
        <v>1797</v>
      </c>
      <c r="D1798">
        <v>197.08738700000001</v>
      </c>
      <c r="E1798">
        <v>8.6625139999999998</v>
      </c>
      <c r="F1798">
        <v>183.14013299999999</v>
      </c>
      <c r="G1798">
        <v>5.9719139999999999</v>
      </c>
    </row>
    <row r="1799" spans="1:9" x14ac:dyDescent="0.25">
      <c r="A1799">
        <v>1798</v>
      </c>
      <c r="D1799">
        <v>197.08738700000001</v>
      </c>
      <c r="E1799">
        <v>8.6625139999999998</v>
      </c>
    </row>
    <row r="1800" spans="1:9" x14ac:dyDescent="0.25">
      <c r="A1800">
        <v>1799</v>
      </c>
      <c r="D1800">
        <v>197.08738700000001</v>
      </c>
      <c r="E1800">
        <v>8.6625139999999998</v>
      </c>
    </row>
    <row r="1801" spans="1:9" x14ac:dyDescent="0.25">
      <c r="A1801">
        <v>1800</v>
      </c>
      <c r="D1801">
        <v>197.08738700000001</v>
      </c>
      <c r="E1801">
        <v>8.6625139999999998</v>
      </c>
    </row>
    <row r="1802" spans="1:9" x14ac:dyDescent="0.25">
      <c r="A1802">
        <v>1801</v>
      </c>
      <c r="D1802">
        <v>197.08738700000001</v>
      </c>
      <c r="E1802">
        <v>8.6625139999999998</v>
      </c>
    </row>
    <row r="1803" spans="1:9" x14ac:dyDescent="0.25">
      <c r="A1803">
        <v>1802</v>
      </c>
      <c r="D1803">
        <v>197.08738700000001</v>
      </c>
      <c r="E1803">
        <v>8.6625139999999998</v>
      </c>
    </row>
    <row r="1804" spans="1:9" x14ac:dyDescent="0.25">
      <c r="A1804">
        <v>1803</v>
      </c>
      <c r="B1804">
        <v>206.231978</v>
      </c>
      <c r="C1804">
        <v>6.6937899999999999</v>
      </c>
      <c r="H1804">
        <v>194.25840499999998</v>
      </c>
      <c r="I1804">
        <v>9.5156600000000005</v>
      </c>
    </row>
    <row r="1805" spans="1:9" x14ac:dyDescent="0.25">
      <c r="A1805">
        <v>1804</v>
      </c>
      <c r="B1805">
        <v>207.11407</v>
      </c>
      <c r="C1805">
        <v>7.0271879999999998</v>
      </c>
      <c r="H1805">
        <v>194.25840499999998</v>
      </c>
      <c r="I1805">
        <v>9.5156600000000005</v>
      </c>
    </row>
    <row r="1806" spans="1:9" x14ac:dyDescent="0.25">
      <c r="A1806">
        <v>1805</v>
      </c>
      <c r="B1806">
        <v>207.11407</v>
      </c>
      <c r="C1806">
        <v>7.0271879999999998</v>
      </c>
      <c r="H1806">
        <v>194.25840499999998</v>
      </c>
      <c r="I1806">
        <v>9.5156600000000005</v>
      </c>
    </row>
    <row r="1807" spans="1:9" x14ac:dyDescent="0.25">
      <c r="A1807">
        <v>1806</v>
      </c>
      <c r="B1807">
        <v>207.11407</v>
      </c>
      <c r="C1807">
        <v>7.0271879999999998</v>
      </c>
      <c r="H1807">
        <v>194.25840499999998</v>
      </c>
      <c r="I1807">
        <v>9.5156600000000005</v>
      </c>
    </row>
    <row r="1808" spans="1:9" x14ac:dyDescent="0.25">
      <c r="A1808">
        <v>1807</v>
      </c>
      <c r="B1808">
        <v>207.11407</v>
      </c>
      <c r="C1808">
        <v>7.0271879999999998</v>
      </c>
      <c r="H1808">
        <v>194.25840499999998</v>
      </c>
      <c r="I1808">
        <v>9.5156600000000005</v>
      </c>
    </row>
    <row r="1809" spans="1:9" x14ac:dyDescent="0.25">
      <c r="A1809">
        <v>1808</v>
      </c>
      <c r="B1809">
        <v>207.11407</v>
      </c>
      <c r="C1809">
        <v>7.0271879999999998</v>
      </c>
      <c r="H1809">
        <v>194.25840499999998</v>
      </c>
      <c r="I1809">
        <v>9.5156600000000005</v>
      </c>
    </row>
    <row r="1810" spans="1:9" x14ac:dyDescent="0.25">
      <c r="A1810">
        <v>1809</v>
      </c>
      <c r="B1810">
        <v>207.11407</v>
      </c>
      <c r="C1810">
        <v>7.0271879999999998</v>
      </c>
      <c r="H1810">
        <v>194.25840499999998</v>
      </c>
      <c r="I1810">
        <v>9.5156600000000005</v>
      </c>
    </row>
    <row r="1811" spans="1:9" x14ac:dyDescent="0.25">
      <c r="A1811">
        <v>1810</v>
      </c>
      <c r="B1811">
        <v>207.11407</v>
      </c>
      <c r="C1811">
        <v>7.0271879999999998</v>
      </c>
      <c r="H1811">
        <v>194.25840499999998</v>
      </c>
      <c r="I1811">
        <v>9.5156600000000005</v>
      </c>
    </row>
    <row r="1812" spans="1:9" x14ac:dyDescent="0.25">
      <c r="A1812">
        <v>1811</v>
      </c>
      <c r="B1812">
        <v>207.11407</v>
      </c>
      <c r="C1812">
        <v>7.0271879999999998</v>
      </c>
      <c r="H1812">
        <v>194.25840499999998</v>
      </c>
      <c r="I1812">
        <v>9.5156600000000005</v>
      </c>
    </row>
    <row r="1813" spans="1:9" x14ac:dyDescent="0.25">
      <c r="A1813">
        <v>1812</v>
      </c>
      <c r="B1813">
        <v>207.11407</v>
      </c>
      <c r="C1813">
        <v>7.0271879999999998</v>
      </c>
      <c r="H1813">
        <v>194.25840499999998</v>
      </c>
      <c r="I1813">
        <v>9.5156600000000005</v>
      </c>
    </row>
    <row r="1814" spans="1:9" x14ac:dyDescent="0.25">
      <c r="A1814">
        <v>1813</v>
      </c>
      <c r="B1814">
        <v>207.11407</v>
      </c>
      <c r="C1814">
        <v>7.0271879999999998</v>
      </c>
      <c r="H1814">
        <v>194.25840499999998</v>
      </c>
      <c r="I1814">
        <v>9.5156600000000005</v>
      </c>
    </row>
    <row r="1815" spans="1:9" x14ac:dyDescent="0.25">
      <c r="A1815">
        <v>1814</v>
      </c>
      <c r="B1815">
        <v>207.11407</v>
      </c>
      <c r="C1815">
        <v>7.0271879999999998</v>
      </c>
      <c r="H1815">
        <v>194.25840499999998</v>
      </c>
      <c r="I1815">
        <v>9.5156600000000005</v>
      </c>
    </row>
    <row r="1816" spans="1:9" x14ac:dyDescent="0.25">
      <c r="A1816">
        <v>1815</v>
      </c>
      <c r="B1816">
        <v>207.11407</v>
      </c>
      <c r="C1816">
        <v>7.0271879999999998</v>
      </c>
      <c r="H1816">
        <v>194.25840499999998</v>
      </c>
      <c r="I1816">
        <v>9.5156600000000005</v>
      </c>
    </row>
    <row r="1817" spans="1:9" x14ac:dyDescent="0.25">
      <c r="A1817">
        <v>1816</v>
      </c>
      <c r="B1817">
        <v>207.11407</v>
      </c>
      <c r="C1817">
        <v>7.0271879999999998</v>
      </c>
      <c r="H1817">
        <v>194.25840499999998</v>
      </c>
      <c r="I1817">
        <v>9.5156600000000005</v>
      </c>
    </row>
    <row r="1818" spans="1:9" x14ac:dyDescent="0.25">
      <c r="A1818">
        <v>1817</v>
      </c>
      <c r="B1818">
        <v>207.11407</v>
      </c>
      <c r="C1818">
        <v>7.0271879999999998</v>
      </c>
      <c r="H1818">
        <v>194.25840499999998</v>
      </c>
      <c r="I1818">
        <v>9.5156600000000005</v>
      </c>
    </row>
    <row r="1819" spans="1:9" x14ac:dyDescent="0.25">
      <c r="A1819">
        <v>1818</v>
      </c>
      <c r="B1819">
        <v>207.11407</v>
      </c>
      <c r="C1819">
        <v>7.0271879999999998</v>
      </c>
      <c r="H1819">
        <v>194.25840499999998</v>
      </c>
      <c r="I1819">
        <v>9.5156600000000005</v>
      </c>
    </row>
    <row r="1820" spans="1:9" x14ac:dyDescent="0.25">
      <c r="A1820">
        <v>1819</v>
      </c>
      <c r="B1820">
        <v>207.11407</v>
      </c>
      <c r="C1820">
        <v>7.0271879999999998</v>
      </c>
    </row>
    <row r="1821" spans="1:9" x14ac:dyDescent="0.25">
      <c r="A1821">
        <v>1820</v>
      </c>
      <c r="F1821">
        <v>203.73203100000001</v>
      </c>
      <c r="G1821">
        <v>5.6437390000000001</v>
      </c>
    </row>
    <row r="1822" spans="1:9" x14ac:dyDescent="0.25">
      <c r="A1822">
        <v>1821</v>
      </c>
      <c r="F1822">
        <v>203.73203100000001</v>
      </c>
      <c r="G1822">
        <v>5.6437390000000001</v>
      </c>
    </row>
    <row r="1823" spans="1:9" x14ac:dyDescent="0.25">
      <c r="A1823">
        <v>1822</v>
      </c>
      <c r="F1823">
        <v>205.06610000000001</v>
      </c>
      <c r="G1823">
        <v>5.9460740000000003</v>
      </c>
    </row>
    <row r="1824" spans="1:9" x14ac:dyDescent="0.25">
      <c r="A1824">
        <v>1823</v>
      </c>
      <c r="F1824">
        <v>205.06610000000001</v>
      </c>
      <c r="G1824">
        <v>5.9460740000000003</v>
      </c>
    </row>
    <row r="1825" spans="1:7" x14ac:dyDescent="0.25">
      <c r="A1825">
        <v>1824</v>
      </c>
      <c r="D1825">
        <v>216.751948</v>
      </c>
      <c r="E1825">
        <v>8.9491449999999997</v>
      </c>
      <c r="F1825">
        <v>205.06610000000001</v>
      </c>
      <c r="G1825">
        <v>5.9460740000000003</v>
      </c>
    </row>
    <row r="1826" spans="1:7" x14ac:dyDescent="0.25">
      <c r="A1826">
        <v>1825</v>
      </c>
      <c r="D1826">
        <v>216.751948</v>
      </c>
      <c r="E1826">
        <v>8.9491449999999997</v>
      </c>
      <c r="F1826">
        <v>205.06610000000001</v>
      </c>
      <c r="G1826">
        <v>5.9460740000000003</v>
      </c>
    </row>
    <row r="1827" spans="1:7" x14ac:dyDescent="0.25">
      <c r="A1827">
        <v>1826</v>
      </c>
      <c r="D1827">
        <v>216.751948</v>
      </c>
      <c r="E1827">
        <v>8.9491449999999997</v>
      </c>
      <c r="F1827">
        <v>205.06610000000001</v>
      </c>
      <c r="G1827">
        <v>5.9460740000000003</v>
      </c>
    </row>
    <row r="1828" spans="1:7" x14ac:dyDescent="0.25">
      <c r="A1828">
        <v>1827</v>
      </c>
      <c r="D1828">
        <v>216.751948</v>
      </c>
      <c r="E1828">
        <v>8.9491449999999997</v>
      </c>
      <c r="F1828">
        <v>205.06610000000001</v>
      </c>
      <c r="G1828">
        <v>5.9460740000000003</v>
      </c>
    </row>
    <row r="1829" spans="1:7" x14ac:dyDescent="0.25">
      <c r="A1829">
        <v>1828</v>
      </c>
      <c r="D1829">
        <v>216.751948</v>
      </c>
      <c r="E1829">
        <v>8.9491449999999997</v>
      </c>
      <c r="F1829">
        <v>205.06610000000001</v>
      </c>
      <c r="G1829">
        <v>5.9460740000000003</v>
      </c>
    </row>
    <row r="1830" spans="1:7" x14ac:dyDescent="0.25">
      <c r="A1830">
        <v>1829</v>
      </c>
      <c r="D1830">
        <v>216.751948</v>
      </c>
      <c r="E1830">
        <v>8.9491449999999997</v>
      </c>
      <c r="F1830">
        <v>205.06610000000001</v>
      </c>
      <c r="G1830">
        <v>5.9460740000000003</v>
      </c>
    </row>
    <row r="1831" spans="1:7" x14ac:dyDescent="0.25">
      <c r="A1831">
        <v>1830</v>
      </c>
      <c r="D1831">
        <v>216.751948</v>
      </c>
      <c r="E1831">
        <v>8.9491449999999997</v>
      </c>
      <c r="F1831">
        <v>205.06610000000001</v>
      </c>
      <c r="G1831">
        <v>5.9460740000000003</v>
      </c>
    </row>
    <row r="1832" spans="1:7" x14ac:dyDescent="0.25">
      <c r="A1832">
        <v>1831</v>
      </c>
      <c r="D1832">
        <v>216.751948</v>
      </c>
      <c r="E1832">
        <v>8.9491449999999997</v>
      </c>
      <c r="F1832">
        <v>205.06610000000001</v>
      </c>
      <c r="G1832">
        <v>5.9460740000000003</v>
      </c>
    </row>
    <row r="1833" spans="1:7" x14ac:dyDescent="0.25">
      <c r="A1833">
        <v>1832</v>
      </c>
      <c r="D1833">
        <v>216.751948</v>
      </c>
      <c r="E1833">
        <v>8.9491449999999997</v>
      </c>
      <c r="F1833">
        <v>205.06610000000001</v>
      </c>
      <c r="G1833">
        <v>5.9460740000000003</v>
      </c>
    </row>
    <row r="1834" spans="1:7" x14ac:dyDescent="0.25">
      <c r="A1834">
        <v>1833</v>
      </c>
      <c r="D1834">
        <v>216.751948</v>
      </c>
      <c r="E1834">
        <v>8.9491449999999997</v>
      </c>
      <c r="F1834">
        <v>205.06610000000001</v>
      </c>
      <c r="G1834">
        <v>5.9460740000000003</v>
      </c>
    </row>
    <row r="1835" spans="1:7" x14ac:dyDescent="0.25">
      <c r="A1835">
        <v>1834</v>
      </c>
      <c r="D1835">
        <v>216.751948</v>
      </c>
      <c r="E1835">
        <v>8.9491449999999997</v>
      </c>
      <c r="F1835">
        <v>205.06610000000001</v>
      </c>
      <c r="G1835">
        <v>5.9460740000000003</v>
      </c>
    </row>
    <row r="1836" spans="1:7" x14ac:dyDescent="0.25">
      <c r="A1836">
        <v>1835</v>
      </c>
      <c r="D1836">
        <v>216.751948</v>
      </c>
      <c r="E1836">
        <v>8.9491449999999997</v>
      </c>
      <c r="F1836">
        <v>205.06610000000001</v>
      </c>
      <c r="G1836">
        <v>5.9460740000000003</v>
      </c>
    </row>
    <row r="1837" spans="1:7" x14ac:dyDescent="0.25">
      <c r="A1837">
        <v>1836</v>
      </c>
      <c r="D1837">
        <v>216.751948</v>
      </c>
      <c r="E1837">
        <v>8.9491449999999997</v>
      </c>
      <c r="F1837">
        <v>205.06610000000001</v>
      </c>
      <c r="G1837">
        <v>5.9460740000000003</v>
      </c>
    </row>
    <row r="1838" spans="1:7" x14ac:dyDescent="0.25">
      <c r="A1838">
        <v>1837</v>
      </c>
      <c r="D1838">
        <v>216.751948</v>
      </c>
      <c r="E1838">
        <v>8.9491449999999997</v>
      </c>
      <c r="F1838">
        <v>205.06610000000001</v>
      </c>
      <c r="G1838">
        <v>5.9460740000000003</v>
      </c>
    </row>
    <row r="1839" spans="1:7" x14ac:dyDescent="0.25">
      <c r="A1839">
        <v>1838</v>
      </c>
      <c r="D1839">
        <v>216.751948</v>
      </c>
      <c r="E1839">
        <v>8.9491449999999997</v>
      </c>
      <c r="F1839">
        <v>205.06610000000001</v>
      </c>
      <c r="G1839">
        <v>5.9460740000000003</v>
      </c>
    </row>
    <row r="1840" spans="1:7" x14ac:dyDescent="0.25">
      <c r="A1840">
        <v>1839</v>
      </c>
      <c r="D1840">
        <v>216.751948</v>
      </c>
      <c r="E1840">
        <v>8.9491449999999997</v>
      </c>
    </row>
    <row r="1841" spans="1:9" x14ac:dyDescent="0.25">
      <c r="A1841">
        <v>1840</v>
      </c>
      <c r="D1841">
        <v>216.751948</v>
      </c>
      <c r="E1841">
        <v>8.9491449999999997</v>
      </c>
    </row>
    <row r="1842" spans="1:9" x14ac:dyDescent="0.25">
      <c r="A1842">
        <v>1841</v>
      </c>
      <c r="D1842">
        <v>216.751948</v>
      </c>
      <c r="E1842">
        <v>8.9491449999999997</v>
      </c>
    </row>
    <row r="1843" spans="1:9" x14ac:dyDescent="0.25">
      <c r="A1843">
        <v>1842</v>
      </c>
      <c r="H1843">
        <v>214.04124300000001</v>
      </c>
      <c r="I1843">
        <v>9.1894150000000003</v>
      </c>
    </row>
    <row r="1844" spans="1:9" x14ac:dyDescent="0.25">
      <c r="A1844">
        <v>1843</v>
      </c>
      <c r="B1844">
        <v>226.63068999999999</v>
      </c>
      <c r="C1844">
        <v>7.6878289999999998</v>
      </c>
      <c r="H1844">
        <v>214.04124300000001</v>
      </c>
      <c r="I1844">
        <v>9.1894150000000003</v>
      </c>
    </row>
    <row r="1845" spans="1:9" x14ac:dyDescent="0.25">
      <c r="A1845">
        <v>1844</v>
      </c>
      <c r="B1845">
        <v>226.63068999999999</v>
      </c>
      <c r="C1845">
        <v>7.6878289999999998</v>
      </c>
      <c r="H1845">
        <v>214.04124300000001</v>
      </c>
      <c r="I1845">
        <v>9.1894150000000003</v>
      </c>
    </row>
    <row r="1846" spans="1:9" x14ac:dyDescent="0.25">
      <c r="A1846">
        <v>1845</v>
      </c>
      <c r="B1846">
        <v>226.63068999999999</v>
      </c>
      <c r="C1846">
        <v>7.6878289999999998</v>
      </c>
      <c r="H1846">
        <v>214.04124300000001</v>
      </c>
      <c r="I1846">
        <v>9.1894150000000003</v>
      </c>
    </row>
    <row r="1847" spans="1:9" x14ac:dyDescent="0.25">
      <c r="A1847">
        <v>1846</v>
      </c>
      <c r="B1847">
        <v>226.63068999999999</v>
      </c>
      <c r="C1847">
        <v>7.6878289999999998</v>
      </c>
      <c r="H1847">
        <v>214.04124300000001</v>
      </c>
      <c r="I1847">
        <v>9.1894150000000003</v>
      </c>
    </row>
    <row r="1848" spans="1:9" x14ac:dyDescent="0.25">
      <c r="A1848">
        <v>1847</v>
      </c>
      <c r="B1848">
        <v>226.63068999999999</v>
      </c>
      <c r="C1848">
        <v>7.6878289999999998</v>
      </c>
      <c r="H1848">
        <v>214.04124300000001</v>
      </c>
      <c r="I1848">
        <v>9.1894150000000003</v>
      </c>
    </row>
    <row r="1849" spans="1:9" x14ac:dyDescent="0.25">
      <c r="A1849">
        <v>1848</v>
      </c>
      <c r="B1849">
        <v>226.63068999999999</v>
      </c>
      <c r="C1849">
        <v>7.6878289999999998</v>
      </c>
      <c r="H1849">
        <v>214.04124300000001</v>
      </c>
      <c r="I1849">
        <v>9.1894150000000003</v>
      </c>
    </row>
    <row r="1850" spans="1:9" x14ac:dyDescent="0.25">
      <c r="A1850">
        <v>1849</v>
      </c>
      <c r="B1850">
        <v>226.63068999999999</v>
      </c>
      <c r="C1850">
        <v>7.6878289999999998</v>
      </c>
      <c r="H1850">
        <v>214.04124300000001</v>
      </c>
      <c r="I1850">
        <v>9.1894150000000003</v>
      </c>
    </row>
    <row r="1851" spans="1:9" x14ac:dyDescent="0.25">
      <c r="A1851">
        <v>1850</v>
      </c>
      <c r="B1851">
        <v>226.63068999999999</v>
      </c>
      <c r="C1851">
        <v>7.6878289999999998</v>
      </c>
      <c r="H1851">
        <v>214.04124300000001</v>
      </c>
      <c r="I1851">
        <v>9.1894150000000003</v>
      </c>
    </row>
    <row r="1852" spans="1:9" x14ac:dyDescent="0.25">
      <c r="A1852">
        <v>1851</v>
      </c>
      <c r="B1852">
        <v>226.63068999999999</v>
      </c>
      <c r="C1852">
        <v>7.6878289999999998</v>
      </c>
      <c r="H1852">
        <v>214.04124300000001</v>
      </c>
      <c r="I1852">
        <v>9.1894150000000003</v>
      </c>
    </row>
    <row r="1853" spans="1:9" x14ac:dyDescent="0.25">
      <c r="A1853">
        <v>1852</v>
      </c>
      <c r="B1853">
        <v>226.63068999999999</v>
      </c>
      <c r="C1853">
        <v>7.6878289999999998</v>
      </c>
      <c r="H1853">
        <v>214.10151200000001</v>
      </c>
      <c r="I1853">
        <v>9.2494820000000004</v>
      </c>
    </row>
    <row r="1854" spans="1:9" x14ac:dyDescent="0.25">
      <c r="A1854">
        <v>1853</v>
      </c>
      <c r="B1854">
        <v>226.63068999999999</v>
      </c>
      <c r="C1854">
        <v>7.6878289999999998</v>
      </c>
      <c r="H1854">
        <v>214.10151200000001</v>
      </c>
      <c r="I1854">
        <v>9.2494820000000004</v>
      </c>
    </row>
    <row r="1855" spans="1:9" x14ac:dyDescent="0.25">
      <c r="A1855">
        <v>1854</v>
      </c>
      <c r="B1855">
        <v>226.63068999999999</v>
      </c>
      <c r="C1855">
        <v>7.6878289999999998</v>
      </c>
      <c r="H1855">
        <v>214.10151200000001</v>
      </c>
      <c r="I1855">
        <v>9.2494820000000004</v>
      </c>
    </row>
    <row r="1856" spans="1:9" x14ac:dyDescent="0.25">
      <c r="A1856">
        <v>1855</v>
      </c>
      <c r="B1856">
        <v>226.63068999999999</v>
      </c>
      <c r="C1856">
        <v>7.6878289999999998</v>
      </c>
      <c r="H1856">
        <v>214.10151200000001</v>
      </c>
      <c r="I1856">
        <v>9.2494820000000004</v>
      </c>
    </row>
    <row r="1857" spans="1:9" x14ac:dyDescent="0.25">
      <c r="A1857">
        <v>1856</v>
      </c>
      <c r="B1857">
        <v>226.63068999999999</v>
      </c>
      <c r="C1857">
        <v>7.6878289999999998</v>
      </c>
      <c r="H1857">
        <v>214.10151200000001</v>
      </c>
      <c r="I1857">
        <v>9.2494820000000004</v>
      </c>
    </row>
    <row r="1858" spans="1:9" x14ac:dyDescent="0.25">
      <c r="A1858">
        <v>1857</v>
      </c>
      <c r="B1858">
        <v>226.63068999999999</v>
      </c>
      <c r="C1858">
        <v>7.6878289999999998</v>
      </c>
      <c r="H1858">
        <v>214.10151200000001</v>
      </c>
      <c r="I1858">
        <v>9.2494820000000004</v>
      </c>
    </row>
    <row r="1859" spans="1:9" x14ac:dyDescent="0.25">
      <c r="A1859">
        <v>1858</v>
      </c>
      <c r="B1859">
        <v>226.63068999999999</v>
      </c>
      <c r="C1859">
        <v>7.6878289999999998</v>
      </c>
      <c r="H1859">
        <v>214.10151200000001</v>
      </c>
      <c r="I1859">
        <v>9.2494820000000004</v>
      </c>
    </row>
    <row r="1860" spans="1:9" x14ac:dyDescent="0.25">
      <c r="A1860">
        <v>1859</v>
      </c>
      <c r="B1860">
        <v>226.63068999999999</v>
      </c>
      <c r="C1860">
        <v>7.6878289999999998</v>
      </c>
      <c r="H1860">
        <v>214.10151200000001</v>
      </c>
      <c r="I1860">
        <v>9.2494820000000004</v>
      </c>
    </row>
    <row r="1861" spans="1:9" x14ac:dyDescent="0.25">
      <c r="A1861">
        <v>1860</v>
      </c>
      <c r="B1861">
        <v>226.63068999999999</v>
      </c>
      <c r="C1861">
        <v>7.6878289999999998</v>
      </c>
    </row>
    <row r="1862" spans="1:9" x14ac:dyDescent="0.25">
      <c r="A1862">
        <v>1861</v>
      </c>
      <c r="F1862">
        <v>223.19718799999998</v>
      </c>
      <c r="G1862">
        <v>6.0662089999999997</v>
      </c>
    </row>
    <row r="1863" spans="1:9" x14ac:dyDescent="0.25">
      <c r="A1863">
        <v>1862</v>
      </c>
      <c r="F1863">
        <v>223.19718799999998</v>
      </c>
      <c r="G1863">
        <v>6.0662089999999997</v>
      </c>
    </row>
    <row r="1864" spans="1:9" x14ac:dyDescent="0.25">
      <c r="A1864">
        <v>1863</v>
      </c>
      <c r="F1864">
        <v>223.19718799999998</v>
      </c>
      <c r="G1864">
        <v>6.0662089999999997</v>
      </c>
    </row>
    <row r="1865" spans="1:9" x14ac:dyDescent="0.25">
      <c r="A1865">
        <v>1864</v>
      </c>
      <c r="F1865">
        <v>223.19718799999998</v>
      </c>
      <c r="G1865">
        <v>6.0662089999999997</v>
      </c>
    </row>
    <row r="1866" spans="1:9" x14ac:dyDescent="0.25">
      <c r="A1866">
        <v>1865</v>
      </c>
      <c r="D1866">
        <v>238.37670399999999</v>
      </c>
      <c r="E1866">
        <v>9.0692799999999991</v>
      </c>
      <c r="F1866">
        <v>223.19718799999998</v>
      </c>
      <c r="G1866">
        <v>6.0662089999999997</v>
      </c>
    </row>
    <row r="1867" spans="1:9" x14ac:dyDescent="0.25">
      <c r="A1867">
        <v>1866</v>
      </c>
      <c r="D1867">
        <v>238.37670399999999</v>
      </c>
      <c r="E1867">
        <v>9.0692799999999991</v>
      </c>
      <c r="F1867">
        <v>223.19718799999998</v>
      </c>
      <c r="G1867">
        <v>6.0662089999999997</v>
      </c>
    </row>
    <row r="1868" spans="1:9" x14ac:dyDescent="0.25">
      <c r="A1868">
        <v>1867</v>
      </c>
      <c r="D1868">
        <v>238.37670399999999</v>
      </c>
      <c r="E1868">
        <v>9.0692799999999991</v>
      </c>
      <c r="F1868">
        <v>223.19718799999998</v>
      </c>
      <c r="G1868">
        <v>6.0662089999999997</v>
      </c>
    </row>
    <row r="1869" spans="1:9" x14ac:dyDescent="0.25">
      <c r="A1869">
        <v>1868</v>
      </c>
      <c r="D1869">
        <v>238.37670399999999</v>
      </c>
      <c r="E1869">
        <v>9.0692799999999991</v>
      </c>
      <c r="F1869">
        <v>223.19718799999998</v>
      </c>
      <c r="G1869">
        <v>6.0662089999999997</v>
      </c>
    </row>
    <row r="1870" spans="1:9" x14ac:dyDescent="0.25">
      <c r="A1870">
        <v>1869</v>
      </c>
      <c r="D1870">
        <v>238.37670399999999</v>
      </c>
      <c r="E1870">
        <v>9.0692799999999991</v>
      </c>
      <c r="F1870">
        <v>223.19718799999998</v>
      </c>
      <c r="G1870">
        <v>6.0662089999999997</v>
      </c>
    </row>
    <row r="1871" spans="1:9" x14ac:dyDescent="0.25">
      <c r="A1871">
        <v>1870</v>
      </c>
      <c r="D1871">
        <v>238.37670399999999</v>
      </c>
      <c r="E1871">
        <v>9.0692799999999991</v>
      </c>
      <c r="F1871">
        <v>223.19718799999998</v>
      </c>
      <c r="G1871">
        <v>6.0662089999999997</v>
      </c>
    </row>
    <row r="1872" spans="1:9" x14ac:dyDescent="0.25">
      <c r="A1872">
        <v>1871</v>
      </c>
      <c r="D1872">
        <v>238.37670399999999</v>
      </c>
      <c r="E1872">
        <v>9.0692799999999991</v>
      </c>
      <c r="F1872">
        <v>223.19718799999998</v>
      </c>
      <c r="G1872">
        <v>6.0662089999999997</v>
      </c>
    </row>
    <row r="1873" spans="1:9" x14ac:dyDescent="0.25">
      <c r="A1873">
        <v>1872</v>
      </c>
      <c r="D1873">
        <v>238.37670399999999</v>
      </c>
      <c r="E1873">
        <v>9.0692799999999991</v>
      </c>
      <c r="F1873">
        <v>223.19718799999998</v>
      </c>
      <c r="G1873">
        <v>6.0662089999999997</v>
      </c>
    </row>
    <row r="1874" spans="1:9" x14ac:dyDescent="0.25">
      <c r="A1874">
        <v>1873</v>
      </c>
      <c r="D1874">
        <v>238.37670399999999</v>
      </c>
      <c r="E1874">
        <v>9.0692799999999991</v>
      </c>
      <c r="F1874">
        <v>223.19718799999998</v>
      </c>
      <c r="G1874">
        <v>6.0662089999999997</v>
      </c>
    </row>
    <row r="1875" spans="1:9" x14ac:dyDescent="0.25">
      <c r="A1875">
        <v>1874</v>
      </c>
      <c r="D1875">
        <v>238.37670399999999</v>
      </c>
      <c r="E1875">
        <v>9.0692799999999991</v>
      </c>
      <c r="F1875">
        <v>223.19718799999998</v>
      </c>
      <c r="G1875">
        <v>6.0662089999999997</v>
      </c>
    </row>
    <row r="1876" spans="1:9" x14ac:dyDescent="0.25">
      <c r="A1876">
        <v>1875</v>
      </c>
      <c r="D1876">
        <v>238.37670399999999</v>
      </c>
      <c r="E1876">
        <v>9.0692799999999991</v>
      </c>
      <c r="F1876">
        <v>223.19718799999998</v>
      </c>
      <c r="G1876">
        <v>6.0662089999999997</v>
      </c>
    </row>
    <row r="1877" spans="1:9" x14ac:dyDescent="0.25">
      <c r="A1877">
        <v>1876</v>
      </c>
      <c r="D1877">
        <v>238.37670399999999</v>
      </c>
      <c r="E1877">
        <v>9.0692799999999991</v>
      </c>
      <c r="F1877">
        <v>223.19718799999998</v>
      </c>
      <c r="G1877">
        <v>6.0662089999999997</v>
      </c>
    </row>
    <row r="1878" spans="1:9" x14ac:dyDescent="0.25">
      <c r="A1878">
        <v>1877</v>
      </c>
      <c r="D1878">
        <v>238.37670399999999</v>
      </c>
      <c r="E1878">
        <v>9.0692799999999991</v>
      </c>
      <c r="F1878">
        <v>223.19718799999998</v>
      </c>
      <c r="G1878">
        <v>6.0662089999999997</v>
      </c>
    </row>
    <row r="1879" spans="1:9" x14ac:dyDescent="0.25">
      <c r="A1879">
        <v>1878</v>
      </c>
      <c r="D1879">
        <v>238.37670399999999</v>
      </c>
      <c r="E1879">
        <v>9.0692799999999991</v>
      </c>
      <c r="F1879">
        <v>223.257453</v>
      </c>
      <c r="G1879">
        <v>6.1262759999999998</v>
      </c>
    </row>
    <row r="1880" spans="1:9" x14ac:dyDescent="0.25">
      <c r="A1880">
        <v>1879</v>
      </c>
      <c r="D1880">
        <v>238.37670399999999</v>
      </c>
      <c r="E1880">
        <v>9.0692799999999991</v>
      </c>
      <c r="F1880">
        <v>223.37788699999999</v>
      </c>
      <c r="G1880">
        <v>6.0662089999999997</v>
      </c>
    </row>
    <row r="1881" spans="1:9" x14ac:dyDescent="0.25">
      <c r="A1881">
        <v>1880</v>
      </c>
      <c r="D1881">
        <v>238.37670399999999</v>
      </c>
      <c r="E1881">
        <v>9.0692799999999991</v>
      </c>
      <c r="F1881">
        <v>223.37788699999999</v>
      </c>
      <c r="G1881">
        <v>6.0662089999999997</v>
      </c>
    </row>
    <row r="1882" spans="1:9" x14ac:dyDescent="0.25">
      <c r="A1882">
        <v>1881</v>
      </c>
      <c r="D1882">
        <v>238.37670399999999</v>
      </c>
      <c r="E1882">
        <v>9.0692799999999991</v>
      </c>
      <c r="F1882">
        <v>223.37788699999999</v>
      </c>
      <c r="G1882">
        <v>6.0662089999999997</v>
      </c>
    </row>
    <row r="1883" spans="1:9" x14ac:dyDescent="0.25">
      <c r="A1883">
        <v>1882</v>
      </c>
      <c r="D1883">
        <v>238.37670399999999</v>
      </c>
      <c r="E1883">
        <v>9.0692799999999991</v>
      </c>
    </row>
    <row r="1884" spans="1:9" x14ac:dyDescent="0.25">
      <c r="A1884">
        <v>1883</v>
      </c>
      <c r="B1884">
        <v>246.93028200000001</v>
      </c>
      <c r="C1884">
        <v>7.0271879999999998</v>
      </c>
      <c r="D1884">
        <v>238.37670399999999</v>
      </c>
      <c r="E1884">
        <v>9.0692799999999991</v>
      </c>
    </row>
    <row r="1885" spans="1:9" x14ac:dyDescent="0.25">
      <c r="A1885">
        <v>1884</v>
      </c>
      <c r="B1885">
        <v>246.93028200000001</v>
      </c>
      <c r="C1885">
        <v>7.0271879999999998</v>
      </c>
      <c r="D1885">
        <v>238.37670399999999</v>
      </c>
      <c r="E1885">
        <v>9.0692799999999991</v>
      </c>
    </row>
    <row r="1886" spans="1:9" x14ac:dyDescent="0.25">
      <c r="A1886">
        <v>1885</v>
      </c>
      <c r="B1886">
        <v>246.93028200000001</v>
      </c>
      <c r="C1886">
        <v>7.0271879999999998</v>
      </c>
      <c r="H1886">
        <v>233.67829799999998</v>
      </c>
      <c r="I1886">
        <v>9.1293480000000002</v>
      </c>
    </row>
    <row r="1887" spans="1:9" x14ac:dyDescent="0.25">
      <c r="A1887">
        <v>1886</v>
      </c>
      <c r="B1887">
        <v>246.93028200000001</v>
      </c>
      <c r="C1887">
        <v>7.0271879999999998</v>
      </c>
      <c r="H1887">
        <v>233.67829799999998</v>
      </c>
      <c r="I1887">
        <v>9.1293480000000002</v>
      </c>
    </row>
    <row r="1888" spans="1:9" x14ac:dyDescent="0.25">
      <c r="A1888">
        <v>1887</v>
      </c>
      <c r="B1888">
        <v>246.93028200000001</v>
      </c>
      <c r="C1888">
        <v>7.0271879999999998</v>
      </c>
      <c r="H1888">
        <v>233.67829799999998</v>
      </c>
      <c r="I1888">
        <v>9.1293480000000002</v>
      </c>
    </row>
    <row r="1889" spans="1:9" x14ac:dyDescent="0.25">
      <c r="A1889">
        <v>1888</v>
      </c>
      <c r="B1889">
        <v>246.93028200000001</v>
      </c>
      <c r="C1889">
        <v>7.0271879999999998</v>
      </c>
      <c r="H1889">
        <v>233.67829799999998</v>
      </c>
      <c r="I1889">
        <v>9.1293480000000002</v>
      </c>
    </row>
    <row r="1890" spans="1:9" x14ac:dyDescent="0.25">
      <c r="A1890">
        <v>1889</v>
      </c>
      <c r="B1890">
        <v>246.93028200000001</v>
      </c>
      <c r="C1890">
        <v>7.0271879999999998</v>
      </c>
      <c r="H1890">
        <v>233.67829799999998</v>
      </c>
      <c r="I1890">
        <v>9.1293480000000002</v>
      </c>
    </row>
    <row r="1891" spans="1:9" x14ac:dyDescent="0.25">
      <c r="A1891">
        <v>1890</v>
      </c>
      <c r="B1891">
        <v>246.93028200000001</v>
      </c>
      <c r="C1891">
        <v>7.0271879999999998</v>
      </c>
      <c r="H1891">
        <v>233.67829799999998</v>
      </c>
      <c r="I1891">
        <v>9.1293480000000002</v>
      </c>
    </row>
    <row r="1892" spans="1:9" x14ac:dyDescent="0.25">
      <c r="A1892">
        <v>1891</v>
      </c>
      <c r="B1892">
        <v>246.93028200000001</v>
      </c>
      <c r="C1892">
        <v>7.0271879999999998</v>
      </c>
      <c r="H1892">
        <v>233.67829799999998</v>
      </c>
      <c r="I1892">
        <v>9.1293480000000002</v>
      </c>
    </row>
    <row r="1893" spans="1:9" x14ac:dyDescent="0.25">
      <c r="A1893">
        <v>1892</v>
      </c>
      <c r="B1893">
        <v>246.93028200000001</v>
      </c>
      <c r="C1893">
        <v>7.0271879999999998</v>
      </c>
      <c r="H1893">
        <v>233.67829799999998</v>
      </c>
      <c r="I1893">
        <v>9.1293480000000002</v>
      </c>
    </row>
    <row r="1894" spans="1:9" x14ac:dyDescent="0.25">
      <c r="A1894">
        <v>1893</v>
      </c>
      <c r="B1894">
        <v>246.93028200000001</v>
      </c>
      <c r="C1894">
        <v>7.0271879999999998</v>
      </c>
      <c r="H1894">
        <v>233.67829799999998</v>
      </c>
      <c r="I1894">
        <v>9.1293480000000002</v>
      </c>
    </row>
    <row r="1895" spans="1:9" x14ac:dyDescent="0.25">
      <c r="A1895">
        <v>1894</v>
      </c>
      <c r="B1895">
        <v>246.93028200000001</v>
      </c>
      <c r="C1895">
        <v>7.0271879999999998</v>
      </c>
      <c r="H1895">
        <v>233.67829799999998</v>
      </c>
      <c r="I1895">
        <v>9.1293480000000002</v>
      </c>
    </row>
    <row r="1896" spans="1:9" x14ac:dyDescent="0.25">
      <c r="A1896">
        <v>1895</v>
      </c>
      <c r="B1896">
        <v>246.93028200000001</v>
      </c>
      <c r="C1896">
        <v>7.0271879999999998</v>
      </c>
      <c r="H1896">
        <v>233.67829799999998</v>
      </c>
      <c r="I1896">
        <v>9.1293480000000002</v>
      </c>
    </row>
    <row r="1897" spans="1:9" x14ac:dyDescent="0.25">
      <c r="A1897">
        <v>1896</v>
      </c>
      <c r="B1897">
        <v>246.93028200000001</v>
      </c>
      <c r="C1897">
        <v>7.0271879999999998</v>
      </c>
      <c r="H1897">
        <v>233.67829799999998</v>
      </c>
      <c r="I1897">
        <v>9.1293480000000002</v>
      </c>
    </row>
    <row r="1898" spans="1:9" x14ac:dyDescent="0.25">
      <c r="A1898">
        <v>1897</v>
      </c>
      <c r="B1898">
        <v>246.93028200000001</v>
      </c>
      <c r="C1898">
        <v>7.0271879999999998</v>
      </c>
      <c r="H1898">
        <v>233.67829799999998</v>
      </c>
      <c r="I1898">
        <v>9.1293480000000002</v>
      </c>
    </row>
    <row r="1899" spans="1:9" x14ac:dyDescent="0.25">
      <c r="A1899">
        <v>1898</v>
      </c>
      <c r="B1899">
        <v>246.93028200000001</v>
      </c>
      <c r="C1899">
        <v>7.0271879999999998</v>
      </c>
      <c r="H1899">
        <v>233.67829799999998</v>
      </c>
      <c r="I1899">
        <v>9.1293480000000002</v>
      </c>
    </row>
    <row r="1900" spans="1:9" x14ac:dyDescent="0.25">
      <c r="A1900">
        <v>1899</v>
      </c>
      <c r="B1900">
        <v>246.93028200000001</v>
      </c>
      <c r="C1900">
        <v>7.0271879999999998</v>
      </c>
      <c r="H1900">
        <v>233.67829799999998</v>
      </c>
      <c r="I1900">
        <v>9.1293480000000002</v>
      </c>
    </row>
    <row r="1901" spans="1:9" x14ac:dyDescent="0.25">
      <c r="A1901">
        <v>1900</v>
      </c>
      <c r="B1901">
        <v>246.93028200000001</v>
      </c>
      <c r="C1901">
        <v>7.0271879999999998</v>
      </c>
      <c r="H1901">
        <v>233.67829799999998</v>
      </c>
      <c r="I1901">
        <v>9.1293480000000002</v>
      </c>
    </row>
    <row r="1902" spans="1:9" x14ac:dyDescent="0.25">
      <c r="A1902">
        <v>1901</v>
      </c>
      <c r="B1902">
        <v>246.93028200000001</v>
      </c>
      <c r="C1902">
        <v>7.0271879999999998</v>
      </c>
      <c r="F1902">
        <v>241.027141</v>
      </c>
      <c r="G1902">
        <v>5.0451629999999996</v>
      </c>
      <c r="H1902">
        <v>233.67829799999998</v>
      </c>
      <c r="I1902">
        <v>9.1293480000000002</v>
      </c>
    </row>
    <row r="1903" spans="1:9" x14ac:dyDescent="0.25">
      <c r="A1903">
        <v>1902</v>
      </c>
      <c r="B1903">
        <v>246.93028200000001</v>
      </c>
      <c r="C1903">
        <v>7.0271879999999998</v>
      </c>
      <c r="F1903">
        <v>241.027141</v>
      </c>
      <c r="G1903">
        <v>5.0451629999999996</v>
      </c>
      <c r="H1903">
        <v>233.67829799999998</v>
      </c>
      <c r="I1903">
        <v>9.1293480000000002</v>
      </c>
    </row>
    <row r="1904" spans="1:9" x14ac:dyDescent="0.25">
      <c r="A1904">
        <v>1903</v>
      </c>
      <c r="B1904">
        <v>246.93028200000001</v>
      </c>
      <c r="C1904">
        <v>7.0271879999999998</v>
      </c>
      <c r="F1904">
        <v>241.027141</v>
      </c>
      <c r="G1904">
        <v>5.0451629999999996</v>
      </c>
      <c r="H1904">
        <v>233.67829799999998</v>
      </c>
      <c r="I1904">
        <v>9.1293480000000002</v>
      </c>
    </row>
    <row r="1905" spans="1:9" x14ac:dyDescent="0.25">
      <c r="A1905">
        <v>1904</v>
      </c>
      <c r="B1905">
        <v>246.93028200000001</v>
      </c>
      <c r="C1905">
        <v>7.0271879999999998</v>
      </c>
      <c r="F1905">
        <v>241.027141</v>
      </c>
      <c r="G1905">
        <v>5.0451629999999996</v>
      </c>
      <c r="H1905">
        <v>233.85899999999998</v>
      </c>
      <c r="I1905">
        <v>8.8890779999999996</v>
      </c>
    </row>
    <row r="1906" spans="1:9" x14ac:dyDescent="0.25">
      <c r="A1906">
        <v>1905</v>
      </c>
      <c r="B1906">
        <v>246.93028200000001</v>
      </c>
      <c r="C1906">
        <v>7.0271879999999998</v>
      </c>
      <c r="F1906">
        <v>241.027141</v>
      </c>
      <c r="G1906">
        <v>5.0451629999999996</v>
      </c>
      <c r="H1906">
        <v>233.85899999999998</v>
      </c>
      <c r="I1906">
        <v>8.8890779999999996</v>
      </c>
    </row>
    <row r="1907" spans="1:9" x14ac:dyDescent="0.25">
      <c r="A1907">
        <v>1906</v>
      </c>
      <c r="B1907">
        <v>246.93028200000001</v>
      </c>
      <c r="C1907">
        <v>7.0271879999999998</v>
      </c>
      <c r="F1907">
        <v>241.027141</v>
      </c>
      <c r="G1907">
        <v>5.0451629999999996</v>
      </c>
      <c r="H1907">
        <v>233.85899999999998</v>
      </c>
      <c r="I1907">
        <v>8.8890779999999996</v>
      </c>
    </row>
    <row r="1908" spans="1:9" x14ac:dyDescent="0.25">
      <c r="A1908">
        <v>1907</v>
      </c>
      <c r="B1908">
        <v>246.93028200000001</v>
      </c>
      <c r="C1908">
        <v>7.0271879999999998</v>
      </c>
      <c r="F1908">
        <v>241.027141</v>
      </c>
      <c r="G1908">
        <v>5.0451629999999996</v>
      </c>
      <c r="H1908">
        <v>233.85899999999998</v>
      </c>
      <c r="I1908">
        <v>8.8890779999999996</v>
      </c>
    </row>
    <row r="1909" spans="1:9" x14ac:dyDescent="0.25">
      <c r="A1909">
        <v>1908</v>
      </c>
      <c r="B1909">
        <v>246.93028200000001</v>
      </c>
      <c r="C1909">
        <v>7.0271879999999998</v>
      </c>
      <c r="F1909">
        <v>241.027141</v>
      </c>
      <c r="G1909">
        <v>5.0451629999999996</v>
      </c>
      <c r="H1909">
        <v>233.85899999999998</v>
      </c>
      <c r="I1909">
        <v>8.8890779999999996</v>
      </c>
    </row>
    <row r="1910" spans="1:9" x14ac:dyDescent="0.25">
      <c r="A1910">
        <v>1909</v>
      </c>
      <c r="B1910">
        <v>246.93028200000001</v>
      </c>
      <c r="C1910">
        <v>7.0271879999999998</v>
      </c>
      <c r="F1910">
        <v>241.027141</v>
      </c>
      <c r="G1910">
        <v>5.0451629999999996</v>
      </c>
    </row>
    <row r="1911" spans="1:9" x14ac:dyDescent="0.25">
      <c r="A1911">
        <v>1910</v>
      </c>
      <c r="D1911">
        <v>255.664557</v>
      </c>
      <c r="E1911">
        <v>8.4687049999999999</v>
      </c>
      <c r="F1911">
        <v>241.027141</v>
      </c>
      <c r="G1911">
        <v>5.0451629999999996</v>
      </c>
    </row>
    <row r="1912" spans="1:9" x14ac:dyDescent="0.25">
      <c r="A1912">
        <v>1911</v>
      </c>
      <c r="D1912">
        <v>255.664557</v>
      </c>
      <c r="E1912">
        <v>8.4687049999999999</v>
      </c>
      <c r="F1912">
        <v>241.027141</v>
      </c>
      <c r="G1912">
        <v>5.0451629999999996</v>
      </c>
    </row>
    <row r="1913" spans="1:9" x14ac:dyDescent="0.25">
      <c r="A1913">
        <v>1912</v>
      </c>
      <c r="D1913">
        <v>255.664557</v>
      </c>
      <c r="E1913">
        <v>8.4687049999999999</v>
      </c>
      <c r="F1913">
        <v>241.027141</v>
      </c>
      <c r="G1913">
        <v>5.0451629999999996</v>
      </c>
    </row>
    <row r="1914" spans="1:9" x14ac:dyDescent="0.25">
      <c r="A1914">
        <v>1913</v>
      </c>
      <c r="D1914">
        <v>255.664557</v>
      </c>
      <c r="E1914">
        <v>8.4687049999999999</v>
      </c>
      <c r="F1914">
        <v>241.027141</v>
      </c>
      <c r="G1914">
        <v>5.0451629999999996</v>
      </c>
    </row>
    <row r="1915" spans="1:9" x14ac:dyDescent="0.25">
      <c r="A1915">
        <v>1914</v>
      </c>
      <c r="D1915">
        <v>255.664557</v>
      </c>
      <c r="E1915">
        <v>8.4687049999999999</v>
      </c>
      <c r="F1915">
        <v>241.027141</v>
      </c>
      <c r="G1915">
        <v>5.0451629999999996</v>
      </c>
    </row>
    <row r="1916" spans="1:9" x14ac:dyDescent="0.25">
      <c r="A1916">
        <v>1915</v>
      </c>
      <c r="D1916">
        <v>255.664557</v>
      </c>
      <c r="E1916">
        <v>8.4687049999999999</v>
      </c>
      <c r="F1916">
        <v>241.027141</v>
      </c>
      <c r="G1916">
        <v>5.0451629999999996</v>
      </c>
    </row>
    <row r="1917" spans="1:9" x14ac:dyDescent="0.25">
      <c r="A1917">
        <v>1916</v>
      </c>
      <c r="D1917">
        <v>255.664557</v>
      </c>
      <c r="E1917">
        <v>8.4687049999999999</v>
      </c>
      <c r="F1917">
        <v>241.027141</v>
      </c>
      <c r="G1917">
        <v>5.0451629999999996</v>
      </c>
    </row>
    <row r="1918" spans="1:9" x14ac:dyDescent="0.25">
      <c r="A1918">
        <v>1917</v>
      </c>
      <c r="D1918">
        <v>255.664557</v>
      </c>
      <c r="E1918">
        <v>8.4687049999999999</v>
      </c>
      <c r="F1918">
        <v>241.027141</v>
      </c>
      <c r="G1918">
        <v>5.0451629999999996</v>
      </c>
    </row>
    <row r="1919" spans="1:9" x14ac:dyDescent="0.25">
      <c r="A1919">
        <v>1918</v>
      </c>
      <c r="D1919">
        <v>255.664557</v>
      </c>
      <c r="E1919">
        <v>8.4687049999999999</v>
      </c>
      <c r="F1919">
        <v>241.027141</v>
      </c>
      <c r="G1919">
        <v>5.0451629999999996</v>
      </c>
    </row>
    <row r="1920" spans="1:9" x14ac:dyDescent="0.25">
      <c r="A1920">
        <v>1919</v>
      </c>
      <c r="D1920">
        <v>255.664557</v>
      </c>
      <c r="E1920">
        <v>8.4687049999999999</v>
      </c>
      <c r="F1920">
        <v>241.027141</v>
      </c>
      <c r="G1920">
        <v>5.0451629999999996</v>
      </c>
    </row>
    <row r="1921" spans="1:9" x14ac:dyDescent="0.25">
      <c r="A1921">
        <v>1920</v>
      </c>
      <c r="D1921">
        <v>255.664557</v>
      </c>
      <c r="E1921">
        <v>8.4687049999999999</v>
      </c>
      <c r="F1921">
        <v>241.027141</v>
      </c>
      <c r="G1921">
        <v>5.0451629999999996</v>
      </c>
    </row>
    <row r="1922" spans="1:9" x14ac:dyDescent="0.25">
      <c r="A1922">
        <v>1921</v>
      </c>
      <c r="D1922">
        <v>255.664557</v>
      </c>
      <c r="E1922">
        <v>8.4687049999999999</v>
      </c>
      <c r="F1922">
        <v>241.027141</v>
      </c>
      <c r="G1922">
        <v>5.0451629999999996</v>
      </c>
    </row>
    <row r="1923" spans="1:9" x14ac:dyDescent="0.25">
      <c r="A1923">
        <v>1922</v>
      </c>
      <c r="D1923">
        <v>255.664557</v>
      </c>
      <c r="E1923">
        <v>8.4687049999999999</v>
      </c>
      <c r="F1923">
        <v>241.027141</v>
      </c>
      <c r="G1923">
        <v>5.0451629999999996</v>
      </c>
    </row>
    <row r="1924" spans="1:9" x14ac:dyDescent="0.25">
      <c r="A1924">
        <v>1923</v>
      </c>
      <c r="D1924">
        <v>255.664557</v>
      </c>
      <c r="E1924">
        <v>8.4687049999999999</v>
      </c>
      <c r="F1924">
        <v>241.027141</v>
      </c>
      <c r="G1924">
        <v>5.0451629999999996</v>
      </c>
    </row>
    <row r="1925" spans="1:9" x14ac:dyDescent="0.25">
      <c r="A1925">
        <v>1924</v>
      </c>
      <c r="D1925">
        <v>255.664557</v>
      </c>
      <c r="E1925">
        <v>8.4687049999999999</v>
      </c>
      <c r="F1925">
        <v>241.027141</v>
      </c>
      <c r="G1925">
        <v>5.0451629999999996</v>
      </c>
    </row>
    <row r="1926" spans="1:9" x14ac:dyDescent="0.25">
      <c r="A1926">
        <v>1925</v>
      </c>
      <c r="D1926">
        <v>255.664557</v>
      </c>
      <c r="E1926">
        <v>8.4687049999999999</v>
      </c>
      <c r="F1926">
        <v>241.027141</v>
      </c>
      <c r="G1926">
        <v>5.0451629999999996</v>
      </c>
    </row>
    <row r="1927" spans="1:9" x14ac:dyDescent="0.25">
      <c r="A1927">
        <v>1926</v>
      </c>
      <c r="D1927">
        <v>255.664557</v>
      </c>
      <c r="E1927">
        <v>8.4687049999999999</v>
      </c>
      <c r="F1927">
        <v>241.027141</v>
      </c>
      <c r="G1927">
        <v>5.0451629999999996</v>
      </c>
    </row>
    <row r="1928" spans="1:9" x14ac:dyDescent="0.25">
      <c r="A1928">
        <v>1927</v>
      </c>
      <c r="D1928">
        <v>255.664557</v>
      </c>
      <c r="E1928">
        <v>8.4687049999999999</v>
      </c>
      <c r="F1928">
        <v>241.027141</v>
      </c>
      <c r="G1928">
        <v>5.0451629999999996</v>
      </c>
    </row>
    <row r="1929" spans="1:9" x14ac:dyDescent="0.25">
      <c r="A1929">
        <v>1928</v>
      </c>
      <c r="B1929">
        <v>259.640062</v>
      </c>
      <c r="C1929">
        <v>6.4866809999999999</v>
      </c>
      <c r="D1929">
        <v>255.664557</v>
      </c>
      <c r="E1929">
        <v>8.4687049999999999</v>
      </c>
      <c r="F1929">
        <v>241.027141</v>
      </c>
      <c r="G1929">
        <v>5.0451629999999996</v>
      </c>
    </row>
    <row r="1930" spans="1:9" x14ac:dyDescent="0.25">
      <c r="A1930">
        <v>1929</v>
      </c>
      <c r="B1930">
        <v>259.640062</v>
      </c>
      <c r="C1930">
        <v>6.4866809999999999</v>
      </c>
      <c r="D1930">
        <v>255.664557</v>
      </c>
      <c r="E1930">
        <v>8.4687049999999999</v>
      </c>
      <c r="F1930">
        <v>241.027141</v>
      </c>
      <c r="G1930">
        <v>5.0451629999999996</v>
      </c>
    </row>
    <row r="1931" spans="1:9" x14ac:dyDescent="0.25">
      <c r="A1931">
        <v>1930</v>
      </c>
      <c r="B1931">
        <v>259.640062</v>
      </c>
      <c r="C1931">
        <v>6.4866809999999999</v>
      </c>
      <c r="D1931">
        <v>255.664557</v>
      </c>
      <c r="E1931">
        <v>8.4687049999999999</v>
      </c>
      <c r="F1931">
        <v>241.027141</v>
      </c>
      <c r="G1931">
        <v>5.0451629999999996</v>
      </c>
    </row>
    <row r="1932" spans="1:9" x14ac:dyDescent="0.25">
      <c r="A1932">
        <v>1931</v>
      </c>
      <c r="B1932">
        <v>259.640062</v>
      </c>
      <c r="C1932">
        <v>6.4866809999999999</v>
      </c>
      <c r="D1932">
        <v>255.664557</v>
      </c>
      <c r="E1932">
        <v>8.4687049999999999</v>
      </c>
      <c r="F1932">
        <v>241.027141</v>
      </c>
      <c r="G1932">
        <v>5.0451629999999996</v>
      </c>
    </row>
    <row r="1933" spans="1:9" x14ac:dyDescent="0.25">
      <c r="A1933">
        <v>1932</v>
      </c>
      <c r="B1933">
        <v>259.640062</v>
      </c>
      <c r="C1933">
        <v>6.4866809999999999</v>
      </c>
      <c r="D1933">
        <v>255.664557</v>
      </c>
      <c r="E1933">
        <v>8.4687049999999999</v>
      </c>
      <c r="F1933">
        <v>241.027141</v>
      </c>
      <c r="G1933">
        <v>5.0451629999999996</v>
      </c>
    </row>
    <row r="1934" spans="1:9" x14ac:dyDescent="0.25">
      <c r="A1934">
        <v>1933</v>
      </c>
      <c r="B1934">
        <v>259.640062</v>
      </c>
      <c r="C1934">
        <v>6.4866809999999999</v>
      </c>
      <c r="D1934">
        <v>255.664557</v>
      </c>
      <c r="E1934">
        <v>8.4687049999999999</v>
      </c>
      <c r="F1934">
        <v>241.027141</v>
      </c>
      <c r="G1934">
        <v>5.0451629999999996</v>
      </c>
    </row>
    <row r="1935" spans="1:9" x14ac:dyDescent="0.25">
      <c r="A1935">
        <v>1934</v>
      </c>
      <c r="B1935">
        <v>259.640062</v>
      </c>
      <c r="C1935">
        <v>6.4866809999999999</v>
      </c>
      <c r="D1935">
        <v>255.664557</v>
      </c>
      <c r="E1935">
        <v>8.4687049999999999</v>
      </c>
      <c r="F1935">
        <v>241.027141</v>
      </c>
      <c r="G1935">
        <v>5.0451629999999996</v>
      </c>
    </row>
    <row r="1936" spans="1:9" x14ac:dyDescent="0.25">
      <c r="A1936">
        <v>1935</v>
      </c>
      <c r="B1936">
        <v>259.640062</v>
      </c>
      <c r="C1936">
        <v>6.4866809999999999</v>
      </c>
      <c r="D1936">
        <v>255.664557</v>
      </c>
      <c r="E1936">
        <v>8.4687049999999999</v>
      </c>
      <c r="F1936">
        <v>241.027141</v>
      </c>
      <c r="G1936">
        <v>5.0451629999999996</v>
      </c>
      <c r="H1936">
        <v>248.255448</v>
      </c>
      <c r="I1936">
        <v>8.1083010000000009</v>
      </c>
    </row>
    <row r="1937" spans="1:11" x14ac:dyDescent="0.25">
      <c r="A1937">
        <v>1936</v>
      </c>
      <c r="B1937">
        <v>259.640062</v>
      </c>
      <c r="C1937">
        <v>6.4866809999999999</v>
      </c>
      <c r="D1937">
        <v>255.664557</v>
      </c>
      <c r="E1937">
        <v>8.4687049999999999</v>
      </c>
      <c r="F1937">
        <v>241.027141</v>
      </c>
      <c r="G1937">
        <v>5.0451629999999996</v>
      </c>
      <c r="H1937">
        <v>248.255448</v>
      </c>
      <c r="I1937">
        <v>8.1083010000000009</v>
      </c>
    </row>
    <row r="1938" spans="1:11" x14ac:dyDescent="0.25">
      <c r="A1938">
        <v>1937</v>
      </c>
      <c r="B1938">
        <v>259.640062</v>
      </c>
      <c r="C1938">
        <v>6.4866809999999999</v>
      </c>
      <c r="D1938">
        <v>255.664557</v>
      </c>
      <c r="E1938">
        <v>8.4687049999999999</v>
      </c>
      <c r="F1938">
        <v>241.027141</v>
      </c>
      <c r="G1938">
        <v>5.0451629999999996</v>
      </c>
      <c r="H1938">
        <v>248.255448</v>
      </c>
      <c r="I1938">
        <v>8.1083010000000009</v>
      </c>
    </row>
    <row r="1939" spans="1:11" x14ac:dyDescent="0.25">
      <c r="A1939">
        <v>1938</v>
      </c>
      <c r="B1939">
        <v>259.640062</v>
      </c>
      <c r="C1939">
        <v>6.4866809999999999</v>
      </c>
      <c r="F1939">
        <v>241.027141</v>
      </c>
      <c r="G1939">
        <v>5.0451629999999996</v>
      </c>
      <c r="H1939">
        <v>248.255448</v>
      </c>
      <c r="I1939">
        <v>8.1083010000000009</v>
      </c>
    </row>
    <row r="1940" spans="1:11" x14ac:dyDescent="0.25">
      <c r="A1940">
        <v>1939</v>
      </c>
      <c r="B1940">
        <v>259.640062</v>
      </c>
      <c r="C1940">
        <v>6.4866809999999999</v>
      </c>
      <c r="F1940">
        <v>241.027141</v>
      </c>
      <c r="G1940">
        <v>5.0451629999999996</v>
      </c>
      <c r="H1940">
        <v>248.255448</v>
      </c>
      <c r="I1940">
        <v>8.1083010000000009</v>
      </c>
    </row>
    <row r="1941" spans="1:11" x14ac:dyDescent="0.25">
      <c r="A1941">
        <v>1940</v>
      </c>
      <c r="B1941">
        <v>259.640062</v>
      </c>
      <c r="C1941">
        <v>6.4866809999999999</v>
      </c>
      <c r="F1941">
        <v>241.027141</v>
      </c>
      <c r="G1941">
        <v>5.0451629999999996</v>
      </c>
      <c r="H1941">
        <v>248.255448</v>
      </c>
      <c r="I1941">
        <v>8.1083010000000009</v>
      </c>
    </row>
    <row r="1942" spans="1:11" x14ac:dyDescent="0.25">
      <c r="A1942">
        <v>1941</v>
      </c>
      <c r="B1942">
        <v>259.640062</v>
      </c>
      <c r="C1942">
        <v>6.4866809999999999</v>
      </c>
      <c r="H1942">
        <v>248.255448</v>
      </c>
      <c r="I1942">
        <v>8.1083010000000009</v>
      </c>
    </row>
    <row r="1943" spans="1:11" x14ac:dyDescent="0.25">
      <c r="A1943">
        <v>1942</v>
      </c>
      <c r="B1943">
        <v>259.640062</v>
      </c>
      <c r="C1943">
        <v>6.4866809999999999</v>
      </c>
      <c r="H1943">
        <v>248.255448</v>
      </c>
      <c r="I1943">
        <v>8.1083010000000009</v>
      </c>
    </row>
    <row r="1944" spans="1:11" x14ac:dyDescent="0.25">
      <c r="A1944">
        <v>1943</v>
      </c>
      <c r="J1944">
        <v>211.69204200000001</v>
      </c>
      <c r="K1944">
        <v>11.531844</v>
      </c>
    </row>
    <row r="1945" spans="1:11" x14ac:dyDescent="0.25">
      <c r="A1945">
        <v>1944</v>
      </c>
    </row>
    <row r="1946" spans="1:11" x14ac:dyDescent="0.25">
      <c r="A1946">
        <v>1945</v>
      </c>
    </row>
    <row r="1947" spans="1:11" x14ac:dyDescent="0.25">
      <c r="A1947">
        <v>1946</v>
      </c>
    </row>
    <row r="1948" spans="1:11" x14ac:dyDescent="0.25">
      <c r="A1948">
        <v>1947</v>
      </c>
    </row>
    <row r="1949" spans="1:11" x14ac:dyDescent="0.25">
      <c r="A1949">
        <v>1948</v>
      </c>
    </row>
    <row r="1950" spans="1:11" x14ac:dyDescent="0.25">
      <c r="A1950">
        <v>1949</v>
      </c>
    </row>
    <row r="1951" spans="1:11" x14ac:dyDescent="0.25">
      <c r="A1951">
        <v>1950</v>
      </c>
    </row>
    <row r="1952" spans="1:1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1" x14ac:dyDescent="0.25">
      <c r="A2529">
        <v>2528</v>
      </c>
    </row>
    <row r="2530" spans="1:11" x14ac:dyDescent="0.25">
      <c r="A2530">
        <v>2529</v>
      </c>
    </row>
    <row r="2531" spans="1:11" x14ac:dyDescent="0.25">
      <c r="A2531">
        <v>2530</v>
      </c>
    </row>
    <row r="2532" spans="1:11" x14ac:dyDescent="0.25">
      <c r="A2532">
        <v>2531</v>
      </c>
    </row>
    <row r="2533" spans="1:11" x14ac:dyDescent="0.25">
      <c r="A2533">
        <v>2532</v>
      </c>
    </row>
    <row r="2534" spans="1:11" x14ac:dyDescent="0.25">
      <c r="A2534">
        <v>2533</v>
      </c>
    </row>
    <row r="2535" spans="1:11" x14ac:dyDescent="0.25">
      <c r="A2535">
        <v>2534</v>
      </c>
    </row>
    <row r="2536" spans="1:11" x14ac:dyDescent="0.25">
      <c r="A2536">
        <v>2535</v>
      </c>
    </row>
    <row r="2537" spans="1:11" x14ac:dyDescent="0.25">
      <c r="A2537">
        <v>2536</v>
      </c>
    </row>
    <row r="2538" spans="1:11" x14ac:dyDescent="0.25">
      <c r="A2538">
        <v>2537</v>
      </c>
    </row>
    <row r="2539" spans="1:11" x14ac:dyDescent="0.25">
      <c r="A2539">
        <v>2538</v>
      </c>
    </row>
    <row r="2540" spans="1:11" x14ac:dyDescent="0.25">
      <c r="A2540">
        <v>2539</v>
      </c>
    </row>
    <row r="2541" spans="1:11" x14ac:dyDescent="0.25">
      <c r="A2541">
        <v>2540</v>
      </c>
    </row>
    <row r="2542" spans="1:11" x14ac:dyDescent="0.25">
      <c r="A2542">
        <v>2541</v>
      </c>
      <c r="J2542">
        <v>5.8865119999999962</v>
      </c>
      <c r="K2542">
        <v>13.236305</v>
      </c>
    </row>
    <row r="2543" spans="1:11" x14ac:dyDescent="0.25">
      <c r="A2543">
        <v>2542</v>
      </c>
    </row>
    <row r="2544" spans="1:11" x14ac:dyDescent="0.25">
      <c r="A2544">
        <v>2543</v>
      </c>
    </row>
    <row r="2545" spans="1:3" x14ac:dyDescent="0.25">
      <c r="A2545">
        <v>2544</v>
      </c>
    </row>
    <row r="2546" spans="1:3" x14ac:dyDescent="0.25">
      <c r="A2546">
        <v>2545</v>
      </c>
    </row>
    <row r="2547" spans="1:3" x14ac:dyDescent="0.25">
      <c r="A2547">
        <v>2546</v>
      </c>
    </row>
    <row r="2548" spans="1:3" x14ac:dyDescent="0.25">
      <c r="A2548">
        <v>2547</v>
      </c>
    </row>
    <row r="2549" spans="1:3" x14ac:dyDescent="0.25">
      <c r="A2549">
        <v>2548</v>
      </c>
    </row>
    <row r="2550" spans="1:3" x14ac:dyDescent="0.25">
      <c r="A2550">
        <v>2549</v>
      </c>
    </row>
    <row r="2551" spans="1:3" x14ac:dyDescent="0.25">
      <c r="A2551">
        <v>2550</v>
      </c>
    </row>
    <row r="2552" spans="1:3" x14ac:dyDescent="0.25">
      <c r="A2552">
        <v>2551</v>
      </c>
    </row>
    <row r="2553" spans="1:3" x14ac:dyDescent="0.25">
      <c r="A2553">
        <v>2552</v>
      </c>
    </row>
    <row r="2554" spans="1:3" x14ac:dyDescent="0.25">
      <c r="A2554">
        <v>2553</v>
      </c>
    </row>
    <row r="2555" spans="1:3" x14ac:dyDescent="0.25">
      <c r="A2555">
        <v>2554</v>
      </c>
    </row>
    <row r="2556" spans="1:3" x14ac:dyDescent="0.25">
      <c r="A2556">
        <v>2555</v>
      </c>
    </row>
    <row r="2557" spans="1:3" x14ac:dyDescent="0.25">
      <c r="A2557">
        <v>2556</v>
      </c>
      <c r="B2557">
        <v>33.419329999999988</v>
      </c>
      <c r="C2557">
        <v>5.2100350000000004</v>
      </c>
    </row>
    <row r="2558" spans="1:3" x14ac:dyDescent="0.25">
      <c r="A2558">
        <v>2557</v>
      </c>
      <c r="B2558">
        <v>33.630549999999999</v>
      </c>
      <c r="C2558">
        <v>5.4212530000000001</v>
      </c>
    </row>
    <row r="2559" spans="1:3" x14ac:dyDescent="0.25">
      <c r="A2559">
        <v>2558</v>
      </c>
      <c r="B2559">
        <v>33.630549999999999</v>
      </c>
      <c r="C2559">
        <v>5.4212530000000001</v>
      </c>
    </row>
    <row r="2560" spans="1:3" x14ac:dyDescent="0.25">
      <c r="A2560">
        <v>2559</v>
      </c>
      <c r="B2560">
        <v>33.700953999999996</v>
      </c>
      <c r="C2560">
        <v>5.4212530000000001</v>
      </c>
    </row>
    <row r="2561" spans="1:7" x14ac:dyDescent="0.25">
      <c r="A2561">
        <v>2560</v>
      </c>
      <c r="B2561">
        <v>33.700953999999996</v>
      </c>
      <c r="C2561">
        <v>5.4212530000000001</v>
      </c>
    </row>
    <row r="2562" spans="1:7" x14ac:dyDescent="0.25">
      <c r="A2562">
        <v>2561</v>
      </c>
      <c r="B2562">
        <v>33.700953999999996</v>
      </c>
      <c r="C2562">
        <v>5.4212530000000001</v>
      </c>
    </row>
    <row r="2563" spans="1:7" x14ac:dyDescent="0.25">
      <c r="A2563">
        <v>2562</v>
      </c>
      <c r="B2563">
        <v>33.700953999999996</v>
      </c>
      <c r="C2563">
        <v>5.4212530000000001</v>
      </c>
    </row>
    <row r="2564" spans="1:7" x14ac:dyDescent="0.25">
      <c r="A2564">
        <v>2563</v>
      </c>
      <c r="B2564">
        <v>33.700953999999996</v>
      </c>
      <c r="C2564">
        <v>5.4212530000000001</v>
      </c>
    </row>
    <row r="2565" spans="1:7" x14ac:dyDescent="0.25">
      <c r="A2565">
        <v>2564</v>
      </c>
      <c r="B2565">
        <v>33.700953999999996</v>
      </c>
      <c r="C2565">
        <v>5.4212530000000001</v>
      </c>
    </row>
    <row r="2566" spans="1:7" x14ac:dyDescent="0.25">
      <c r="A2566">
        <v>2565</v>
      </c>
      <c r="B2566">
        <v>33.700953999999996</v>
      </c>
      <c r="C2566">
        <v>5.1396290000000002</v>
      </c>
    </row>
    <row r="2567" spans="1:7" x14ac:dyDescent="0.25">
      <c r="A2567">
        <v>2566</v>
      </c>
      <c r="B2567">
        <v>33.700953999999996</v>
      </c>
      <c r="C2567">
        <v>5.1396290000000002</v>
      </c>
    </row>
    <row r="2568" spans="1:7" x14ac:dyDescent="0.25">
      <c r="A2568">
        <v>2567</v>
      </c>
      <c r="B2568">
        <v>33.700953999999996</v>
      </c>
      <c r="C2568">
        <v>5.1396290000000002</v>
      </c>
    </row>
    <row r="2569" spans="1:7" x14ac:dyDescent="0.25">
      <c r="A2569">
        <v>2568</v>
      </c>
      <c r="B2569">
        <v>33.700953999999996</v>
      </c>
      <c r="C2569">
        <v>5.1396290000000002</v>
      </c>
    </row>
    <row r="2570" spans="1:7" x14ac:dyDescent="0.25">
      <c r="A2570">
        <v>2569</v>
      </c>
      <c r="B2570">
        <v>33.700953999999996</v>
      </c>
      <c r="C2570">
        <v>5.1396290000000002</v>
      </c>
    </row>
    <row r="2571" spans="1:7" x14ac:dyDescent="0.25">
      <c r="A2571">
        <v>2570</v>
      </c>
      <c r="B2571">
        <v>33.700953999999996</v>
      </c>
      <c r="C2571">
        <v>5.1396290000000002</v>
      </c>
    </row>
    <row r="2572" spans="1:7" x14ac:dyDescent="0.25">
      <c r="A2572">
        <v>2571</v>
      </c>
      <c r="B2572">
        <v>33.700953999999996</v>
      </c>
      <c r="C2572">
        <v>5.1396290000000002</v>
      </c>
    </row>
    <row r="2573" spans="1:7" x14ac:dyDescent="0.25">
      <c r="A2573">
        <v>2572</v>
      </c>
      <c r="B2573">
        <v>33.700953999999996</v>
      </c>
      <c r="C2573">
        <v>5.1396290000000002</v>
      </c>
    </row>
    <row r="2574" spans="1:7" x14ac:dyDescent="0.25">
      <c r="A2574">
        <v>2573</v>
      </c>
      <c r="B2574">
        <v>33.700953999999996</v>
      </c>
      <c r="C2574">
        <v>5.1396290000000002</v>
      </c>
    </row>
    <row r="2575" spans="1:7" x14ac:dyDescent="0.25">
      <c r="A2575">
        <v>2574</v>
      </c>
      <c r="B2575">
        <v>33.700953999999996</v>
      </c>
      <c r="C2575">
        <v>5.1396290000000002</v>
      </c>
    </row>
    <row r="2576" spans="1:7" x14ac:dyDescent="0.25">
      <c r="A2576">
        <v>2575</v>
      </c>
      <c r="B2576">
        <v>33.700953999999996</v>
      </c>
      <c r="C2576">
        <v>5.1396290000000002</v>
      </c>
      <c r="F2576">
        <v>25.462322</v>
      </c>
      <c r="G2576">
        <v>4.9988169999999998</v>
      </c>
    </row>
    <row r="2577" spans="1:7" x14ac:dyDescent="0.25">
      <c r="A2577">
        <v>2576</v>
      </c>
      <c r="B2577">
        <v>33.700953999999996</v>
      </c>
      <c r="C2577">
        <v>5.1396290000000002</v>
      </c>
      <c r="F2577">
        <v>25.462322</v>
      </c>
      <c r="G2577">
        <v>4.9988169999999998</v>
      </c>
    </row>
    <row r="2578" spans="1:7" x14ac:dyDescent="0.25">
      <c r="A2578">
        <v>2577</v>
      </c>
      <c r="B2578">
        <v>33.700953999999996</v>
      </c>
      <c r="C2578">
        <v>5.1396290000000002</v>
      </c>
      <c r="F2578">
        <v>25.462322</v>
      </c>
      <c r="G2578">
        <v>4.9988169999999998</v>
      </c>
    </row>
    <row r="2579" spans="1:7" x14ac:dyDescent="0.25">
      <c r="A2579">
        <v>2578</v>
      </c>
      <c r="B2579">
        <v>33.700953999999996</v>
      </c>
      <c r="C2579">
        <v>5.1396290000000002</v>
      </c>
      <c r="F2579">
        <v>25.462322</v>
      </c>
      <c r="G2579">
        <v>4.9988169999999998</v>
      </c>
    </row>
    <row r="2580" spans="1:7" x14ac:dyDescent="0.25">
      <c r="A2580">
        <v>2579</v>
      </c>
      <c r="B2580">
        <v>33.700953999999996</v>
      </c>
      <c r="C2580">
        <v>5.1396290000000002</v>
      </c>
      <c r="F2580">
        <v>25.462322</v>
      </c>
      <c r="G2580">
        <v>4.9988169999999998</v>
      </c>
    </row>
    <row r="2581" spans="1:7" x14ac:dyDescent="0.25">
      <c r="A2581">
        <v>2580</v>
      </c>
      <c r="B2581">
        <v>33.700953999999996</v>
      </c>
      <c r="C2581">
        <v>5.1396290000000002</v>
      </c>
      <c r="F2581">
        <v>25.462322</v>
      </c>
      <c r="G2581">
        <v>4.9988169999999998</v>
      </c>
    </row>
    <row r="2582" spans="1:7" x14ac:dyDescent="0.25">
      <c r="A2582">
        <v>2581</v>
      </c>
      <c r="B2582">
        <v>33.700953999999996</v>
      </c>
      <c r="C2582">
        <v>5.1396290000000002</v>
      </c>
      <c r="F2582">
        <v>25.462322</v>
      </c>
      <c r="G2582">
        <v>4.9988169999999998</v>
      </c>
    </row>
    <row r="2583" spans="1:7" x14ac:dyDescent="0.25">
      <c r="A2583">
        <v>2582</v>
      </c>
      <c r="B2583">
        <v>33.700953999999996</v>
      </c>
      <c r="C2583">
        <v>5.1396290000000002</v>
      </c>
      <c r="D2583">
        <v>42.995903999999996</v>
      </c>
      <c r="E2583">
        <v>7.955864</v>
      </c>
      <c r="F2583">
        <v>25.462322</v>
      </c>
      <c r="G2583">
        <v>4.9988169999999998</v>
      </c>
    </row>
    <row r="2584" spans="1:7" x14ac:dyDescent="0.25">
      <c r="A2584">
        <v>2583</v>
      </c>
      <c r="B2584">
        <v>33.700953999999996</v>
      </c>
      <c r="C2584">
        <v>5.1396290000000002</v>
      </c>
      <c r="D2584">
        <v>42.995903999999996</v>
      </c>
      <c r="E2584">
        <v>7.955864</v>
      </c>
      <c r="F2584">
        <v>25.462322</v>
      </c>
      <c r="G2584">
        <v>4.9988169999999998</v>
      </c>
    </row>
    <row r="2585" spans="1:7" x14ac:dyDescent="0.25">
      <c r="A2585">
        <v>2584</v>
      </c>
      <c r="B2585">
        <v>33.700953999999996</v>
      </c>
      <c r="C2585">
        <v>5.1396290000000002</v>
      </c>
      <c r="D2585">
        <v>42.995903999999996</v>
      </c>
      <c r="E2585">
        <v>7.955864</v>
      </c>
      <c r="F2585">
        <v>25.462322</v>
      </c>
      <c r="G2585">
        <v>4.9988169999999998</v>
      </c>
    </row>
    <row r="2586" spans="1:7" x14ac:dyDescent="0.25">
      <c r="A2586">
        <v>2585</v>
      </c>
      <c r="D2586">
        <v>42.995903999999996</v>
      </c>
      <c r="E2586">
        <v>7.955864</v>
      </c>
      <c r="F2586">
        <v>25.462322</v>
      </c>
      <c r="G2586">
        <v>4.9988169999999998</v>
      </c>
    </row>
    <row r="2587" spans="1:7" x14ac:dyDescent="0.25">
      <c r="A2587">
        <v>2586</v>
      </c>
      <c r="D2587">
        <v>42.995903999999996</v>
      </c>
      <c r="E2587">
        <v>7.955864</v>
      </c>
      <c r="F2587">
        <v>25.462322</v>
      </c>
      <c r="G2587">
        <v>4.9988169999999998</v>
      </c>
    </row>
    <row r="2588" spans="1:7" x14ac:dyDescent="0.25">
      <c r="A2588">
        <v>2587</v>
      </c>
      <c r="D2588">
        <v>42.995903999999996</v>
      </c>
      <c r="E2588">
        <v>7.955864</v>
      </c>
      <c r="F2588">
        <v>25.462322</v>
      </c>
      <c r="G2588">
        <v>4.9988169999999998</v>
      </c>
    </row>
    <row r="2589" spans="1:7" x14ac:dyDescent="0.25">
      <c r="A2589">
        <v>2588</v>
      </c>
      <c r="D2589">
        <v>42.995903999999996</v>
      </c>
      <c r="E2589">
        <v>7.955864</v>
      </c>
      <c r="F2589">
        <v>25.462322</v>
      </c>
      <c r="G2589">
        <v>4.9988169999999998</v>
      </c>
    </row>
    <row r="2590" spans="1:7" x14ac:dyDescent="0.25">
      <c r="A2590">
        <v>2589</v>
      </c>
      <c r="D2590">
        <v>42.995903999999996</v>
      </c>
      <c r="E2590">
        <v>7.955864</v>
      </c>
      <c r="F2590">
        <v>25.462322</v>
      </c>
      <c r="G2590">
        <v>4.9988169999999998</v>
      </c>
    </row>
    <row r="2591" spans="1:7" x14ac:dyDescent="0.25">
      <c r="A2591">
        <v>2590</v>
      </c>
      <c r="D2591">
        <v>42.995903999999996</v>
      </c>
      <c r="E2591">
        <v>7.955864</v>
      </c>
      <c r="F2591">
        <v>25.462322</v>
      </c>
      <c r="G2591">
        <v>4.9988169999999998</v>
      </c>
    </row>
    <row r="2592" spans="1:7" x14ac:dyDescent="0.25">
      <c r="A2592">
        <v>2591</v>
      </c>
      <c r="D2592">
        <v>42.995903999999996</v>
      </c>
      <c r="E2592">
        <v>7.955864</v>
      </c>
      <c r="F2592">
        <v>25.462322</v>
      </c>
      <c r="G2592">
        <v>4.9988169999999998</v>
      </c>
    </row>
    <row r="2593" spans="1:9" x14ac:dyDescent="0.25">
      <c r="A2593">
        <v>2592</v>
      </c>
      <c r="D2593">
        <v>42.995903999999996</v>
      </c>
      <c r="E2593">
        <v>7.955864</v>
      </c>
      <c r="F2593">
        <v>25.462322</v>
      </c>
      <c r="G2593">
        <v>4.9988169999999998</v>
      </c>
    </row>
    <row r="2594" spans="1:9" x14ac:dyDescent="0.25">
      <c r="A2594">
        <v>2593</v>
      </c>
      <c r="D2594">
        <v>42.995903999999996</v>
      </c>
      <c r="E2594">
        <v>7.955864</v>
      </c>
      <c r="F2594">
        <v>25.462322</v>
      </c>
      <c r="G2594">
        <v>4.9988169999999998</v>
      </c>
    </row>
    <row r="2595" spans="1:9" x14ac:dyDescent="0.25">
      <c r="A2595">
        <v>2594</v>
      </c>
      <c r="D2595">
        <v>42.995903999999996</v>
      </c>
      <c r="E2595">
        <v>7.955864</v>
      </c>
      <c r="F2595">
        <v>25.462322</v>
      </c>
      <c r="G2595">
        <v>4.9988169999999998</v>
      </c>
    </row>
    <row r="2596" spans="1:9" x14ac:dyDescent="0.25">
      <c r="A2596">
        <v>2595</v>
      </c>
      <c r="D2596">
        <v>42.995903999999996</v>
      </c>
      <c r="E2596">
        <v>7.955864</v>
      </c>
      <c r="F2596">
        <v>25.462322</v>
      </c>
      <c r="G2596">
        <v>4.9988169999999998</v>
      </c>
    </row>
    <row r="2597" spans="1:9" x14ac:dyDescent="0.25">
      <c r="A2597">
        <v>2596</v>
      </c>
      <c r="D2597">
        <v>42.995903999999996</v>
      </c>
      <c r="E2597">
        <v>7.955864</v>
      </c>
      <c r="F2597">
        <v>25.462322</v>
      </c>
      <c r="G2597">
        <v>4.9988169999999998</v>
      </c>
    </row>
    <row r="2598" spans="1:9" x14ac:dyDescent="0.25">
      <c r="A2598">
        <v>2597</v>
      </c>
      <c r="D2598">
        <v>42.995903999999996</v>
      </c>
      <c r="E2598">
        <v>7.955864</v>
      </c>
      <c r="F2598">
        <v>25.462322</v>
      </c>
      <c r="G2598">
        <v>4.9988169999999998</v>
      </c>
    </row>
    <row r="2599" spans="1:9" x14ac:dyDescent="0.25">
      <c r="A2599">
        <v>2598</v>
      </c>
      <c r="D2599">
        <v>42.995903999999996</v>
      </c>
      <c r="E2599">
        <v>7.955864</v>
      </c>
      <c r="F2599">
        <v>25.462322</v>
      </c>
      <c r="G2599">
        <v>4.9988169999999998</v>
      </c>
    </row>
    <row r="2600" spans="1:9" x14ac:dyDescent="0.25">
      <c r="A2600">
        <v>2599</v>
      </c>
      <c r="D2600">
        <v>42.995903999999996</v>
      </c>
      <c r="E2600">
        <v>7.955864</v>
      </c>
      <c r="F2600">
        <v>25.462322</v>
      </c>
      <c r="G2600">
        <v>4.9988169999999998</v>
      </c>
    </row>
    <row r="2601" spans="1:9" x14ac:dyDescent="0.25">
      <c r="A2601">
        <v>2600</v>
      </c>
      <c r="D2601">
        <v>42.995903999999996</v>
      </c>
      <c r="E2601">
        <v>7.955864</v>
      </c>
      <c r="F2601">
        <v>25.462322</v>
      </c>
      <c r="G2601">
        <v>4.9988169999999998</v>
      </c>
    </row>
    <row r="2602" spans="1:9" x14ac:dyDescent="0.25">
      <c r="A2602">
        <v>2601</v>
      </c>
      <c r="D2602">
        <v>42.995903999999996</v>
      </c>
      <c r="E2602">
        <v>7.955864</v>
      </c>
      <c r="F2602">
        <v>25.462322</v>
      </c>
      <c r="G2602">
        <v>4.9988169999999998</v>
      </c>
    </row>
    <row r="2603" spans="1:9" x14ac:dyDescent="0.25">
      <c r="A2603">
        <v>2602</v>
      </c>
      <c r="D2603">
        <v>42.995903999999996</v>
      </c>
      <c r="E2603">
        <v>7.955864</v>
      </c>
      <c r="H2603">
        <v>36.024691999999988</v>
      </c>
      <c r="I2603">
        <v>9.0119520000000009</v>
      </c>
    </row>
    <row r="2604" spans="1:9" x14ac:dyDescent="0.25">
      <c r="A2604">
        <v>2603</v>
      </c>
      <c r="D2604">
        <v>42.995903999999996</v>
      </c>
      <c r="E2604">
        <v>7.955864</v>
      </c>
      <c r="H2604">
        <v>36.024691999999988</v>
      </c>
      <c r="I2604">
        <v>9.0119520000000009</v>
      </c>
    </row>
    <row r="2605" spans="1:9" x14ac:dyDescent="0.25">
      <c r="A2605">
        <v>2604</v>
      </c>
      <c r="D2605">
        <v>42.995903999999996</v>
      </c>
      <c r="E2605">
        <v>7.955864</v>
      </c>
      <c r="H2605">
        <v>36.024691999999988</v>
      </c>
      <c r="I2605">
        <v>9.0119520000000009</v>
      </c>
    </row>
    <row r="2606" spans="1:9" x14ac:dyDescent="0.25">
      <c r="A2606">
        <v>2605</v>
      </c>
      <c r="D2606">
        <v>42.995903999999996</v>
      </c>
      <c r="E2606">
        <v>7.955864</v>
      </c>
      <c r="H2606">
        <v>36.024691999999988</v>
      </c>
      <c r="I2606">
        <v>9.0119520000000009</v>
      </c>
    </row>
    <row r="2607" spans="1:9" x14ac:dyDescent="0.25">
      <c r="A2607">
        <v>2606</v>
      </c>
      <c r="D2607">
        <v>42.995903999999996</v>
      </c>
      <c r="E2607">
        <v>7.955864</v>
      </c>
      <c r="H2607">
        <v>36.024691999999988</v>
      </c>
      <c r="I2607">
        <v>9.0119520000000009</v>
      </c>
    </row>
    <row r="2608" spans="1:9" x14ac:dyDescent="0.25">
      <c r="A2608">
        <v>2607</v>
      </c>
      <c r="H2608">
        <v>36.024691999999988</v>
      </c>
      <c r="I2608">
        <v>9.0119520000000009</v>
      </c>
    </row>
    <row r="2609" spans="1:9" x14ac:dyDescent="0.25">
      <c r="A2609">
        <v>2608</v>
      </c>
      <c r="H2609">
        <v>36.024691999999988</v>
      </c>
      <c r="I2609">
        <v>9.0119520000000009</v>
      </c>
    </row>
    <row r="2610" spans="1:9" x14ac:dyDescent="0.25">
      <c r="A2610">
        <v>2609</v>
      </c>
      <c r="B2610">
        <v>53.840012999999999</v>
      </c>
      <c r="C2610">
        <v>5.4212530000000001</v>
      </c>
      <c r="H2610">
        <v>36.024691999999988</v>
      </c>
      <c r="I2610">
        <v>9.0119520000000009</v>
      </c>
    </row>
    <row r="2611" spans="1:9" x14ac:dyDescent="0.25">
      <c r="A2611">
        <v>2610</v>
      </c>
      <c r="B2611">
        <v>53.840012999999999</v>
      </c>
      <c r="C2611">
        <v>5.4212530000000001</v>
      </c>
      <c r="H2611">
        <v>36.024691999999988</v>
      </c>
      <c r="I2611">
        <v>9.0119520000000009</v>
      </c>
    </row>
    <row r="2612" spans="1:9" x14ac:dyDescent="0.25">
      <c r="A2612">
        <v>2611</v>
      </c>
      <c r="B2612">
        <v>53.840012999999999</v>
      </c>
      <c r="C2612">
        <v>5.4212530000000001</v>
      </c>
      <c r="H2612">
        <v>36.024691999999988</v>
      </c>
      <c r="I2612">
        <v>9.0119520000000009</v>
      </c>
    </row>
    <row r="2613" spans="1:9" x14ac:dyDescent="0.25">
      <c r="A2613">
        <v>2612</v>
      </c>
      <c r="B2613">
        <v>53.840012999999999</v>
      </c>
      <c r="C2613">
        <v>5.4212530000000001</v>
      </c>
      <c r="H2613">
        <v>36.024691999999988</v>
      </c>
      <c r="I2613">
        <v>9.0119520000000009</v>
      </c>
    </row>
    <row r="2614" spans="1:9" x14ac:dyDescent="0.25">
      <c r="A2614">
        <v>2613</v>
      </c>
      <c r="B2614">
        <v>53.840012999999999</v>
      </c>
      <c r="C2614">
        <v>5.4212530000000001</v>
      </c>
      <c r="H2614">
        <v>36.024691999999988</v>
      </c>
      <c r="I2614">
        <v>9.0119520000000009</v>
      </c>
    </row>
    <row r="2615" spans="1:9" x14ac:dyDescent="0.25">
      <c r="A2615">
        <v>2614</v>
      </c>
      <c r="B2615">
        <v>53.840012999999999</v>
      </c>
      <c r="C2615">
        <v>5.4212530000000001</v>
      </c>
      <c r="H2615">
        <v>36.024691999999988</v>
      </c>
      <c r="I2615">
        <v>9.0119520000000009</v>
      </c>
    </row>
    <row r="2616" spans="1:9" x14ac:dyDescent="0.25">
      <c r="A2616">
        <v>2615</v>
      </c>
      <c r="B2616">
        <v>53.840012999999999</v>
      </c>
      <c r="C2616">
        <v>5.4212530000000001</v>
      </c>
      <c r="H2616">
        <v>36.024691999999988</v>
      </c>
      <c r="I2616">
        <v>9.0119520000000009</v>
      </c>
    </row>
    <row r="2617" spans="1:9" x14ac:dyDescent="0.25">
      <c r="A2617">
        <v>2616</v>
      </c>
      <c r="B2617">
        <v>53.840012999999999</v>
      </c>
      <c r="C2617">
        <v>5.4212530000000001</v>
      </c>
      <c r="H2617">
        <v>36.024691999999988</v>
      </c>
      <c r="I2617">
        <v>9.0119520000000009</v>
      </c>
    </row>
    <row r="2618" spans="1:9" x14ac:dyDescent="0.25">
      <c r="A2618">
        <v>2617</v>
      </c>
      <c r="B2618">
        <v>53.840012999999999</v>
      </c>
      <c r="C2618">
        <v>5.4212530000000001</v>
      </c>
      <c r="H2618">
        <v>36.024691999999988</v>
      </c>
      <c r="I2618">
        <v>9.0119520000000009</v>
      </c>
    </row>
    <row r="2619" spans="1:9" x14ac:dyDescent="0.25">
      <c r="A2619">
        <v>2618</v>
      </c>
      <c r="B2619">
        <v>53.840012999999999</v>
      </c>
      <c r="C2619">
        <v>5.4212530000000001</v>
      </c>
      <c r="H2619">
        <v>36.024691999999988</v>
      </c>
      <c r="I2619">
        <v>9.0119520000000009</v>
      </c>
    </row>
    <row r="2620" spans="1:9" x14ac:dyDescent="0.25">
      <c r="A2620">
        <v>2619</v>
      </c>
      <c r="B2620">
        <v>53.840012999999999</v>
      </c>
      <c r="C2620">
        <v>5.4212530000000001</v>
      </c>
      <c r="H2620">
        <v>36.024691999999988</v>
      </c>
      <c r="I2620">
        <v>9.0119520000000009</v>
      </c>
    </row>
    <row r="2621" spans="1:9" x14ac:dyDescent="0.25">
      <c r="A2621">
        <v>2620</v>
      </c>
      <c r="B2621">
        <v>53.840012999999999</v>
      </c>
      <c r="C2621">
        <v>5.4212530000000001</v>
      </c>
      <c r="H2621">
        <v>36.024691999999988</v>
      </c>
      <c r="I2621">
        <v>9.0119520000000009</v>
      </c>
    </row>
    <row r="2622" spans="1:9" x14ac:dyDescent="0.25">
      <c r="A2622">
        <v>2621</v>
      </c>
      <c r="B2622">
        <v>53.840012999999999</v>
      </c>
      <c r="C2622">
        <v>5.4212530000000001</v>
      </c>
      <c r="H2622">
        <v>36.165503999999999</v>
      </c>
      <c r="I2622">
        <v>9.0119520000000009</v>
      </c>
    </row>
    <row r="2623" spans="1:9" x14ac:dyDescent="0.25">
      <c r="A2623">
        <v>2622</v>
      </c>
      <c r="B2623">
        <v>53.840012999999999</v>
      </c>
      <c r="C2623">
        <v>5.4212530000000001</v>
      </c>
      <c r="H2623">
        <v>36.165503999999999</v>
      </c>
      <c r="I2623">
        <v>9.0119520000000009</v>
      </c>
    </row>
    <row r="2624" spans="1:9" x14ac:dyDescent="0.25">
      <c r="A2624">
        <v>2623</v>
      </c>
      <c r="B2624">
        <v>53.840012999999999</v>
      </c>
      <c r="C2624">
        <v>5.4212530000000001</v>
      </c>
      <c r="F2624">
        <v>46.164626999999996</v>
      </c>
      <c r="G2624">
        <v>4.9284109999999997</v>
      </c>
      <c r="H2624">
        <v>36.165503999999999</v>
      </c>
      <c r="I2624">
        <v>9.0119520000000009</v>
      </c>
    </row>
    <row r="2625" spans="1:7" x14ac:dyDescent="0.25">
      <c r="A2625">
        <v>2624</v>
      </c>
      <c r="B2625">
        <v>53.840012999999999</v>
      </c>
      <c r="C2625">
        <v>5.4212530000000001</v>
      </c>
      <c r="F2625">
        <v>46.164626999999996</v>
      </c>
      <c r="G2625">
        <v>4.9284109999999997</v>
      </c>
    </row>
    <row r="2626" spans="1:7" x14ac:dyDescent="0.25">
      <c r="A2626">
        <v>2625</v>
      </c>
      <c r="B2626">
        <v>53.840012999999999</v>
      </c>
      <c r="C2626">
        <v>5.4212530000000001</v>
      </c>
      <c r="F2626">
        <v>46.164626999999996</v>
      </c>
      <c r="G2626">
        <v>4.9284109999999997</v>
      </c>
    </row>
    <row r="2627" spans="1:7" x14ac:dyDescent="0.25">
      <c r="A2627">
        <v>2626</v>
      </c>
      <c r="B2627">
        <v>53.840012999999999</v>
      </c>
      <c r="C2627">
        <v>5.4212530000000001</v>
      </c>
      <c r="F2627">
        <v>46.164626999999996</v>
      </c>
      <c r="G2627">
        <v>4.9284109999999997</v>
      </c>
    </row>
    <row r="2628" spans="1:7" x14ac:dyDescent="0.25">
      <c r="A2628">
        <v>2627</v>
      </c>
      <c r="B2628">
        <v>53.840012999999999</v>
      </c>
      <c r="C2628">
        <v>5.4212530000000001</v>
      </c>
      <c r="F2628">
        <v>46.164626999999996</v>
      </c>
      <c r="G2628">
        <v>4.9284109999999997</v>
      </c>
    </row>
    <row r="2629" spans="1:7" x14ac:dyDescent="0.25">
      <c r="A2629">
        <v>2628</v>
      </c>
      <c r="B2629">
        <v>53.840012999999999</v>
      </c>
      <c r="C2629">
        <v>5.4212530000000001</v>
      </c>
      <c r="F2629">
        <v>46.164626999999996</v>
      </c>
      <c r="G2629">
        <v>4.9284109999999997</v>
      </c>
    </row>
    <row r="2630" spans="1:7" x14ac:dyDescent="0.25">
      <c r="A2630">
        <v>2629</v>
      </c>
      <c r="B2630">
        <v>53.840012999999999</v>
      </c>
      <c r="C2630">
        <v>5.4212530000000001</v>
      </c>
      <c r="F2630">
        <v>46.164626999999996</v>
      </c>
      <c r="G2630">
        <v>4.9284109999999997</v>
      </c>
    </row>
    <row r="2631" spans="1:7" x14ac:dyDescent="0.25">
      <c r="A2631">
        <v>2630</v>
      </c>
      <c r="D2631">
        <v>65.289109999999994</v>
      </c>
      <c r="E2631">
        <v>5.9819469999999999</v>
      </c>
      <c r="F2631">
        <v>46.164626999999996</v>
      </c>
      <c r="G2631">
        <v>4.9284109999999997</v>
      </c>
    </row>
    <row r="2632" spans="1:7" x14ac:dyDescent="0.25">
      <c r="A2632">
        <v>2631</v>
      </c>
      <c r="D2632">
        <v>65.289109999999994</v>
      </c>
      <c r="E2632">
        <v>5.9819469999999999</v>
      </c>
      <c r="F2632">
        <v>46.164626999999996</v>
      </c>
      <c r="G2632">
        <v>4.9284109999999997</v>
      </c>
    </row>
    <row r="2633" spans="1:7" x14ac:dyDescent="0.25">
      <c r="A2633">
        <v>2632</v>
      </c>
      <c r="D2633">
        <v>65.289109999999994</v>
      </c>
      <c r="E2633">
        <v>5.9819469999999999</v>
      </c>
      <c r="F2633">
        <v>46.164626999999996</v>
      </c>
      <c r="G2633">
        <v>4.9284109999999997</v>
      </c>
    </row>
    <row r="2634" spans="1:7" x14ac:dyDescent="0.25">
      <c r="A2634">
        <v>2633</v>
      </c>
      <c r="D2634">
        <v>65.289109999999994</v>
      </c>
      <c r="E2634">
        <v>5.9819469999999999</v>
      </c>
      <c r="F2634">
        <v>46.164626999999996</v>
      </c>
      <c r="G2634">
        <v>4.9284109999999997</v>
      </c>
    </row>
    <row r="2635" spans="1:7" x14ac:dyDescent="0.25">
      <c r="A2635">
        <v>2634</v>
      </c>
      <c r="D2635">
        <v>65.289109999999994</v>
      </c>
      <c r="E2635">
        <v>5.9819469999999999</v>
      </c>
      <c r="F2635">
        <v>46.164626999999996</v>
      </c>
      <c r="G2635">
        <v>4.9284109999999997</v>
      </c>
    </row>
    <row r="2636" spans="1:7" x14ac:dyDescent="0.25">
      <c r="A2636">
        <v>2635</v>
      </c>
      <c r="D2636">
        <v>65.289109999999994</v>
      </c>
      <c r="E2636">
        <v>5.9819469999999999</v>
      </c>
      <c r="F2636">
        <v>46.164626999999996</v>
      </c>
      <c r="G2636">
        <v>4.9284109999999997</v>
      </c>
    </row>
    <row r="2637" spans="1:7" x14ac:dyDescent="0.25">
      <c r="A2637">
        <v>2636</v>
      </c>
      <c r="D2637">
        <v>65.289109999999994</v>
      </c>
      <c r="E2637">
        <v>5.9819469999999999</v>
      </c>
      <c r="F2637">
        <v>46.164626999999996</v>
      </c>
      <c r="G2637">
        <v>4.9284109999999997</v>
      </c>
    </row>
    <row r="2638" spans="1:7" x14ac:dyDescent="0.25">
      <c r="A2638">
        <v>2637</v>
      </c>
      <c r="D2638">
        <v>65.289109999999994</v>
      </c>
      <c r="E2638">
        <v>5.9819469999999999</v>
      </c>
      <c r="F2638">
        <v>46.164626999999996</v>
      </c>
      <c r="G2638">
        <v>4.9284109999999997</v>
      </c>
    </row>
    <row r="2639" spans="1:7" x14ac:dyDescent="0.25">
      <c r="A2639">
        <v>2638</v>
      </c>
      <c r="D2639">
        <v>65.289109999999994</v>
      </c>
      <c r="E2639">
        <v>5.9819469999999999</v>
      </c>
      <c r="F2639">
        <v>46.164626999999996</v>
      </c>
      <c r="G2639">
        <v>4.9284109999999997</v>
      </c>
    </row>
    <row r="2640" spans="1:7" x14ac:dyDescent="0.25">
      <c r="A2640">
        <v>2639</v>
      </c>
      <c r="D2640">
        <v>65.289109999999994</v>
      </c>
      <c r="E2640">
        <v>5.9819469999999999</v>
      </c>
      <c r="F2640">
        <v>46.657582999999995</v>
      </c>
      <c r="G2640">
        <v>4.9988169999999998</v>
      </c>
    </row>
    <row r="2641" spans="1:9" x14ac:dyDescent="0.25">
      <c r="A2641">
        <v>2640</v>
      </c>
      <c r="D2641">
        <v>65.289109999999994</v>
      </c>
      <c r="E2641">
        <v>5.9819469999999999</v>
      </c>
      <c r="F2641">
        <v>46.657582999999995</v>
      </c>
      <c r="G2641">
        <v>4.9988169999999998</v>
      </c>
    </row>
    <row r="2642" spans="1:9" x14ac:dyDescent="0.25">
      <c r="A2642">
        <v>2641</v>
      </c>
      <c r="D2642">
        <v>65.289109999999994</v>
      </c>
      <c r="E2642">
        <v>5.9819469999999999</v>
      </c>
      <c r="F2642">
        <v>46.657582999999995</v>
      </c>
      <c r="G2642">
        <v>4.9988169999999998</v>
      </c>
    </row>
    <row r="2643" spans="1:9" x14ac:dyDescent="0.25">
      <c r="A2643">
        <v>2642</v>
      </c>
      <c r="D2643">
        <v>65.289109999999994</v>
      </c>
      <c r="E2643">
        <v>5.9819469999999999</v>
      </c>
      <c r="F2643">
        <v>47.009612999999995</v>
      </c>
      <c r="G2643">
        <v>5.069223</v>
      </c>
    </row>
    <row r="2644" spans="1:9" x14ac:dyDescent="0.25">
      <c r="A2644">
        <v>2643</v>
      </c>
      <c r="D2644">
        <v>65.289109999999994</v>
      </c>
      <c r="E2644">
        <v>5.9819469999999999</v>
      </c>
      <c r="F2644">
        <v>47.572974999999992</v>
      </c>
      <c r="G2644">
        <v>5.2804409999999997</v>
      </c>
    </row>
    <row r="2645" spans="1:9" x14ac:dyDescent="0.25">
      <c r="A2645">
        <v>2644</v>
      </c>
      <c r="D2645">
        <v>65.289109999999994</v>
      </c>
      <c r="E2645">
        <v>5.9819469999999999</v>
      </c>
      <c r="F2645">
        <v>47.784190999999993</v>
      </c>
      <c r="G2645">
        <v>4.9988169999999998</v>
      </c>
    </row>
    <row r="2646" spans="1:9" x14ac:dyDescent="0.25">
      <c r="A2646">
        <v>2645</v>
      </c>
      <c r="D2646">
        <v>65.289109999999994</v>
      </c>
      <c r="E2646">
        <v>5.9819469999999999</v>
      </c>
    </row>
    <row r="2647" spans="1:9" x14ac:dyDescent="0.25">
      <c r="A2647">
        <v>2646</v>
      </c>
      <c r="D2647">
        <v>65.289109999999994</v>
      </c>
      <c r="E2647">
        <v>5.9819469999999999</v>
      </c>
    </row>
    <row r="2648" spans="1:9" x14ac:dyDescent="0.25">
      <c r="A2648">
        <v>2647</v>
      </c>
      <c r="D2648">
        <v>65.289109999999994</v>
      </c>
      <c r="E2648">
        <v>5.9819469999999999</v>
      </c>
      <c r="H2648">
        <v>58.065051999999994</v>
      </c>
      <c r="I2648">
        <v>8.0262700000000002</v>
      </c>
    </row>
    <row r="2649" spans="1:9" x14ac:dyDescent="0.25">
      <c r="A2649">
        <v>2648</v>
      </c>
      <c r="D2649">
        <v>65.289109999999994</v>
      </c>
      <c r="E2649">
        <v>5.9819469999999999</v>
      </c>
      <c r="H2649">
        <v>58.065051999999994</v>
      </c>
      <c r="I2649">
        <v>8.0262700000000002</v>
      </c>
    </row>
    <row r="2650" spans="1:9" x14ac:dyDescent="0.25">
      <c r="A2650">
        <v>2649</v>
      </c>
      <c r="D2650">
        <v>65.289109999999994</v>
      </c>
      <c r="E2650">
        <v>5.9819469999999999</v>
      </c>
      <c r="H2650">
        <v>58.065051999999994</v>
      </c>
      <c r="I2650">
        <v>8.0262700000000002</v>
      </c>
    </row>
    <row r="2651" spans="1:9" x14ac:dyDescent="0.25">
      <c r="A2651">
        <v>2650</v>
      </c>
      <c r="B2651">
        <v>72.262768999999992</v>
      </c>
      <c r="C2651">
        <v>4.338533</v>
      </c>
      <c r="D2651">
        <v>63.416585999999995</v>
      </c>
      <c r="E2651">
        <v>6.8997760000000001</v>
      </c>
      <c r="H2651">
        <v>58.065051999999994</v>
      </c>
      <c r="I2651">
        <v>8.0262700000000002</v>
      </c>
    </row>
    <row r="2652" spans="1:9" x14ac:dyDescent="0.25">
      <c r="A2652">
        <v>2651</v>
      </c>
      <c r="B2652">
        <v>72.262768999999992</v>
      </c>
      <c r="C2652">
        <v>4.338533</v>
      </c>
      <c r="H2652">
        <v>58.065051999999994</v>
      </c>
      <c r="I2652">
        <v>8.0262700000000002</v>
      </c>
    </row>
    <row r="2653" spans="1:9" x14ac:dyDescent="0.25">
      <c r="A2653">
        <v>2652</v>
      </c>
      <c r="B2653">
        <v>72.262768999999992</v>
      </c>
      <c r="C2653">
        <v>4.338533</v>
      </c>
      <c r="H2653">
        <v>58.065051999999994</v>
      </c>
      <c r="I2653">
        <v>8.0262700000000002</v>
      </c>
    </row>
    <row r="2654" spans="1:9" x14ac:dyDescent="0.25">
      <c r="A2654">
        <v>2653</v>
      </c>
      <c r="B2654">
        <v>72.262768999999992</v>
      </c>
      <c r="C2654">
        <v>4.338533</v>
      </c>
      <c r="H2654">
        <v>58.065051999999994</v>
      </c>
      <c r="I2654">
        <v>8.0262700000000002</v>
      </c>
    </row>
    <row r="2655" spans="1:9" x14ac:dyDescent="0.25">
      <c r="A2655">
        <v>2654</v>
      </c>
      <c r="B2655">
        <v>72.262768999999992</v>
      </c>
      <c r="C2655">
        <v>4.338533</v>
      </c>
      <c r="H2655">
        <v>58.065051999999994</v>
      </c>
      <c r="I2655">
        <v>8.0262700000000002</v>
      </c>
    </row>
    <row r="2656" spans="1:9" x14ac:dyDescent="0.25">
      <c r="A2656">
        <v>2655</v>
      </c>
      <c r="B2656">
        <v>72.262768999999992</v>
      </c>
      <c r="C2656">
        <v>4.338533</v>
      </c>
      <c r="H2656">
        <v>58.065051999999994</v>
      </c>
      <c r="I2656">
        <v>8.0262700000000002</v>
      </c>
    </row>
    <row r="2657" spans="1:13" x14ac:dyDescent="0.25">
      <c r="A2657">
        <v>2656</v>
      </c>
      <c r="B2657">
        <v>72.262768999999992</v>
      </c>
      <c r="C2657">
        <v>4.338533</v>
      </c>
      <c r="H2657">
        <v>58.065051999999994</v>
      </c>
      <c r="I2657">
        <v>8.0262700000000002</v>
      </c>
    </row>
    <row r="2658" spans="1:13" x14ac:dyDescent="0.25">
      <c r="A2658">
        <v>2657</v>
      </c>
      <c r="B2658">
        <v>72.262768999999992</v>
      </c>
      <c r="C2658">
        <v>4.338533</v>
      </c>
      <c r="H2658">
        <v>58.065051999999994</v>
      </c>
      <c r="I2658">
        <v>8.0262700000000002</v>
      </c>
    </row>
    <row r="2659" spans="1:13" x14ac:dyDescent="0.25">
      <c r="A2659">
        <v>2658</v>
      </c>
      <c r="B2659">
        <v>72.262768999999992</v>
      </c>
      <c r="C2659">
        <v>4.338533</v>
      </c>
      <c r="H2659">
        <v>58.065051999999994</v>
      </c>
      <c r="I2659">
        <v>8.0262700000000002</v>
      </c>
    </row>
    <row r="2660" spans="1:13" x14ac:dyDescent="0.25">
      <c r="A2660">
        <v>2659</v>
      </c>
      <c r="B2660">
        <v>72.262768999999992</v>
      </c>
      <c r="C2660">
        <v>4.338533</v>
      </c>
      <c r="H2660">
        <v>58.065051999999994</v>
      </c>
      <c r="I2660">
        <v>8.0262700000000002</v>
      </c>
    </row>
    <row r="2661" spans="1:13" x14ac:dyDescent="0.25">
      <c r="A2661">
        <v>2660</v>
      </c>
      <c r="B2661">
        <v>72.262768999999992</v>
      </c>
      <c r="C2661">
        <v>4.338533</v>
      </c>
      <c r="H2661">
        <v>58.065051999999994</v>
      </c>
      <c r="I2661">
        <v>8.0262700000000002</v>
      </c>
    </row>
    <row r="2662" spans="1:13" x14ac:dyDescent="0.25">
      <c r="A2662">
        <v>2661</v>
      </c>
      <c r="B2662">
        <v>72.262768999999992</v>
      </c>
      <c r="C2662">
        <v>4.338533</v>
      </c>
      <c r="H2662">
        <v>58.065051999999994</v>
      </c>
      <c r="I2662">
        <v>8.0262700000000002</v>
      </c>
    </row>
    <row r="2663" spans="1:13" x14ac:dyDescent="0.25">
      <c r="A2663">
        <v>2662</v>
      </c>
      <c r="B2663">
        <v>72.262768999999992</v>
      </c>
      <c r="C2663">
        <v>4.338533</v>
      </c>
      <c r="H2663">
        <v>58.065051999999994</v>
      </c>
      <c r="I2663">
        <v>8.0262700000000002</v>
      </c>
    </row>
    <row r="2664" spans="1:13" x14ac:dyDescent="0.25">
      <c r="A2664">
        <v>2663</v>
      </c>
      <c r="B2664">
        <v>72.262768999999992</v>
      </c>
      <c r="C2664">
        <v>4.338533</v>
      </c>
      <c r="H2664">
        <v>58.065051999999994</v>
      </c>
      <c r="I2664">
        <v>8.0262700000000002</v>
      </c>
      <c r="L2664">
        <v>67.197022999999987</v>
      </c>
      <c r="M2664">
        <v>3.68119</v>
      </c>
    </row>
    <row r="2665" spans="1:13" x14ac:dyDescent="0.25">
      <c r="A2665">
        <v>2664</v>
      </c>
      <c r="B2665">
        <v>72.262768999999992</v>
      </c>
      <c r="C2665">
        <v>4.338533</v>
      </c>
      <c r="L2665">
        <v>67.197022999999987</v>
      </c>
      <c r="M2665">
        <v>3.68119</v>
      </c>
    </row>
    <row r="2666" spans="1:13" x14ac:dyDescent="0.25">
      <c r="A2666">
        <v>2665</v>
      </c>
      <c r="B2666">
        <v>72.262768999999992</v>
      </c>
      <c r="C2666">
        <v>4.338533</v>
      </c>
      <c r="L2666">
        <v>67.197022999999987</v>
      </c>
      <c r="M2666">
        <v>3.68119</v>
      </c>
    </row>
    <row r="2667" spans="1:13" x14ac:dyDescent="0.25">
      <c r="A2667">
        <v>2666</v>
      </c>
      <c r="B2667">
        <v>72.262768999999992</v>
      </c>
      <c r="C2667">
        <v>4.338533</v>
      </c>
      <c r="L2667">
        <v>67.197022999999987</v>
      </c>
      <c r="M2667">
        <v>3.68119</v>
      </c>
    </row>
    <row r="2668" spans="1:13" x14ac:dyDescent="0.25">
      <c r="A2668">
        <v>2667</v>
      </c>
      <c r="B2668">
        <v>72.262768999999992</v>
      </c>
      <c r="C2668">
        <v>4.338533</v>
      </c>
      <c r="L2668">
        <v>67.197022999999987</v>
      </c>
      <c r="M2668">
        <v>3.68119</v>
      </c>
    </row>
    <row r="2669" spans="1:13" x14ac:dyDescent="0.25">
      <c r="A2669">
        <v>2668</v>
      </c>
      <c r="B2669">
        <v>72.262768999999992</v>
      </c>
      <c r="C2669">
        <v>4.338533</v>
      </c>
      <c r="L2669">
        <v>67.197022999999987</v>
      </c>
      <c r="M2669">
        <v>3.68119</v>
      </c>
    </row>
    <row r="2670" spans="1:13" x14ac:dyDescent="0.25">
      <c r="A2670">
        <v>2669</v>
      </c>
      <c r="L2670">
        <v>67.197022999999987</v>
      </c>
      <c r="M2670">
        <v>3.68119</v>
      </c>
    </row>
    <row r="2671" spans="1:13" x14ac:dyDescent="0.25">
      <c r="A2671">
        <v>2670</v>
      </c>
      <c r="L2671">
        <v>67.197022999999987</v>
      </c>
      <c r="M2671">
        <v>3.68119</v>
      </c>
    </row>
    <row r="2672" spans="1:13" x14ac:dyDescent="0.25">
      <c r="A2672">
        <v>2671</v>
      </c>
      <c r="L2672">
        <v>67.197022999999987</v>
      </c>
      <c r="M2672">
        <v>3.68119</v>
      </c>
    </row>
    <row r="2673" spans="1:13" x14ac:dyDescent="0.25">
      <c r="A2673">
        <v>2672</v>
      </c>
      <c r="D2673">
        <v>80.881142999999994</v>
      </c>
      <c r="E2673">
        <v>4.9958770000000001</v>
      </c>
      <c r="L2673">
        <v>67.197022999999987</v>
      </c>
      <c r="M2673">
        <v>3.68119</v>
      </c>
    </row>
    <row r="2674" spans="1:13" x14ac:dyDescent="0.25">
      <c r="A2674">
        <v>2673</v>
      </c>
      <c r="D2674">
        <v>80.881142999999994</v>
      </c>
      <c r="E2674">
        <v>4.9958770000000001</v>
      </c>
      <c r="L2674">
        <v>67.197022999999987</v>
      </c>
      <c r="M2674">
        <v>3.68119</v>
      </c>
    </row>
    <row r="2675" spans="1:13" x14ac:dyDescent="0.25">
      <c r="A2675">
        <v>2674</v>
      </c>
      <c r="D2675">
        <v>80.881142999999994</v>
      </c>
      <c r="E2675">
        <v>4.9958770000000001</v>
      </c>
      <c r="L2675">
        <v>67.197022999999987</v>
      </c>
      <c r="M2675">
        <v>3.68119</v>
      </c>
    </row>
    <row r="2676" spans="1:13" x14ac:dyDescent="0.25">
      <c r="A2676">
        <v>2675</v>
      </c>
      <c r="D2676">
        <v>80.881142999999994</v>
      </c>
      <c r="E2676">
        <v>4.9958770000000001</v>
      </c>
      <c r="L2676">
        <v>67.197022999999987</v>
      </c>
      <c r="M2676">
        <v>3.68119</v>
      </c>
    </row>
    <row r="2677" spans="1:13" x14ac:dyDescent="0.25">
      <c r="A2677">
        <v>2676</v>
      </c>
      <c r="D2677">
        <v>80.881142999999994</v>
      </c>
      <c r="E2677">
        <v>4.9958770000000001</v>
      </c>
      <c r="L2677">
        <v>67.197022999999987</v>
      </c>
      <c r="M2677">
        <v>3.68119</v>
      </c>
    </row>
    <row r="2678" spans="1:13" x14ac:dyDescent="0.25">
      <c r="A2678">
        <v>2677</v>
      </c>
      <c r="D2678">
        <v>80.881142999999994</v>
      </c>
      <c r="E2678">
        <v>4.9958770000000001</v>
      </c>
    </row>
    <row r="2679" spans="1:13" x14ac:dyDescent="0.25">
      <c r="A2679">
        <v>2678</v>
      </c>
      <c r="D2679">
        <v>80.881142999999994</v>
      </c>
      <c r="E2679">
        <v>4.9958770000000001</v>
      </c>
    </row>
    <row r="2680" spans="1:13" x14ac:dyDescent="0.25">
      <c r="A2680">
        <v>2679</v>
      </c>
      <c r="D2680">
        <v>80.881142999999994</v>
      </c>
      <c r="E2680">
        <v>4.9958770000000001</v>
      </c>
    </row>
    <row r="2681" spans="1:13" x14ac:dyDescent="0.25">
      <c r="A2681">
        <v>2680</v>
      </c>
      <c r="D2681">
        <v>80.881142999999994</v>
      </c>
      <c r="E2681">
        <v>4.9958770000000001</v>
      </c>
    </row>
    <row r="2682" spans="1:13" x14ac:dyDescent="0.25">
      <c r="A2682">
        <v>2681</v>
      </c>
      <c r="D2682">
        <v>80.881142999999994</v>
      </c>
      <c r="E2682">
        <v>4.9958770000000001</v>
      </c>
    </row>
    <row r="2683" spans="1:13" x14ac:dyDescent="0.25">
      <c r="A2683">
        <v>2682</v>
      </c>
      <c r="D2683">
        <v>80.881142999999994</v>
      </c>
      <c r="E2683">
        <v>4.9958770000000001</v>
      </c>
    </row>
    <row r="2684" spans="1:13" x14ac:dyDescent="0.25">
      <c r="A2684">
        <v>2683</v>
      </c>
      <c r="D2684">
        <v>80.881142999999994</v>
      </c>
      <c r="E2684">
        <v>4.9958770000000001</v>
      </c>
    </row>
    <row r="2685" spans="1:13" x14ac:dyDescent="0.25">
      <c r="A2685">
        <v>2684</v>
      </c>
      <c r="D2685">
        <v>80.881142999999994</v>
      </c>
      <c r="E2685">
        <v>4.9958770000000001</v>
      </c>
      <c r="H2685">
        <v>73.841740999999985</v>
      </c>
      <c r="I2685">
        <v>6.5735450000000002</v>
      </c>
    </row>
    <row r="2686" spans="1:13" x14ac:dyDescent="0.25">
      <c r="A2686">
        <v>2685</v>
      </c>
      <c r="D2686">
        <v>80.881142999999994</v>
      </c>
      <c r="E2686">
        <v>4.9958770000000001</v>
      </c>
      <c r="H2686">
        <v>73.841740999999985</v>
      </c>
      <c r="I2686">
        <v>6.5735450000000002</v>
      </c>
    </row>
    <row r="2687" spans="1:13" x14ac:dyDescent="0.25">
      <c r="A2687">
        <v>2686</v>
      </c>
      <c r="D2687">
        <v>80.881142999999994</v>
      </c>
      <c r="E2687">
        <v>4.9958770000000001</v>
      </c>
      <c r="H2687">
        <v>73.841740999999985</v>
      </c>
      <c r="I2687">
        <v>6.5735450000000002</v>
      </c>
    </row>
    <row r="2688" spans="1:13" x14ac:dyDescent="0.25">
      <c r="A2688">
        <v>2687</v>
      </c>
      <c r="B2688">
        <v>88.18363699999999</v>
      </c>
      <c r="C2688">
        <v>3.3524639999999999</v>
      </c>
      <c r="D2688">
        <v>80.881142999999994</v>
      </c>
      <c r="E2688">
        <v>4.9958770000000001</v>
      </c>
      <c r="H2688">
        <v>73.841740999999985</v>
      </c>
      <c r="I2688">
        <v>6.5735450000000002</v>
      </c>
    </row>
    <row r="2689" spans="1:9" x14ac:dyDescent="0.25">
      <c r="A2689">
        <v>2688</v>
      </c>
      <c r="B2689">
        <v>88.18363699999999</v>
      </c>
      <c r="C2689">
        <v>3.3524639999999999</v>
      </c>
      <c r="D2689">
        <v>80.881142999999994</v>
      </c>
      <c r="E2689">
        <v>4.9958770000000001</v>
      </c>
      <c r="H2689">
        <v>73.841740999999985</v>
      </c>
      <c r="I2689">
        <v>6.5735450000000002</v>
      </c>
    </row>
    <row r="2690" spans="1:9" x14ac:dyDescent="0.25">
      <c r="A2690">
        <v>2689</v>
      </c>
      <c r="B2690">
        <v>88.18363699999999</v>
      </c>
      <c r="C2690">
        <v>3.3524639999999999</v>
      </c>
      <c r="F2690">
        <v>77.723202999999984</v>
      </c>
      <c r="G2690">
        <v>2.8923559999999999</v>
      </c>
      <c r="H2690">
        <v>73.841740999999985</v>
      </c>
      <c r="I2690">
        <v>6.5735450000000002</v>
      </c>
    </row>
    <row r="2691" spans="1:9" x14ac:dyDescent="0.25">
      <c r="A2691">
        <v>2690</v>
      </c>
      <c r="B2691">
        <v>88.18363699999999</v>
      </c>
      <c r="C2691">
        <v>3.3524639999999999</v>
      </c>
      <c r="F2691">
        <v>77.723202999999984</v>
      </c>
      <c r="G2691">
        <v>2.8923559999999999</v>
      </c>
      <c r="H2691">
        <v>73.841740999999985</v>
      </c>
      <c r="I2691">
        <v>6.5735450000000002</v>
      </c>
    </row>
    <row r="2692" spans="1:9" x14ac:dyDescent="0.25">
      <c r="A2692">
        <v>2691</v>
      </c>
      <c r="B2692">
        <v>88.18363699999999</v>
      </c>
      <c r="C2692">
        <v>3.3524639999999999</v>
      </c>
      <c r="F2692">
        <v>77.723202999999984</v>
      </c>
      <c r="G2692">
        <v>2.8923559999999999</v>
      </c>
      <c r="H2692">
        <v>73.775887999999981</v>
      </c>
      <c r="I2692">
        <v>6.5735450000000002</v>
      </c>
    </row>
    <row r="2693" spans="1:9" x14ac:dyDescent="0.25">
      <c r="A2693">
        <v>2692</v>
      </c>
      <c r="B2693">
        <v>88.18363699999999</v>
      </c>
      <c r="C2693">
        <v>3.3524639999999999</v>
      </c>
      <c r="F2693">
        <v>77.723202999999984</v>
      </c>
      <c r="G2693">
        <v>2.8923559999999999</v>
      </c>
      <c r="H2693">
        <v>73.775887999999981</v>
      </c>
      <c r="I2693">
        <v>6.5735450000000002</v>
      </c>
    </row>
    <row r="2694" spans="1:9" x14ac:dyDescent="0.25">
      <c r="A2694">
        <v>2693</v>
      </c>
      <c r="B2694">
        <v>88.18363699999999</v>
      </c>
      <c r="C2694">
        <v>3.3524639999999999</v>
      </c>
      <c r="F2694">
        <v>77.723202999999984</v>
      </c>
      <c r="G2694">
        <v>2.8923559999999999</v>
      </c>
      <c r="H2694">
        <v>73.775887999999981</v>
      </c>
      <c r="I2694">
        <v>6.5735450000000002</v>
      </c>
    </row>
    <row r="2695" spans="1:9" x14ac:dyDescent="0.25">
      <c r="A2695">
        <v>2694</v>
      </c>
      <c r="B2695">
        <v>88.18363699999999</v>
      </c>
      <c r="C2695">
        <v>3.3524639999999999</v>
      </c>
      <c r="F2695">
        <v>77.723202999999984</v>
      </c>
      <c r="G2695">
        <v>2.8923559999999999</v>
      </c>
      <c r="H2695">
        <v>73.841740999999985</v>
      </c>
      <c r="I2695">
        <v>6.5078009999999997</v>
      </c>
    </row>
    <row r="2696" spans="1:9" x14ac:dyDescent="0.25">
      <c r="A2696">
        <v>2695</v>
      </c>
      <c r="B2696">
        <v>88.18363699999999</v>
      </c>
      <c r="C2696">
        <v>3.3524639999999999</v>
      </c>
      <c r="F2696">
        <v>77.723202999999984</v>
      </c>
      <c r="G2696">
        <v>2.8923559999999999</v>
      </c>
      <c r="H2696">
        <v>73.907488000000001</v>
      </c>
      <c r="I2696">
        <v>6.4420549999999999</v>
      </c>
    </row>
    <row r="2697" spans="1:9" x14ac:dyDescent="0.25">
      <c r="A2697">
        <v>2696</v>
      </c>
      <c r="B2697">
        <v>88.18363699999999</v>
      </c>
      <c r="C2697">
        <v>3.3524639999999999</v>
      </c>
      <c r="F2697">
        <v>77.723202999999984</v>
      </c>
      <c r="G2697">
        <v>2.8923559999999999</v>
      </c>
      <c r="H2697">
        <v>73.907488000000001</v>
      </c>
      <c r="I2697">
        <v>6.4420549999999999</v>
      </c>
    </row>
    <row r="2698" spans="1:9" x14ac:dyDescent="0.25">
      <c r="A2698">
        <v>2697</v>
      </c>
      <c r="B2698">
        <v>88.18363699999999</v>
      </c>
      <c r="C2698">
        <v>3.3524639999999999</v>
      </c>
      <c r="F2698">
        <v>77.723202999999984</v>
      </c>
      <c r="G2698">
        <v>2.8923559999999999</v>
      </c>
      <c r="H2698">
        <v>73.973230000000001</v>
      </c>
      <c r="I2698">
        <v>6.4420549999999999</v>
      </c>
    </row>
    <row r="2699" spans="1:9" x14ac:dyDescent="0.25">
      <c r="A2699">
        <v>2698</v>
      </c>
      <c r="B2699">
        <v>88.18363699999999</v>
      </c>
      <c r="C2699">
        <v>3.3524639999999999</v>
      </c>
      <c r="F2699">
        <v>77.723202999999984</v>
      </c>
      <c r="G2699">
        <v>2.8923559999999999</v>
      </c>
      <c r="H2699">
        <v>73.973230000000001</v>
      </c>
      <c r="I2699">
        <v>6.4420549999999999</v>
      </c>
    </row>
    <row r="2700" spans="1:9" x14ac:dyDescent="0.25">
      <c r="A2700">
        <v>2699</v>
      </c>
      <c r="B2700">
        <v>88.18363699999999</v>
      </c>
      <c r="C2700">
        <v>3.3524639999999999</v>
      </c>
      <c r="F2700">
        <v>77.723202999999984</v>
      </c>
      <c r="G2700">
        <v>2.8923559999999999</v>
      </c>
      <c r="H2700">
        <v>73.973230000000001</v>
      </c>
      <c r="I2700">
        <v>6.4420549999999999</v>
      </c>
    </row>
    <row r="2701" spans="1:9" x14ac:dyDescent="0.25">
      <c r="A2701">
        <v>2700</v>
      </c>
      <c r="B2701">
        <v>88.18363699999999</v>
      </c>
      <c r="C2701">
        <v>3.3524639999999999</v>
      </c>
      <c r="F2701">
        <v>77.723202999999984</v>
      </c>
      <c r="G2701">
        <v>2.8923559999999999</v>
      </c>
      <c r="H2701">
        <v>74.302174999999991</v>
      </c>
      <c r="I2701">
        <v>6.2449279999999998</v>
      </c>
    </row>
    <row r="2702" spans="1:9" x14ac:dyDescent="0.25">
      <c r="A2702">
        <v>2701</v>
      </c>
      <c r="B2702">
        <v>88.18363699999999</v>
      </c>
      <c r="C2702">
        <v>3.3524639999999999</v>
      </c>
      <c r="F2702">
        <v>77.723202999999984</v>
      </c>
      <c r="G2702">
        <v>2.8923559999999999</v>
      </c>
      <c r="H2702">
        <v>74.302174999999991</v>
      </c>
      <c r="I2702">
        <v>6.2449279999999998</v>
      </c>
    </row>
    <row r="2703" spans="1:9" x14ac:dyDescent="0.25">
      <c r="A2703">
        <v>2702</v>
      </c>
      <c r="B2703">
        <v>88.18363699999999</v>
      </c>
      <c r="C2703">
        <v>3.3524639999999999</v>
      </c>
      <c r="F2703">
        <v>77.723202999999984</v>
      </c>
      <c r="G2703">
        <v>2.8923559999999999</v>
      </c>
    </row>
    <row r="2704" spans="1:9" x14ac:dyDescent="0.25">
      <c r="A2704">
        <v>2703</v>
      </c>
      <c r="B2704">
        <v>88.18363699999999</v>
      </c>
      <c r="C2704">
        <v>3.3524639999999999</v>
      </c>
      <c r="F2704">
        <v>77.723202999999984</v>
      </c>
      <c r="G2704">
        <v>2.8923559999999999</v>
      </c>
    </row>
    <row r="2705" spans="1:9" x14ac:dyDescent="0.25">
      <c r="A2705">
        <v>2704</v>
      </c>
      <c r="B2705">
        <v>88.18363699999999</v>
      </c>
      <c r="C2705">
        <v>3.3524639999999999</v>
      </c>
      <c r="F2705">
        <v>77.723202999999984</v>
      </c>
      <c r="G2705">
        <v>2.8923559999999999</v>
      </c>
    </row>
    <row r="2706" spans="1:9" x14ac:dyDescent="0.25">
      <c r="A2706">
        <v>2705</v>
      </c>
      <c r="B2706">
        <v>88.18363699999999</v>
      </c>
      <c r="C2706">
        <v>3.3524639999999999</v>
      </c>
      <c r="F2706">
        <v>77.723202999999984</v>
      </c>
      <c r="G2706">
        <v>2.8923559999999999</v>
      </c>
    </row>
    <row r="2707" spans="1:9" x14ac:dyDescent="0.25">
      <c r="A2707">
        <v>2706</v>
      </c>
      <c r="B2707">
        <v>88.18363699999999</v>
      </c>
      <c r="C2707">
        <v>3.3524639999999999</v>
      </c>
      <c r="F2707">
        <v>77.723202999999984</v>
      </c>
      <c r="G2707">
        <v>2.8923559999999999</v>
      </c>
    </row>
    <row r="2708" spans="1:9" x14ac:dyDescent="0.25">
      <c r="A2708">
        <v>2707</v>
      </c>
      <c r="B2708">
        <v>88.18363699999999</v>
      </c>
      <c r="C2708">
        <v>3.3524639999999999</v>
      </c>
      <c r="F2708">
        <v>77.723202999999984</v>
      </c>
      <c r="G2708">
        <v>2.8923559999999999</v>
      </c>
    </row>
    <row r="2709" spans="1:9" x14ac:dyDescent="0.25">
      <c r="A2709">
        <v>2708</v>
      </c>
      <c r="F2709">
        <v>77.723202999999984</v>
      </c>
      <c r="G2709">
        <v>2.8923559999999999</v>
      </c>
    </row>
    <row r="2710" spans="1:9" x14ac:dyDescent="0.25">
      <c r="A2710">
        <v>2709</v>
      </c>
      <c r="D2710">
        <v>97.525750999999985</v>
      </c>
      <c r="E2710">
        <v>5.9819469999999999</v>
      </c>
      <c r="F2710">
        <v>77.723202999999984</v>
      </c>
      <c r="G2710">
        <v>2.8923559999999999</v>
      </c>
    </row>
    <row r="2711" spans="1:9" x14ac:dyDescent="0.25">
      <c r="A2711">
        <v>2710</v>
      </c>
      <c r="D2711">
        <v>97.525750999999985</v>
      </c>
      <c r="E2711">
        <v>5.9819469999999999</v>
      </c>
    </row>
    <row r="2712" spans="1:9" x14ac:dyDescent="0.25">
      <c r="A2712">
        <v>2711</v>
      </c>
      <c r="D2712">
        <v>97.525750999999985</v>
      </c>
      <c r="E2712">
        <v>5.9819469999999999</v>
      </c>
    </row>
    <row r="2713" spans="1:9" x14ac:dyDescent="0.25">
      <c r="A2713">
        <v>2712</v>
      </c>
      <c r="D2713">
        <v>97.525750999999985</v>
      </c>
      <c r="E2713">
        <v>5.9819469999999999</v>
      </c>
    </row>
    <row r="2714" spans="1:9" x14ac:dyDescent="0.25">
      <c r="A2714">
        <v>2713</v>
      </c>
      <c r="D2714">
        <v>97.525750999999985</v>
      </c>
      <c r="E2714">
        <v>5.9819469999999999</v>
      </c>
    </row>
    <row r="2715" spans="1:9" x14ac:dyDescent="0.25">
      <c r="A2715">
        <v>2714</v>
      </c>
      <c r="D2715">
        <v>97.525750999999985</v>
      </c>
      <c r="E2715">
        <v>5.9819469999999999</v>
      </c>
      <c r="H2715">
        <v>86.670521999999991</v>
      </c>
      <c r="I2715">
        <v>4.9301320000000004</v>
      </c>
    </row>
    <row r="2716" spans="1:9" x14ac:dyDescent="0.25">
      <c r="A2716">
        <v>2715</v>
      </c>
      <c r="D2716">
        <v>97.525750999999985</v>
      </c>
      <c r="E2716">
        <v>5.9819469999999999</v>
      </c>
      <c r="H2716">
        <v>86.670521999999991</v>
      </c>
      <c r="I2716">
        <v>4.9301320000000004</v>
      </c>
    </row>
    <row r="2717" spans="1:9" x14ac:dyDescent="0.25">
      <c r="A2717">
        <v>2716</v>
      </c>
      <c r="D2717">
        <v>97.525750999999985</v>
      </c>
      <c r="E2717">
        <v>5.9819469999999999</v>
      </c>
      <c r="H2717">
        <v>86.670521999999991</v>
      </c>
      <c r="I2717">
        <v>4.9301320000000004</v>
      </c>
    </row>
    <row r="2718" spans="1:9" x14ac:dyDescent="0.25">
      <c r="A2718">
        <v>2717</v>
      </c>
      <c r="D2718">
        <v>97.525750999999985</v>
      </c>
      <c r="E2718">
        <v>5.9819469999999999</v>
      </c>
      <c r="H2718">
        <v>86.670521999999991</v>
      </c>
      <c r="I2718">
        <v>4.9301320000000004</v>
      </c>
    </row>
    <row r="2719" spans="1:9" x14ac:dyDescent="0.25">
      <c r="A2719">
        <v>2718</v>
      </c>
      <c r="D2719">
        <v>97.525750999999985</v>
      </c>
      <c r="E2719">
        <v>5.9819469999999999</v>
      </c>
      <c r="H2719">
        <v>86.670521999999991</v>
      </c>
      <c r="I2719">
        <v>4.9301320000000004</v>
      </c>
    </row>
    <row r="2720" spans="1:9" x14ac:dyDescent="0.25">
      <c r="A2720">
        <v>2719</v>
      </c>
      <c r="D2720">
        <v>97.525750999999985</v>
      </c>
      <c r="E2720">
        <v>5.9819469999999999</v>
      </c>
      <c r="H2720">
        <v>86.670521999999991</v>
      </c>
      <c r="I2720">
        <v>4.9301320000000004</v>
      </c>
    </row>
    <row r="2721" spans="1:9" x14ac:dyDescent="0.25">
      <c r="A2721">
        <v>2720</v>
      </c>
      <c r="D2721">
        <v>97.525750999999985</v>
      </c>
      <c r="E2721">
        <v>5.9819469999999999</v>
      </c>
      <c r="H2721">
        <v>86.670521999999991</v>
      </c>
      <c r="I2721">
        <v>4.9301320000000004</v>
      </c>
    </row>
    <row r="2722" spans="1:9" x14ac:dyDescent="0.25">
      <c r="A2722">
        <v>2721</v>
      </c>
      <c r="D2722">
        <v>97.525750999999985</v>
      </c>
      <c r="E2722">
        <v>5.9819469999999999</v>
      </c>
      <c r="H2722">
        <v>86.670521999999991</v>
      </c>
      <c r="I2722">
        <v>4.9301320000000004</v>
      </c>
    </row>
    <row r="2723" spans="1:9" x14ac:dyDescent="0.25">
      <c r="A2723">
        <v>2722</v>
      </c>
      <c r="D2723">
        <v>97.525750999999985</v>
      </c>
      <c r="E2723">
        <v>5.9819469999999999</v>
      </c>
      <c r="H2723">
        <v>86.670521999999991</v>
      </c>
      <c r="I2723">
        <v>4.9301320000000004</v>
      </c>
    </row>
    <row r="2724" spans="1:9" x14ac:dyDescent="0.25">
      <c r="A2724">
        <v>2723</v>
      </c>
      <c r="D2724">
        <v>97.525750999999985</v>
      </c>
      <c r="E2724">
        <v>5.9819469999999999</v>
      </c>
      <c r="H2724">
        <v>86.670521999999991</v>
      </c>
      <c r="I2724">
        <v>4.9301320000000004</v>
      </c>
    </row>
    <row r="2725" spans="1:9" x14ac:dyDescent="0.25">
      <c r="A2725">
        <v>2724</v>
      </c>
      <c r="D2725">
        <v>97.525750999999985</v>
      </c>
      <c r="E2725">
        <v>5.9819469999999999</v>
      </c>
      <c r="H2725">
        <v>86.670521999999991</v>
      </c>
      <c r="I2725">
        <v>4.9301320000000004</v>
      </c>
    </row>
    <row r="2726" spans="1:9" x14ac:dyDescent="0.25">
      <c r="A2726">
        <v>2725</v>
      </c>
      <c r="D2726">
        <v>97.525750999999985</v>
      </c>
      <c r="E2726">
        <v>5.9819469999999999</v>
      </c>
      <c r="H2726">
        <v>86.670521999999991</v>
      </c>
      <c r="I2726">
        <v>4.9301320000000004</v>
      </c>
    </row>
    <row r="2727" spans="1:9" x14ac:dyDescent="0.25">
      <c r="A2727">
        <v>2726</v>
      </c>
      <c r="H2727">
        <v>86.670521999999991</v>
      </c>
      <c r="I2727">
        <v>4.9301320000000004</v>
      </c>
    </row>
    <row r="2728" spans="1:9" x14ac:dyDescent="0.25">
      <c r="A2728">
        <v>2727</v>
      </c>
      <c r="H2728">
        <v>86.670521999999991</v>
      </c>
      <c r="I2728">
        <v>4.9301320000000004</v>
      </c>
    </row>
    <row r="2729" spans="1:9" x14ac:dyDescent="0.25">
      <c r="A2729">
        <v>2728</v>
      </c>
      <c r="H2729">
        <v>86.670521999999991</v>
      </c>
      <c r="I2729">
        <v>4.9301320000000004</v>
      </c>
    </row>
    <row r="2730" spans="1:9" x14ac:dyDescent="0.25">
      <c r="A2730">
        <v>2729</v>
      </c>
      <c r="H2730">
        <v>86.670521999999991</v>
      </c>
      <c r="I2730">
        <v>4.9301320000000004</v>
      </c>
    </row>
    <row r="2731" spans="1:9" x14ac:dyDescent="0.25">
      <c r="A2731">
        <v>2730</v>
      </c>
      <c r="F2731">
        <v>96.209977999999992</v>
      </c>
      <c r="G2731">
        <v>4.4042789999999998</v>
      </c>
      <c r="H2731">
        <v>86.670521999999991</v>
      </c>
      <c r="I2731">
        <v>4.9301320000000004</v>
      </c>
    </row>
    <row r="2732" spans="1:9" x14ac:dyDescent="0.25">
      <c r="A2732">
        <v>2731</v>
      </c>
      <c r="F2732">
        <v>96.209977999999992</v>
      </c>
      <c r="G2732">
        <v>4.4042789999999998</v>
      </c>
      <c r="H2732">
        <v>86.670521999999991</v>
      </c>
      <c r="I2732">
        <v>4.9301320000000004</v>
      </c>
    </row>
    <row r="2733" spans="1:9" x14ac:dyDescent="0.25">
      <c r="A2733">
        <v>2732</v>
      </c>
      <c r="F2733">
        <v>96.209977999999992</v>
      </c>
      <c r="G2733">
        <v>4.4042789999999998</v>
      </c>
    </row>
    <row r="2734" spans="1:9" x14ac:dyDescent="0.25">
      <c r="A2734">
        <v>2733</v>
      </c>
      <c r="B2734">
        <v>109.038759</v>
      </c>
      <c r="C2734">
        <v>6.2449279999999998</v>
      </c>
      <c r="F2734">
        <v>96.209977999999992</v>
      </c>
      <c r="G2734">
        <v>4.4042789999999998</v>
      </c>
    </row>
    <row r="2735" spans="1:9" x14ac:dyDescent="0.25">
      <c r="A2735">
        <v>2734</v>
      </c>
      <c r="B2735">
        <v>109.038759</v>
      </c>
      <c r="C2735">
        <v>6.2449279999999998</v>
      </c>
      <c r="F2735">
        <v>96.209977999999992</v>
      </c>
      <c r="G2735">
        <v>4.4042789999999998</v>
      </c>
    </row>
    <row r="2736" spans="1:9" x14ac:dyDescent="0.25">
      <c r="A2736">
        <v>2735</v>
      </c>
      <c r="B2736">
        <v>109.038759</v>
      </c>
      <c r="C2736">
        <v>6.2449279999999998</v>
      </c>
      <c r="F2736">
        <v>96.209977999999992</v>
      </c>
      <c r="G2736">
        <v>4.4042789999999998</v>
      </c>
    </row>
    <row r="2737" spans="1:9" x14ac:dyDescent="0.25">
      <c r="A2737">
        <v>2736</v>
      </c>
      <c r="B2737">
        <v>109.038759</v>
      </c>
      <c r="C2737">
        <v>6.2449279999999998</v>
      </c>
      <c r="F2737">
        <v>96.209977999999992</v>
      </c>
      <c r="G2737">
        <v>4.4042789999999998</v>
      </c>
    </row>
    <row r="2738" spans="1:9" x14ac:dyDescent="0.25">
      <c r="A2738">
        <v>2737</v>
      </c>
      <c r="B2738">
        <v>109.038759</v>
      </c>
      <c r="C2738">
        <v>6.2449279999999998</v>
      </c>
      <c r="F2738">
        <v>96.209977999999992</v>
      </c>
      <c r="G2738">
        <v>4.4042789999999998</v>
      </c>
    </row>
    <row r="2739" spans="1:9" x14ac:dyDescent="0.25">
      <c r="A2739">
        <v>2738</v>
      </c>
      <c r="B2739">
        <v>109.038759</v>
      </c>
      <c r="C2739">
        <v>6.2449279999999998</v>
      </c>
      <c r="F2739">
        <v>96.209977999999992</v>
      </c>
      <c r="G2739">
        <v>4.4042789999999998</v>
      </c>
    </row>
    <row r="2740" spans="1:9" x14ac:dyDescent="0.25">
      <c r="A2740">
        <v>2739</v>
      </c>
      <c r="B2740">
        <v>109.038759</v>
      </c>
      <c r="C2740">
        <v>6.2449279999999998</v>
      </c>
      <c r="F2740">
        <v>96.209977999999992</v>
      </c>
      <c r="G2740">
        <v>4.4042789999999998</v>
      </c>
    </row>
    <row r="2741" spans="1:9" x14ac:dyDescent="0.25">
      <c r="A2741">
        <v>2740</v>
      </c>
      <c r="B2741">
        <v>109.038759</v>
      </c>
      <c r="C2741">
        <v>6.2449279999999998</v>
      </c>
      <c r="F2741">
        <v>96.209977999999992</v>
      </c>
      <c r="G2741">
        <v>4.4042789999999998</v>
      </c>
    </row>
    <row r="2742" spans="1:9" x14ac:dyDescent="0.25">
      <c r="A2742">
        <v>2741</v>
      </c>
      <c r="B2742">
        <v>109.038759</v>
      </c>
      <c r="C2742">
        <v>6.2449279999999998</v>
      </c>
      <c r="F2742">
        <v>96.209977999999992</v>
      </c>
      <c r="G2742">
        <v>4.4042789999999998</v>
      </c>
    </row>
    <row r="2743" spans="1:9" x14ac:dyDescent="0.25">
      <c r="A2743">
        <v>2742</v>
      </c>
      <c r="B2743">
        <v>109.038759</v>
      </c>
      <c r="C2743">
        <v>6.2449279999999998</v>
      </c>
      <c r="F2743">
        <v>96.209977999999992</v>
      </c>
      <c r="G2743">
        <v>4.4042789999999998</v>
      </c>
    </row>
    <row r="2744" spans="1:9" x14ac:dyDescent="0.25">
      <c r="A2744">
        <v>2743</v>
      </c>
      <c r="B2744">
        <v>109.038759</v>
      </c>
      <c r="C2744">
        <v>6.2449279999999998</v>
      </c>
      <c r="F2744">
        <v>96.209977999999992</v>
      </c>
      <c r="G2744">
        <v>4.4042789999999998</v>
      </c>
    </row>
    <row r="2745" spans="1:9" x14ac:dyDescent="0.25">
      <c r="A2745">
        <v>2744</v>
      </c>
      <c r="B2745">
        <v>109.038759</v>
      </c>
      <c r="C2745">
        <v>6.2449279999999998</v>
      </c>
      <c r="F2745">
        <v>96.209977999999992</v>
      </c>
      <c r="G2745">
        <v>4.4042789999999998</v>
      </c>
    </row>
    <row r="2746" spans="1:9" x14ac:dyDescent="0.25">
      <c r="A2746">
        <v>2745</v>
      </c>
      <c r="B2746">
        <v>109.038759</v>
      </c>
      <c r="C2746">
        <v>6.2449279999999998</v>
      </c>
      <c r="F2746">
        <v>96.209977999999992</v>
      </c>
      <c r="G2746">
        <v>4.4042789999999998</v>
      </c>
    </row>
    <row r="2747" spans="1:9" x14ac:dyDescent="0.25">
      <c r="A2747">
        <v>2746</v>
      </c>
      <c r="B2747">
        <v>109.038759</v>
      </c>
      <c r="C2747">
        <v>6.2449279999999998</v>
      </c>
      <c r="D2747">
        <v>116.999247</v>
      </c>
      <c r="E2747">
        <v>8.6113219999999995</v>
      </c>
    </row>
    <row r="2748" spans="1:9" x14ac:dyDescent="0.25">
      <c r="A2748">
        <v>2747</v>
      </c>
      <c r="D2748">
        <v>116.999247</v>
      </c>
      <c r="E2748">
        <v>8.6113219999999995</v>
      </c>
    </row>
    <row r="2749" spans="1:9" x14ac:dyDescent="0.25">
      <c r="A2749">
        <v>2748</v>
      </c>
      <c r="D2749">
        <v>116.999247</v>
      </c>
      <c r="E2749">
        <v>8.6113219999999995</v>
      </c>
    </row>
    <row r="2750" spans="1:9" x14ac:dyDescent="0.25">
      <c r="A2750">
        <v>2749</v>
      </c>
      <c r="D2750">
        <v>116.999247</v>
      </c>
      <c r="E2750">
        <v>8.6113219999999995</v>
      </c>
      <c r="H2750">
        <v>106.27561499999999</v>
      </c>
      <c r="I2750">
        <v>7.7568510000000002</v>
      </c>
    </row>
    <row r="2751" spans="1:9" x14ac:dyDescent="0.25">
      <c r="A2751">
        <v>2750</v>
      </c>
      <c r="D2751">
        <v>116.999247</v>
      </c>
      <c r="E2751">
        <v>8.6113219999999995</v>
      </c>
      <c r="H2751">
        <v>106.27561499999999</v>
      </c>
      <c r="I2751">
        <v>7.7568510000000002</v>
      </c>
    </row>
    <row r="2752" spans="1:9" x14ac:dyDescent="0.25">
      <c r="A2752">
        <v>2751</v>
      </c>
      <c r="D2752">
        <v>116.999247</v>
      </c>
      <c r="E2752">
        <v>8.6113219999999995</v>
      </c>
      <c r="H2752">
        <v>106.27561499999999</v>
      </c>
      <c r="I2752">
        <v>7.7568510000000002</v>
      </c>
    </row>
    <row r="2753" spans="1:9" x14ac:dyDescent="0.25">
      <c r="A2753">
        <v>2752</v>
      </c>
      <c r="D2753">
        <v>116.999247</v>
      </c>
      <c r="E2753">
        <v>8.6113219999999995</v>
      </c>
      <c r="H2753">
        <v>106.27561499999999</v>
      </c>
      <c r="I2753">
        <v>7.7568510000000002</v>
      </c>
    </row>
    <row r="2754" spans="1:9" x14ac:dyDescent="0.25">
      <c r="A2754">
        <v>2753</v>
      </c>
      <c r="D2754">
        <v>116.999247</v>
      </c>
      <c r="E2754">
        <v>8.6113219999999995</v>
      </c>
      <c r="H2754">
        <v>106.27561499999999</v>
      </c>
      <c r="I2754">
        <v>7.7568510000000002</v>
      </c>
    </row>
    <row r="2755" spans="1:9" x14ac:dyDescent="0.25">
      <c r="A2755">
        <v>2754</v>
      </c>
      <c r="D2755">
        <v>116.999247</v>
      </c>
      <c r="E2755">
        <v>8.6113219999999995</v>
      </c>
      <c r="H2755">
        <v>106.27561499999999</v>
      </c>
      <c r="I2755">
        <v>7.7568510000000002</v>
      </c>
    </row>
    <row r="2756" spans="1:9" x14ac:dyDescent="0.25">
      <c r="A2756">
        <v>2755</v>
      </c>
      <c r="D2756">
        <v>116.999247</v>
      </c>
      <c r="E2756">
        <v>8.6113219999999995</v>
      </c>
      <c r="H2756">
        <v>106.27561499999999</v>
      </c>
      <c r="I2756">
        <v>7.7568510000000002</v>
      </c>
    </row>
    <row r="2757" spans="1:9" x14ac:dyDescent="0.25">
      <c r="A2757">
        <v>2756</v>
      </c>
      <c r="D2757">
        <v>116.999247</v>
      </c>
      <c r="E2757">
        <v>8.6113219999999995</v>
      </c>
      <c r="H2757">
        <v>106.27561499999999</v>
      </c>
      <c r="I2757">
        <v>7.7568510000000002</v>
      </c>
    </row>
    <row r="2758" spans="1:9" x14ac:dyDescent="0.25">
      <c r="A2758">
        <v>2757</v>
      </c>
      <c r="D2758">
        <v>116.999247</v>
      </c>
      <c r="E2758">
        <v>8.6113219999999995</v>
      </c>
      <c r="H2758">
        <v>106.27561499999999</v>
      </c>
      <c r="I2758">
        <v>7.7568510000000002</v>
      </c>
    </row>
    <row r="2759" spans="1:9" x14ac:dyDescent="0.25">
      <c r="A2759">
        <v>2758</v>
      </c>
      <c r="D2759">
        <v>116.999247</v>
      </c>
      <c r="E2759">
        <v>8.6113219999999995</v>
      </c>
      <c r="H2759">
        <v>106.27561499999999</v>
      </c>
      <c r="I2759">
        <v>7.7568510000000002</v>
      </c>
    </row>
    <row r="2760" spans="1:9" x14ac:dyDescent="0.25">
      <c r="A2760">
        <v>2759</v>
      </c>
      <c r="D2760">
        <v>116.999247</v>
      </c>
      <c r="E2760">
        <v>8.6113219999999995</v>
      </c>
      <c r="H2760">
        <v>106.27561499999999</v>
      </c>
      <c r="I2760">
        <v>7.7568510000000002</v>
      </c>
    </row>
    <row r="2761" spans="1:9" x14ac:dyDescent="0.25">
      <c r="A2761">
        <v>2760</v>
      </c>
      <c r="D2761">
        <v>116.999247</v>
      </c>
      <c r="E2761">
        <v>8.6113219999999995</v>
      </c>
      <c r="H2761">
        <v>106.27561499999999</v>
      </c>
      <c r="I2761">
        <v>7.7568510000000002</v>
      </c>
    </row>
    <row r="2762" spans="1:9" x14ac:dyDescent="0.25">
      <c r="A2762">
        <v>2761</v>
      </c>
      <c r="H2762">
        <v>106.27561499999999</v>
      </c>
      <c r="I2762">
        <v>7.7568510000000002</v>
      </c>
    </row>
    <row r="2763" spans="1:9" x14ac:dyDescent="0.25">
      <c r="A2763">
        <v>2762</v>
      </c>
      <c r="H2763">
        <v>106.27561499999999</v>
      </c>
      <c r="I2763">
        <v>7.7568510000000002</v>
      </c>
    </row>
    <row r="2764" spans="1:9" x14ac:dyDescent="0.25">
      <c r="A2764">
        <v>2763</v>
      </c>
      <c r="H2764">
        <v>106.27561499999999</v>
      </c>
      <c r="I2764">
        <v>7.7568510000000002</v>
      </c>
    </row>
    <row r="2765" spans="1:9" x14ac:dyDescent="0.25">
      <c r="A2765">
        <v>2764</v>
      </c>
      <c r="H2765">
        <v>106.27561499999999</v>
      </c>
      <c r="I2765">
        <v>7.7568510000000002</v>
      </c>
    </row>
    <row r="2766" spans="1:9" x14ac:dyDescent="0.25">
      <c r="A2766">
        <v>2765</v>
      </c>
      <c r="H2766">
        <v>106.86775699999998</v>
      </c>
      <c r="I2766">
        <v>7.5596160000000001</v>
      </c>
    </row>
    <row r="2767" spans="1:9" x14ac:dyDescent="0.25">
      <c r="A2767">
        <v>2766</v>
      </c>
      <c r="B2767">
        <v>126.47285199999999</v>
      </c>
      <c r="C2767">
        <v>7.4938700000000003</v>
      </c>
    </row>
    <row r="2768" spans="1:9" x14ac:dyDescent="0.25">
      <c r="A2768">
        <v>2767</v>
      </c>
      <c r="B2768">
        <v>126.47285199999999</v>
      </c>
      <c r="C2768">
        <v>7.4938700000000003</v>
      </c>
    </row>
    <row r="2769" spans="1:9" x14ac:dyDescent="0.25">
      <c r="A2769">
        <v>2768</v>
      </c>
      <c r="B2769">
        <v>126.47285199999999</v>
      </c>
      <c r="C2769">
        <v>7.4938700000000003</v>
      </c>
    </row>
    <row r="2770" spans="1:9" x14ac:dyDescent="0.25">
      <c r="A2770">
        <v>2769</v>
      </c>
      <c r="B2770">
        <v>126.47285199999999</v>
      </c>
      <c r="C2770">
        <v>7.4938700000000003</v>
      </c>
      <c r="F2770">
        <v>117.854478</v>
      </c>
      <c r="G2770">
        <v>6.5078009999999997</v>
      </c>
    </row>
    <row r="2771" spans="1:9" x14ac:dyDescent="0.25">
      <c r="A2771">
        <v>2770</v>
      </c>
      <c r="B2771">
        <v>126.47285199999999</v>
      </c>
      <c r="C2771">
        <v>7.4938700000000003</v>
      </c>
      <c r="F2771">
        <v>117.854478</v>
      </c>
      <c r="G2771">
        <v>6.5078009999999997</v>
      </c>
    </row>
    <row r="2772" spans="1:9" x14ac:dyDescent="0.25">
      <c r="A2772">
        <v>2771</v>
      </c>
      <c r="B2772">
        <v>126.47285199999999</v>
      </c>
      <c r="C2772">
        <v>7.4938700000000003</v>
      </c>
      <c r="F2772">
        <v>117.854478</v>
      </c>
      <c r="G2772">
        <v>6.5078009999999997</v>
      </c>
    </row>
    <row r="2773" spans="1:9" x14ac:dyDescent="0.25">
      <c r="A2773">
        <v>2772</v>
      </c>
      <c r="B2773">
        <v>126.47285199999999</v>
      </c>
      <c r="C2773">
        <v>7.4938700000000003</v>
      </c>
      <c r="F2773">
        <v>117.854478</v>
      </c>
      <c r="G2773">
        <v>6.5078009999999997</v>
      </c>
    </row>
    <row r="2774" spans="1:9" x14ac:dyDescent="0.25">
      <c r="A2774">
        <v>2773</v>
      </c>
      <c r="B2774">
        <v>126.47285199999999</v>
      </c>
      <c r="C2774">
        <v>7.4938700000000003</v>
      </c>
      <c r="F2774">
        <v>117.854478</v>
      </c>
      <c r="G2774">
        <v>6.5078009999999997</v>
      </c>
    </row>
    <row r="2775" spans="1:9" x14ac:dyDescent="0.25">
      <c r="A2775">
        <v>2774</v>
      </c>
      <c r="B2775">
        <v>126.47285199999999</v>
      </c>
      <c r="C2775">
        <v>7.4938700000000003</v>
      </c>
      <c r="F2775">
        <v>117.854478</v>
      </c>
      <c r="G2775">
        <v>6.5078009999999997</v>
      </c>
    </row>
    <row r="2776" spans="1:9" x14ac:dyDescent="0.25">
      <c r="A2776">
        <v>2775</v>
      </c>
      <c r="B2776">
        <v>126.47285199999999</v>
      </c>
      <c r="C2776">
        <v>7.4938700000000003</v>
      </c>
      <c r="F2776">
        <v>117.854478</v>
      </c>
      <c r="G2776">
        <v>6.5078009999999997</v>
      </c>
    </row>
    <row r="2777" spans="1:9" x14ac:dyDescent="0.25">
      <c r="A2777">
        <v>2776</v>
      </c>
      <c r="B2777">
        <v>126.47285199999999</v>
      </c>
      <c r="C2777">
        <v>7.4938700000000003</v>
      </c>
      <c r="F2777">
        <v>117.854478</v>
      </c>
      <c r="G2777">
        <v>6.5078009999999997</v>
      </c>
    </row>
    <row r="2778" spans="1:9" x14ac:dyDescent="0.25">
      <c r="A2778">
        <v>2777</v>
      </c>
      <c r="B2778">
        <v>126.47285199999999</v>
      </c>
      <c r="C2778">
        <v>7.4938700000000003</v>
      </c>
      <c r="F2778">
        <v>117.854478</v>
      </c>
      <c r="G2778">
        <v>6.5078009999999997</v>
      </c>
    </row>
    <row r="2779" spans="1:9" x14ac:dyDescent="0.25">
      <c r="A2779">
        <v>2778</v>
      </c>
      <c r="B2779">
        <v>126.47285199999999</v>
      </c>
      <c r="C2779">
        <v>7.4938700000000003</v>
      </c>
      <c r="F2779">
        <v>117.854478</v>
      </c>
      <c r="G2779">
        <v>6.5078009999999997</v>
      </c>
    </row>
    <row r="2780" spans="1:9" x14ac:dyDescent="0.25">
      <c r="A2780">
        <v>2779</v>
      </c>
      <c r="F2780">
        <v>117.854478</v>
      </c>
      <c r="G2780">
        <v>6.5078009999999997</v>
      </c>
    </row>
    <row r="2781" spans="1:9" x14ac:dyDescent="0.25">
      <c r="A2781">
        <v>2780</v>
      </c>
      <c r="F2781">
        <v>117.854478</v>
      </c>
      <c r="G2781">
        <v>6.5078009999999997</v>
      </c>
    </row>
    <row r="2782" spans="1:9" x14ac:dyDescent="0.25">
      <c r="A2782">
        <v>2781</v>
      </c>
      <c r="D2782">
        <v>147.02218599999998</v>
      </c>
      <c r="E2782">
        <v>8.9906880000000005</v>
      </c>
      <c r="F2782">
        <v>117.854478</v>
      </c>
      <c r="G2782">
        <v>6.5078009999999997</v>
      </c>
    </row>
    <row r="2783" spans="1:9" x14ac:dyDescent="0.25">
      <c r="A2783">
        <v>2782</v>
      </c>
      <c r="D2783">
        <v>147.02218599999998</v>
      </c>
      <c r="E2783">
        <v>8.9906880000000005</v>
      </c>
      <c r="F2783">
        <v>117.854478</v>
      </c>
      <c r="G2783">
        <v>6.5078009999999997</v>
      </c>
      <c r="H2783">
        <v>124.03865099999999</v>
      </c>
      <c r="I2783">
        <v>8.8743029999999994</v>
      </c>
    </row>
    <row r="2784" spans="1:9" x14ac:dyDescent="0.25">
      <c r="A2784">
        <v>2783</v>
      </c>
      <c r="D2784">
        <v>147.02218599999998</v>
      </c>
      <c r="E2784">
        <v>8.9906880000000005</v>
      </c>
      <c r="F2784">
        <v>117.854478</v>
      </c>
      <c r="G2784">
        <v>6.5078009999999997</v>
      </c>
      <c r="H2784">
        <v>124.03865099999999</v>
      </c>
      <c r="I2784">
        <v>8.8743029999999994</v>
      </c>
    </row>
    <row r="2785" spans="1:9" x14ac:dyDescent="0.25">
      <c r="A2785">
        <v>2784</v>
      </c>
      <c r="D2785">
        <v>147.02218599999998</v>
      </c>
      <c r="E2785">
        <v>8.9906880000000005</v>
      </c>
      <c r="F2785">
        <v>117.854478</v>
      </c>
      <c r="G2785">
        <v>6.5078009999999997</v>
      </c>
      <c r="H2785">
        <v>124.03865099999999</v>
      </c>
      <c r="I2785">
        <v>8.8743029999999994</v>
      </c>
    </row>
    <row r="2786" spans="1:9" x14ac:dyDescent="0.25">
      <c r="A2786">
        <v>2785</v>
      </c>
      <c r="D2786">
        <v>147.02218599999998</v>
      </c>
      <c r="E2786">
        <v>8.9906880000000005</v>
      </c>
      <c r="H2786">
        <v>124.03865099999999</v>
      </c>
      <c r="I2786">
        <v>8.8743029999999994</v>
      </c>
    </row>
    <row r="2787" spans="1:9" x14ac:dyDescent="0.25">
      <c r="A2787">
        <v>2786</v>
      </c>
      <c r="D2787">
        <v>147.02218599999998</v>
      </c>
      <c r="E2787">
        <v>8.9906880000000005</v>
      </c>
      <c r="H2787">
        <v>124.03865099999999</v>
      </c>
      <c r="I2787">
        <v>8.8743029999999994</v>
      </c>
    </row>
    <row r="2788" spans="1:9" x14ac:dyDescent="0.25">
      <c r="A2788">
        <v>2787</v>
      </c>
      <c r="D2788">
        <v>147.02218599999998</v>
      </c>
      <c r="E2788">
        <v>8.9906880000000005</v>
      </c>
      <c r="H2788">
        <v>124.03865099999999</v>
      </c>
      <c r="I2788">
        <v>8.8743029999999994</v>
      </c>
    </row>
    <row r="2789" spans="1:9" x14ac:dyDescent="0.25">
      <c r="A2789">
        <v>2788</v>
      </c>
      <c r="D2789">
        <v>147.02218599999998</v>
      </c>
      <c r="E2789">
        <v>8.9906880000000005</v>
      </c>
      <c r="H2789">
        <v>124.03865099999999</v>
      </c>
      <c r="I2789">
        <v>8.8743029999999994</v>
      </c>
    </row>
    <row r="2790" spans="1:9" x14ac:dyDescent="0.25">
      <c r="A2790">
        <v>2789</v>
      </c>
      <c r="D2790">
        <v>147.02218599999998</v>
      </c>
      <c r="E2790">
        <v>8.9906880000000005</v>
      </c>
      <c r="H2790">
        <v>124.03865099999999</v>
      </c>
      <c r="I2790">
        <v>8.8743029999999994</v>
      </c>
    </row>
    <row r="2791" spans="1:9" x14ac:dyDescent="0.25">
      <c r="A2791">
        <v>2790</v>
      </c>
      <c r="D2791">
        <v>147.02218599999998</v>
      </c>
      <c r="E2791">
        <v>8.9906880000000005</v>
      </c>
      <c r="H2791">
        <v>124.03865099999999</v>
      </c>
      <c r="I2791">
        <v>8.8743029999999994</v>
      </c>
    </row>
    <row r="2792" spans="1:9" x14ac:dyDescent="0.25">
      <c r="A2792">
        <v>2791</v>
      </c>
      <c r="D2792">
        <v>147.02218599999998</v>
      </c>
      <c r="E2792">
        <v>8.9906880000000005</v>
      </c>
      <c r="H2792">
        <v>124.03865099999999</v>
      </c>
      <c r="I2792">
        <v>8.8743029999999994</v>
      </c>
    </row>
    <row r="2793" spans="1:9" x14ac:dyDescent="0.25">
      <c r="A2793">
        <v>2792</v>
      </c>
      <c r="D2793">
        <v>147.02218599999998</v>
      </c>
      <c r="E2793">
        <v>8.9906880000000005</v>
      </c>
      <c r="H2793">
        <v>124.03865099999999</v>
      </c>
      <c r="I2793">
        <v>8.8743029999999994</v>
      </c>
    </row>
    <row r="2794" spans="1:9" x14ac:dyDescent="0.25">
      <c r="A2794">
        <v>2793</v>
      </c>
      <c r="D2794">
        <v>147.02218599999998</v>
      </c>
      <c r="E2794">
        <v>8.9906880000000005</v>
      </c>
      <c r="H2794">
        <v>124.03865099999999</v>
      </c>
      <c r="I2794">
        <v>8.8743029999999994</v>
      </c>
    </row>
    <row r="2795" spans="1:9" x14ac:dyDescent="0.25">
      <c r="A2795">
        <v>2794</v>
      </c>
      <c r="D2795">
        <v>147.02218599999998</v>
      </c>
      <c r="E2795">
        <v>8.9906880000000005</v>
      </c>
      <c r="H2795">
        <v>124.03865099999999</v>
      </c>
      <c r="I2795">
        <v>8.8743029999999994</v>
      </c>
    </row>
    <row r="2796" spans="1:9" x14ac:dyDescent="0.25">
      <c r="A2796">
        <v>2795</v>
      </c>
      <c r="D2796">
        <v>147.02218599999998</v>
      </c>
      <c r="E2796">
        <v>8.9906880000000005</v>
      </c>
      <c r="H2796">
        <v>124.03865099999999</v>
      </c>
      <c r="I2796">
        <v>8.8743029999999994</v>
      </c>
    </row>
    <row r="2797" spans="1:9" x14ac:dyDescent="0.25">
      <c r="A2797">
        <v>2796</v>
      </c>
      <c r="H2797">
        <v>124.03865099999999</v>
      </c>
      <c r="I2797">
        <v>8.8743029999999994</v>
      </c>
    </row>
    <row r="2798" spans="1:9" x14ac:dyDescent="0.25">
      <c r="A2798">
        <v>2797</v>
      </c>
      <c r="H2798">
        <v>124.03865099999999</v>
      </c>
      <c r="I2798">
        <v>8.8743029999999994</v>
      </c>
    </row>
    <row r="2799" spans="1:9" x14ac:dyDescent="0.25">
      <c r="A2799">
        <v>2798</v>
      </c>
    </row>
    <row r="2800" spans="1:9" x14ac:dyDescent="0.25">
      <c r="A2800">
        <v>2799</v>
      </c>
    </row>
    <row r="2801" spans="1:7" x14ac:dyDescent="0.25">
      <c r="A2801">
        <v>2800</v>
      </c>
    </row>
    <row r="2802" spans="1:7" x14ac:dyDescent="0.25">
      <c r="A2802">
        <v>2801</v>
      </c>
      <c r="B2802">
        <v>156.69315</v>
      </c>
      <c r="C2802">
        <v>7.4813010000000002</v>
      </c>
    </row>
    <row r="2803" spans="1:7" x14ac:dyDescent="0.25">
      <c r="A2803">
        <v>2802</v>
      </c>
      <c r="B2803">
        <v>156.69315</v>
      </c>
      <c r="C2803">
        <v>7.4813010000000002</v>
      </c>
    </row>
    <row r="2804" spans="1:7" x14ac:dyDescent="0.25">
      <c r="A2804">
        <v>2803</v>
      </c>
      <c r="B2804">
        <v>156.69315</v>
      </c>
      <c r="C2804">
        <v>7.4813010000000002</v>
      </c>
    </row>
    <row r="2805" spans="1:7" x14ac:dyDescent="0.25">
      <c r="A2805">
        <v>2804</v>
      </c>
      <c r="B2805">
        <v>156.69315</v>
      </c>
      <c r="C2805">
        <v>7.4813010000000002</v>
      </c>
      <c r="F2805">
        <v>147.15377799999999</v>
      </c>
      <c r="G2805">
        <v>7.2843970000000002</v>
      </c>
    </row>
    <row r="2806" spans="1:7" x14ac:dyDescent="0.25">
      <c r="A2806">
        <v>2805</v>
      </c>
      <c r="B2806">
        <v>156.69315</v>
      </c>
      <c r="C2806">
        <v>7.4813010000000002</v>
      </c>
      <c r="F2806">
        <v>147.15377799999999</v>
      </c>
      <c r="G2806">
        <v>7.2843970000000002</v>
      </c>
    </row>
    <row r="2807" spans="1:7" x14ac:dyDescent="0.25">
      <c r="A2807">
        <v>2806</v>
      </c>
      <c r="B2807">
        <v>156.69315</v>
      </c>
      <c r="C2807">
        <v>7.4813010000000002</v>
      </c>
      <c r="F2807">
        <v>147.15377799999999</v>
      </c>
      <c r="G2807">
        <v>7.2843970000000002</v>
      </c>
    </row>
    <row r="2808" spans="1:7" x14ac:dyDescent="0.25">
      <c r="A2808">
        <v>2807</v>
      </c>
      <c r="B2808">
        <v>156.69315</v>
      </c>
      <c r="C2808">
        <v>7.4813010000000002</v>
      </c>
      <c r="F2808">
        <v>147.15377799999999</v>
      </c>
      <c r="G2808">
        <v>7.2843970000000002</v>
      </c>
    </row>
    <row r="2809" spans="1:7" x14ac:dyDescent="0.25">
      <c r="A2809">
        <v>2808</v>
      </c>
      <c r="B2809">
        <v>156.69315</v>
      </c>
      <c r="C2809">
        <v>7.4813010000000002</v>
      </c>
      <c r="F2809">
        <v>147.15377799999999</v>
      </c>
      <c r="G2809">
        <v>7.2843970000000002</v>
      </c>
    </row>
    <row r="2810" spans="1:7" x14ac:dyDescent="0.25">
      <c r="A2810">
        <v>2809</v>
      </c>
      <c r="B2810">
        <v>156.69315</v>
      </c>
      <c r="C2810">
        <v>7.4813010000000002</v>
      </c>
      <c r="F2810">
        <v>147.15377799999999</v>
      </c>
      <c r="G2810">
        <v>7.2843970000000002</v>
      </c>
    </row>
    <row r="2811" spans="1:7" x14ac:dyDescent="0.25">
      <c r="A2811">
        <v>2810</v>
      </c>
      <c r="B2811">
        <v>156.69315</v>
      </c>
      <c r="C2811">
        <v>7.4813010000000002</v>
      </c>
      <c r="F2811">
        <v>147.15377799999999</v>
      </c>
      <c r="G2811">
        <v>7.2843970000000002</v>
      </c>
    </row>
    <row r="2812" spans="1:7" x14ac:dyDescent="0.25">
      <c r="A2812">
        <v>2811</v>
      </c>
      <c r="B2812">
        <v>156.69315</v>
      </c>
      <c r="C2812">
        <v>7.4813010000000002</v>
      </c>
      <c r="F2812">
        <v>147.15377799999999</v>
      </c>
      <c r="G2812">
        <v>7.2843970000000002</v>
      </c>
    </row>
    <row r="2813" spans="1:7" x14ac:dyDescent="0.25">
      <c r="A2813">
        <v>2812</v>
      </c>
      <c r="B2813">
        <v>156.69315</v>
      </c>
      <c r="C2813">
        <v>7.4813010000000002</v>
      </c>
      <c r="F2813">
        <v>147.15377799999999</v>
      </c>
      <c r="G2813">
        <v>7.2843970000000002</v>
      </c>
    </row>
    <row r="2814" spans="1:7" x14ac:dyDescent="0.25">
      <c r="A2814">
        <v>2813</v>
      </c>
      <c r="B2814">
        <v>156.69315</v>
      </c>
      <c r="C2814">
        <v>7.4813010000000002</v>
      </c>
      <c r="F2814">
        <v>147.15377799999999</v>
      </c>
      <c r="G2814">
        <v>7.2843970000000002</v>
      </c>
    </row>
    <row r="2815" spans="1:7" x14ac:dyDescent="0.25">
      <c r="A2815">
        <v>2814</v>
      </c>
      <c r="B2815">
        <v>156.69315</v>
      </c>
      <c r="C2815">
        <v>7.4813010000000002</v>
      </c>
      <c r="F2815">
        <v>147.15377799999999</v>
      </c>
      <c r="G2815">
        <v>7.2843970000000002</v>
      </c>
    </row>
    <row r="2816" spans="1:7" x14ac:dyDescent="0.25">
      <c r="A2816">
        <v>2815</v>
      </c>
      <c r="B2816">
        <v>156.69315</v>
      </c>
      <c r="C2816">
        <v>7.4813010000000002</v>
      </c>
      <c r="F2816">
        <v>147.15377799999999</v>
      </c>
      <c r="G2816">
        <v>7.2843970000000002</v>
      </c>
    </row>
    <row r="2817" spans="1:9" x14ac:dyDescent="0.25">
      <c r="A2817">
        <v>2816</v>
      </c>
      <c r="B2817">
        <v>156.69315</v>
      </c>
      <c r="C2817">
        <v>7.4813010000000002</v>
      </c>
      <c r="F2817">
        <v>147.15377799999999</v>
      </c>
      <c r="G2817">
        <v>7.2843970000000002</v>
      </c>
    </row>
    <row r="2818" spans="1:9" x14ac:dyDescent="0.25">
      <c r="A2818">
        <v>2817</v>
      </c>
      <c r="F2818">
        <v>147.15377799999999</v>
      </c>
      <c r="G2818">
        <v>7.2843970000000002</v>
      </c>
      <c r="H2818">
        <v>153.73268099999999</v>
      </c>
      <c r="I2818">
        <v>8.6625139999999998</v>
      </c>
    </row>
    <row r="2819" spans="1:9" x14ac:dyDescent="0.25">
      <c r="A2819">
        <v>2818</v>
      </c>
      <c r="F2819">
        <v>147.15377799999999</v>
      </c>
      <c r="G2819">
        <v>7.2843970000000002</v>
      </c>
      <c r="H2819">
        <v>153.73268099999999</v>
      </c>
      <c r="I2819">
        <v>8.6625139999999998</v>
      </c>
    </row>
    <row r="2820" spans="1:9" x14ac:dyDescent="0.25">
      <c r="A2820">
        <v>2819</v>
      </c>
      <c r="D2820">
        <v>166.890377</v>
      </c>
      <c r="E2820">
        <v>8.5312439999999992</v>
      </c>
      <c r="F2820">
        <v>147.15377799999999</v>
      </c>
      <c r="G2820">
        <v>7.2843970000000002</v>
      </c>
      <c r="H2820">
        <v>153.73268099999999</v>
      </c>
      <c r="I2820">
        <v>8.6625139999999998</v>
      </c>
    </row>
    <row r="2821" spans="1:9" x14ac:dyDescent="0.25">
      <c r="A2821">
        <v>2820</v>
      </c>
      <c r="D2821">
        <v>166.890377</v>
      </c>
      <c r="E2821">
        <v>8.5312439999999992</v>
      </c>
      <c r="H2821">
        <v>153.73268099999999</v>
      </c>
      <c r="I2821">
        <v>8.6625139999999998</v>
      </c>
    </row>
    <row r="2822" spans="1:9" x14ac:dyDescent="0.25">
      <c r="A2822">
        <v>2821</v>
      </c>
      <c r="D2822">
        <v>166.890377</v>
      </c>
      <c r="E2822">
        <v>8.5312439999999992</v>
      </c>
      <c r="H2822">
        <v>153.73268099999999</v>
      </c>
      <c r="I2822">
        <v>8.6625139999999998</v>
      </c>
    </row>
    <row r="2823" spans="1:9" x14ac:dyDescent="0.25">
      <c r="A2823">
        <v>2822</v>
      </c>
      <c r="D2823">
        <v>166.890377</v>
      </c>
      <c r="E2823">
        <v>8.5312439999999992</v>
      </c>
      <c r="H2823">
        <v>153.73268099999999</v>
      </c>
      <c r="I2823">
        <v>8.6625139999999998</v>
      </c>
    </row>
    <row r="2824" spans="1:9" x14ac:dyDescent="0.25">
      <c r="A2824">
        <v>2823</v>
      </c>
      <c r="D2824">
        <v>166.890377</v>
      </c>
      <c r="E2824">
        <v>8.5312439999999992</v>
      </c>
      <c r="H2824">
        <v>153.73268099999999</v>
      </c>
      <c r="I2824">
        <v>8.6625139999999998</v>
      </c>
    </row>
    <row r="2825" spans="1:9" x14ac:dyDescent="0.25">
      <c r="A2825">
        <v>2824</v>
      </c>
      <c r="D2825">
        <v>166.890377</v>
      </c>
      <c r="E2825">
        <v>8.5312439999999992</v>
      </c>
      <c r="H2825">
        <v>153.73268099999999</v>
      </c>
      <c r="I2825">
        <v>8.6625139999999998</v>
      </c>
    </row>
    <row r="2826" spans="1:9" x14ac:dyDescent="0.25">
      <c r="A2826">
        <v>2825</v>
      </c>
      <c r="D2826">
        <v>166.890377</v>
      </c>
      <c r="E2826">
        <v>8.5312439999999992</v>
      </c>
      <c r="H2826">
        <v>153.73268099999999</v>
      </c>
      <c r="I2826">
        <v>8.6625139999999998</v>
      </c>
    </row>
    <row r="2827" spans="1:9" x14ac:dyDescent="0.25">
      <c r="A2827">
        <v>2826</v>
      </c>
      <c r="D2827">
        <v>166.890377</v>
      </c>
      <c r="E2827">
        <v>8.5312439999999992</v>
      </c>
      <c r="H2827">
        <v>153.73268099999999</v>
      </c>
      <c r="I2827">
        <v>8.6625139999999998</v>
      </c>
    </row>
    <row r="2828" spans="1:9" x14ac:dyDescent="0.25">
      <c r="A2828">
        <v>2827</v>
      </c>
      <c r="D2828">
        <v>166.890377</v>
      </c>
      <c r="E2828">
        <v>8.5312439999999992</v>
      </c>
      <c r="H2828">
        <v>153.73268099999999</v>
      </c>
      <c r="I2828">
        <v>8.6625139999999998</v>
      </c>
    </row>
    <row r="2829" spans="1:9" x14ac:dyDescent="0.25">
      <c r="A2829">
        <v>2828</v>
      </c>
      <c r="D2829">
        <v>166.890377</v>
      </c>
      <c r="E2829">
        <v>8.5312439999999992</v>
      </c>
      <c r="H2829">
        <v>153.73268099999999</v>
      </c>
      <c r="I2829">
        <v>8.6625139999999998</v>
      </c>
    </row>
    <row r="2830" spans="1:9" x14ac:dyDescent="0.25">
      <c r="A2830">
        <v>2829</v>
      </c>
      <c r="D2830">
        <v>166.890377</v>
      </c>
      <c r="E2830">
        <v>8.5312439999999992</v>
      </c>
      <c r="H2830">
        <v>153.73268099999999</v>
      </c>
      <c r="I2830">
        <v>8.6625139999999998</v>
      </c>
    </row>
    <row r="2831" spans="1:9" x14ac:dyDescent="0.25">
      <c r="A2831">
        <v>2830</v>
      </c>
      <c r="D2831">
        <v>166.890377</v>
      </c>
      <c r="E2831">
        <v>8.5312439999999992</v>
      </c>
      <c r="H2831">
        <v>153.73268099999999</v>
      </c>
      <c r="I2831">
        <v>8.6625139999999998</v>
      </c>
    </row>
    <row r="2832" spans="1:9" x14ac:dyDescent="0.25">
      <c r="A2832">
        <v>2831</v>
      </c>
      <c r="D2832">
        <v>166.890377</v>
      </c>
      <c r="E2832">
        <v>8.5312439999999992</v>
      </c>
      <c r="H2832">
        <v>153.73268099999999</v>
      </c>
      <c r="I2832">
        <v>8.6625139999999998</v>
      </c>
    </row>
    <row r="2833" spans="1:9" x14ac:dyDescent="0.25">
      <c r="A2833">
        <v>2832</v>
      </c>
      <c r="D2833">
        <v>166.890377</v>
      </c>
      <c r="E2833">
        <v>8.5312439999999992</v>
      </c>
      <c r="H2833">
        <v>153.73268099999999</v>
      </c>
      <c r="I2833">
        <v>8.6625139999999998</v>
      </c>
    </row>
    <row r="2834" spans="1:9" x14ac:dyDescent="0.25">
      <c r="A2834">
        <v>2833</v>
      </c>
      <c r="H2834">
        <v>153.73268099999999</v>
      </c>
      <c r="I2834">
        <v>8.6625139999999998</v>
      </c>
    </row>
    <row r="2835" spans="1:9" x14ac:dyDescent="0.25">
      <c r="A2835">
        <v>2834</v>
      </c>
    </row>
    <row r="2836" spans="1:9" x14ac:dyDescent="0.25">
      <c r="A2836">
        <v>2835</v>
      </c>
    </row>
    <row r="2837" spans="1:9" x14ac:dyDescent="0.25">
      <c r="A2837">
        <v>2836</v>
      </c>
    </row>
    <row r="2838" spans="1:9" x14ac:dyDescent="0.25">
      <c r="A2838">
        <v>2837</v>
      </c>
    </row>
    <row r="2839" spans="1:9" x14ac:dyDescent="0.25">
      <c r="A2839">
        <v>2838</v>
      </c>
      <c r="B2839">
        <v>178.79809799999998</v>
      </c>
      <c r="C2839">
        <v>6.890695</v>
      </c>
      <c r="F2839">
        <v>165.90358699999999</v>
      </c>
      <c r="G2839">
        <v>6.6281549999999996</v>
      </c>
    </row>
    <row r="2840" spans="1:9" x14ac:dyDescent="0.25">
      <c r="A2840">
        <v>2839</v>
      </c>
      <c r="B2840">
        <v>178.79809799999998</v>
      </c>
      <c r="C2840">
        <v>6.890695</v>
      </c>
      <c r="F2840">
        <v>165.90358699999999</v>
      </c>
      <c r="G2840">
        <v>6.6281549999999996</v>
      </c>
    </row>
    <row r="2841" spans="1:9" x14ac:dyDescent="0.25">
      <c r="A2841">
        <v>2840</v>
      </c>
      <c r="B2841">
        <v>178.79809799999998</v>
      </c>
      <c r="C2841">
        <v>6.890695</v>
      </c>
      <c r="F2841">
        <v>165.90358699999999</v>
      </c>
      <c r="G2841">
        <v>6.6281549999999996</v>
      </c>
    </row>
    <row r="2842" spans="1:9" x14ac:dyDescent="0.25">
      <c r="A2842">
        <v>2841</v>
      </c>
      <c r="B2842">
        <v>178.79809799999998</v>
      </c>
      <c r="C2842">
        <v>6.890695</v>
      </c>
      <c r="F2842">
        <v>165.90358699999999</v>
      </c>
      <c r="G2842">
        <v>6.6281549999999996</v>
      </c>
    </row>
    <row r="2843" spans="1:9" x14ac:dyDescent="0.25">
      <c r="A2843">
        <v>2842</v>
      </c>
      <c r="B2843">
        <v>178.79809799999998</v>
      </c>
      <c r="C2843">
        <v>6.890695</v>
      </c>
      <c r="F2843">
        <v>165.90358699999999</v>
      </c>
      <c r="G2843">
        <v>6.6281549999999996</v>
      </c>
    </row>
    <row r="2844" spans="1:9" x14ac:dyDescent="0.25">
      <c r="A2844">
        <v>2843</v>
      </c>
      <c r="B2844">
        <v>178.79809799999998</v>
      </c>
      <c r="C2844">
        <v>6.890695</v>
      </c>
      <c r="F2844">
        <v>165.90358699999999</v>
      </c>
      <c r="G2844">
        <v>6.6281549999999996</v>
      </c>
    </row>
    <row r="2845" spans="1:9" x14ac:dyDescent="0.25">
      <c r="A2845">
        <v>2844</v>
      </c>
      <c r="B2845">
        <v>178.79809799999998</v>
      </c>
      <c r="C2845">
        <v>6.890695</v>
      </c>
      <c r="F2845">
        <v>165.90358699999999</v>
      </c>
      <c r="G2845">
        <v>6.6281549999999996</v>
      </c>
    </row>
    <row r="2846" spans="1:9" x14ac:dyDescent="0.25">
      <c r="A2846">
        <v>2845</v>
      </c>
      <c r="B2846">
        <v>178.79809799999998</v>
      </c>
      <c r="C2846">
        <v>6.890695</v>
      </c>
      <c r="F2846">
        <v>165.90358699999999</v>
      </c>
      <c r="G2846">
        <v>6.6281549999999996</v>
      </c>
    </row>
    <row r="2847" spans="1:9" x14ac:dyDescent="0.25">
      <c r="A2847">
        <v>2846</v>
      </c>
      <c r="B2847">
        <v>178.79809799999998</v>
      </c>
      <c r="C2847">
        <v>6.890695</v>
      </c>
      <c r="F2847">
        <v>165.90358699999999</v>
      </c>
      <c r="G2847">
        <v>6.6281549999999996</v>
      </c>
    </row>
    <row r="2848" spans="1:9" x14ac:dyDescent="0.25">
      <c r="A2848">
        <v>2847</v>
      </c>
      <c r="B2848">
        <v>178.79809799999998</v>
      </c>
      <c r="C2848">
        <v>6.890695</v>
      </c>
      <c r="F2848">
        <v>165.90358699999999</v>
      </c>
      <c r="G2848">
        <v>6.6281549999999996</v>
      </c>
    </row>
    <row r="2849" spans="1:9" x14ac:dyDescent="0.25">
      <c r="A2849">
        <v>2848</v>
      </c>
      <c r="B2849">
        <v>178.79809799999998</v>
      </c>
      <c r="C2849">
        <v>6.890695</v>
      </c>
      <c r="F2849">
        <v>165.90358699999999</v>
      </c>
      <c r="G2849">
        <v>6.6281549999999996</v>
      </c>
    </row>
    <row r="2850" spans="1:9" x14ac:dyDescent="0.25">
      <c r="A2850">
        <v>2849</v>
      </c>
      <c r="B2850">
        <v>178.79809799999998</v>
      </c>
      <c r="C2850">
        <v>6.890695</v>
      </c>
      <c r="F2850">
        <v>165.90358699999999</v>
      </c>
      <c r="G2850">
        <v>6.6281549999999996</v>
      </c>
    </row>
    <row r="2851" spans="1:9" x14ac:dyDescent="0.25">
      <c r="A2851">
        <v>2850</v>
      </c>
      <c r="B2851">
        <v>178.79809799999998</v>
      </c>
      <c r="C2851">
        <v>6.890695</v>
      </c>
      <c r="F2851">
        <v>165.90358699999999</v>
      </c>
      <c r="G2851">
        <v>6.6281549999999996</v>
      </c>
    </row>
    <row r="2852" spans="1:9" x14ac:dyDescent="0.25">
      <c r="A2852">
        <v>2851</v>
      </c>
      <c r="B2852">
        <v>178.79809799999998</v>
      </c>
      <c r="C2852">
        <v>6.890695</v>
      </c>
      <c r="F2852">
        <v>165.90358699999999</v>
      </c>
      <c r="G2852">
        <v>6.6281549999999996</v>
      </c>
    </row>
    <row r="2853" spans="1:9" x14ac:dyDescent="0.25">
      <c r="A2853">
        <v>2852</v>
      </c>
      <c r="B2853">
        <v>178.79809799999998</v>
      </c>
      <c r="C2853">
        <v>6.890695</v>
      </c>
      <c r="F2853">
        <v>165.90358699999999</v>
      </c>
      <c r="G2853">
        <v>6.6281549999999996</v>
      </c>
    </row>
    <row r="2854" spans="1:9" x14ac:dyDescent="0.25">
      <c r="A2854">
        <v>2853</v>
      </c>
    </row>
    <row r="2855" spans="1:9" x14ac:dyDescent="0.25">
      <c r="A2855">
        <v>2854</v>
      </c>
      <c r="H2855">
        <v>175.37710999999999</v>
      </c>
      <c r="I2855">
        <v>7.612571</v>
      </c>
    </row>
    <row r="2856" spans="1:9" x14ac:dyDescent="0.25">
      <c r="A2856">
        <v>2855</v>
      </c>
      <c r="D2856">
        <v>189.58744099999998</v>
      </c>
      <c r="E2856">
        <v>8.5968789999999995</v>
      </c>
      <c r="H2856">
        <v>175.37710999999999</v>
      </c>
      <c r="I2856">
        <v>7.612571</v>
      </c>
    </row>
    <row r="2857" spans="1:9" x14ac:dyDescent="0.25">
      <c r="A2857">
        <v>2856</v>
      </c>
      <c r="D2857">
        <v>189.58744099999998</v>
      </c>
      <c r="E2857">
        <v>8.5968789999999995</v>
      </c>
      <c r="H2857">
        <v>175.37710999999999</v>
      </c>
      <c r="I2857">
        <v>7.612571</v>
      </c>
    </row>
    <row r="2858" spans="1:9" x14ac:dyDescent="0.25">
      <c r="A2858">
        <v>2857</v>
      </c>
      <c r="D2858">
        <v>189.58744099999998</v>
      </c>
      <c r="E2858">
        <v>8.5968789999999995</v>
      </c>
      <c r="H2858">
        <v>175.37710999999999</v>
      </c>
      <c r="I2858">
        <v>7.612571</v>
      </c>
    </row>
    <row r="2859" spans="1:9" x14ac:dyDescent="0.25">
      <c r="A2859">
        <v>2858</v>
      </c>
      <c r="D2859">
        <v>189.58744099999998</v>
      </c>
      <c r="E2859">
        <v>8.5968789999999995</v>
      </c>
      <c r="H2859">
        <v>175.37710999999999</v>
      </c>
      <c r="I2859">
        <v>7.612571</v>
      </c>
    </row>
    <row r="2860" spans="1:9" x14ac:dyDescent="0.25">
      <c r="A2860">
        <v>2859</v>
      </c>
      <c r="D2860">
        <v>189.58744099999998</v>
      </c>
      <c r="E2860">
        <v>8.5968789999999995</v>
      </c>
      <c r="H2860">
        <v>175.37710999999999</v>
      </c>
      <c r="I2860">
        <v>7.612571</v>
      </c>
    </row>
    <row r="2861" spans="1:9" x14ac:dyDescent="0.25">
      <c r="A2861">
        <v>2860</v>
      </c>
      <c r="D2861">
        <v>189.58744099999998</v>
      </c>
      <c r="E2861">
        <v>8.5968789999999995</v>
      </c>
      <c r="H2861">
        <v>175.37710999999999</v>
      </c>
      <c r="I2861">
        <v>7.612571</v>
      </c>
    </row>
    <row r="2862" spans="1:9" x14ac:dyDescent="0.25">
      <c r="A2862">
        <v>2861</v>
      </c>
      <c r="D2862">
        <v>189.58744099999998</v>
      </c>
      <c r="E2862">
        <v>8.5968789999999995</v>
      </c>
      <c r="H2862">
        <v>175.37710999999999</v>
      </c>
      <c r="I2862">
        <v>7.612571</v>
      </c>
    </row>
    <row r="2863" spans="1:9" x14ac:dyDescent="0.25">
      <c r="A2863">
        <v>2862</v>
      </c>
      <c r="D2863">
        <v>189.58744099999998</v>
      </c>
      <c r="E2863">
        <v>8.5968789999999995</v>
      </c>
      <c r="H2863">
        <v>175.37710999999999</v>
      </c>
      <c r="I2863">
        <v>7.612571</v>
      </c>
    </row>
    <row r="2864" spans="1:9" x14ac:dyDescent="0.25">
      <c r="A2864">
        <v>2863</v>
      </c>
      <c r="D2864">
        <v>189.58744099999998</v>
      </c>
      <c r="E2864">
        <v>8.5968789999999995</v>
      </c>
      <c r="H2864">
        <v>175.37710999999999</v>
      </c>
      <c r="I2864">
        <v>7.612571</v>
      </c>
    </row>
    <row r="2865" spans="1:9" x14ac:dyDescent="0.25">
      <c r="A2865">
        <v>2864</v>
      </c>
      <c r="D2865">
        <v>189.58744099999998</v>
      </c>
      <c r="E2865">
        <v>8.5968789999999995</v>
      </c>
      <c r="H2865">
        <v>175.37710999999999</v>
      </c>
      <c r="I2865">
        <v>7.612571</v>
      </c>
    </row>
    <row r="2866" spans="1:9" x14ac:dyDescent="0.25">
      <c r="A2866">
        <v>2865</v>
      </c>
      <c r="D2866">
        <v>189.58744099999998</v>
      </c>
      <c r="E2866">
        <v>8.5968789999999995</v>
      </c>
      <c r="H2866">
        <v>175.37710999999999</v>
      </c>
      <c r="I2866">
        <v>7.612571</v>
      </c>
    </row>
    <row r="2867" spans="1:9" x14ac:dyDescent="0.25">
      <c r="A2867">
        <v>2866</v>
      </c>
      <c r="D2867">
        <v>189.58744099999998</v>
      </c>
      <c r="E2867">
        <v>8.5968789999999995</v>
      </c>
      <c r="H2867">
        <v>175.37710999999999</v>
      </c>
      <c r="I2867">
        <v>7.612571</v>
      </c>
    </row>
    <row r="2868" spans="1:9" x14ac:dyDescent="0.25">
      <c r="A2868">
        <v>2867</v>
      </c>
      <c r="D2868">
        <v>189.58744099999998</v>
      </c>
      <c r="E2868">
        <v>8.5968789999999995</v>
      </c>
      <c r="H2868">
        <v>175.37710999999999</v>
      </c>
      <c r="I2868">
        <v>7.612571</v>
      </c>
    </row>
    <row r="2869" spans="1:9" x14ac:dyDescent="0.25">
      <c r="A2869">
        <v>2868</v>
      </c>
      <c r="D2869">
        <v>189.58744099999998</v>
      </c>
      <c r="E2869">
        <v>8.5968789999999995</v>
      </c>
      <c r="H2869">
        <v>175.37710999999999</v>
      </c>
      <c r="I2869">
        <v>7.612571</v>
      </c>
    </row>
    <row r="2870" spans="1:9" x14ac:dyDescent="0.25">
      <c r="A2870">
        <v>2869</v>
      </c>
    </row>
    <row r="2871" spans="1:9" x14ac:dyDescent="0.25">
      <c r="A2871">
        <v>2870</v>
      </c>
    </row>
    <row r="2872" spans="1:9" x14ac:dyDescent="0.25">
      <c r="A2872">
        <v>2871</v>
      </c>
    </row>
    <row r="2873" spans="1:9" x14ac:dyDescent="0.25">
      <c r="A2873">
        <v>2872</v>
      </c>
    </row>
    <row r="2874" spans="1:9" x14ac:dyDescent="0.25">
      <c r="A2874">
        <v>2873</v>
      </c>
    </row>
    <row r="2875" spans="1:9" x14ac:dyDescent="0.25">
      <c r="A2875">
        <v>2874</v>
      </c>
      <c r="F2875">
        <v>188.337469</v>
      </c>
      <c r="G2875">
        <v>7.0874920000000001</v>
      </c>
    </row>
    <row r="2876" spans="1:9" x14ac:dyDescent="0.25">
      <c r="A2876">
        <v>2875</v>
      </c>
      <c r="F2876">
        <v>188.337469</v>
      </c>
      <c r="G2876">
        <v>7.0874920000000001</v>
      </c>
    </row>
    <row r="2877" spans="1:9" x14ac:dyDescent="0.25">
      <c r="A2877">
        <v>2876</v>
      </c>
      <c r="B2877">
        <v>200.90315699999999</v>
      </c>
      <c r="C2877">
        <v>7.1531269999999996</v>
      </c>
      <c r="F2877">
        <v>188.337469</v>
      </c>
      <c r="G2877">
        <v>7.0874920000000001</v>
      </c>
    </row>
    <row r="2878" spans="1:9" x14ac:dyDescent="0.25">
      <c r="A2878">
        <v>2877</v>
      </c>
      <c r="B2878">
        <v>200.90315699999999</v>
      </c>
      <c r="C2878">
        <v>7.1531269999999996</v>
      </c>
      <c r="F2878">
        <v>188.337469</v>
      </c>
      <c r="G2878">
        <v>7.0874920000000001</v>
      </c>
    </row>
    <row r="2879" spans="1:9" x14ac:dyDescent="0.25">
      <c r="A2879">
        <v>2878</v>
      </c>
      <c r="B2879">
        <v>200.90315699999999</v>
      </c>
      <c r="C2879">
        <v>7.1531269999999996</v>
      </c>
      <c r="F2879">
        <v>188.337469</v>
      </c>
      <c r="G2879">
        <v>7.0874920000000001</v>
      </c>
    </row>
    <row r="2880" spans="1:9" x14ac:dyDescent="0.25">
      <c r="A2880">
        <v>2879</v>
      </c>
      <c r="B2880">
        <v>200.90315699999999</v>
      </c>
      <c r="C2880">
        <v>7.1531269999999996</v>
      </c>
      <c r="F2880">
        <v>188.337469</v>
      </c>
      <c r="G2880">
        <v>7.0874920000000001</v>
      </c>
    </row>
    <row r="2881" spans="1:9" x14ac:dyDescent="0.25">
      <c r="A2881">
        <v>2880</v>
      </c>
      <c r="B2881">
        <v>200.90315699999999</v>
      </c>
      <c r="C2881">
        <v>7.1531269999999996</v>
      </c>
      <c r="F2881">
        <v>188.337469</v>
      </c>
      <c r="G2881">
        <v>7.0874920000000001</v>
      </c>
    </row>
    <row r="2882" spans="1:9" x14ac:dyDescent="0.25">
      <c r="A2882">
        <v>2881</v>
      </c>
      <c r="B2882">
        <v>200.90315699999999</v>
      </c>
      <c r="C2882">
        <v>7.1531269999999996</v>
      </c>
      <c r="F2882">
        <v>188.337469</v>
      </c>
      <c r="G2882">
        <v>7.0874920000000001</v>
      </c>
    </row>
    <row r="2883" spans="1:9" x14ac:dyDescent="0.25">
      <c r="A2883">
        <v>2882</v>
      </c>
      <c r="B2883">
        <v>200.90315699999999</v>
      </c>
      <c r="C2883">
        <v>7.1531269999999996</v>
      </c>
      <c r="F2883">
        <v>188.337469</v>
      </c>
      <c r="G2883">
        <v>7.0874920000000001</v>
      </c>
    </row>
    <row r="2884" spans="1:9" x14ac:dyDescent="0.25">
      <c r="A2884">
        <v>2883</v>
      </c>
      <c r="B2884">
        <v>200.90315699999999</v>
      </c>
      <c r="C2884">
        <v>7.1531269999999996</v>
      </c>
      <c r="F2884">
        <v>188.337469</v>
      </c>
      <c r="G2884">
        <v>7.0874920000000001</v>
      </c>
    </row>
    <row r="2885" spans="1:9" x14ac:dyDescent="0.25">
      <c r="A2885">
        <v>2884</v>
      </c>
      <c r="B2885">
        <v>200.90315699999999</v>
      </c>
      <c r="C2885">
        <v>7.1531269999999996</v>
      </c>
      <c r="F2885">
        <v>188.337469</v>
      </c>
      <c r="G2885">
        <v>7.0874920000000001</v>
      </c>
    </row>
    <row r="2886" spans="1:9" x14ac:dyDescent="0.25">
      <c r="A2886">
        <v>2885</v>
      </c>
      <c r="B2886">
        <v>200.90315699999999</v>
      </c>
      <c r="C2886">
        <v>7.1531269999999996</v>
      </c>
      <c r="F2886">
        <v>188.337469</v>
      </c>
      <c r="G2886">
        <v>7.0874920000000001</v>
      </c>
    </row>
    <row r="2887" spans="1:9" x14ac:dyDescent="0.25">
      <c r="A2887">
        <v>2886</v>
      </c>
      <c r="B2887">
        <v>200.90315699999999</v>
      </c>
      <c r="C2887">
        <v>7.1531269999999996</v>
      </c>
      <c r="F2887">
        <v>188.337469</v>
      </c>
      <c r="G2887">
        <v>7.0874920000000001</v>
      </c>
    </row>
    <row r="2888" spans="1:9" x14ac:dyDescent="0.25">
      <c r="A2888">
        <v>2887</v>
      </c>
      <c r="B2888">
        <v>200.90315699999999</v>
      </c>
      <c r="C2888">
        <v>7.1531269999999996</v>
      </c>
      <c r="F2888">
        <v>188.337469</v>
      </c>
      <c r="G2888">
        <v>7.0874920000000001</v>
      </c>
    </row>
    <row r="2889" spans="1:9" x14ac:dyDescent="0.25">
      <c r="A2889">
        <v>2888</v>
      </c>
      <c r="B2889">
        <v>200.90315699999999</v>
      </c>
      <c r="C2889">
        <v>7.1531269999999996</v>
      </c>
      <c r="F2889">
        <v>188.337469</v>
      </c>
      <c r="G2889">
        <v>7.0874920000000001</v>
      </c>
      <c r="H2889">
        <v>196.36367899999999</v>
      </c>
      <c r="I2889">
        <v>9.8438339999999993</v>
      </c>
    </row>
    <row r="2890" spans="1:9" x14ac:dyDescent="0.25">
      <c r="A2890">
        <v>2889</v>
      </c>
      <c r="B2890">
        <v>200.90315699999999</v>
      </c>
      <c r="C2890">
        <v>7.1531269999999996</v>
      </c>
      <c r="F2890">
        <v>188.403212</v>
      </c>
      <c r="G2890">
        <v>7.0874920000000001</v>
      </c>
      <c r="H2890">
        <v>196.36367899999999</v>
      </c>
      <c r="I2890">
        <v>9.8438339999999993</v>
      </c>
    </row>
    <row r="2891" spans="1:9" x14ac:dyDescent="0.25">
      <c r="A2891">
        <v>2890</v>
      </c>
      <c r="B2891">
        <v>200.90315699999999</v>
      </c>
      <c r="C2891">
        <v>7.1531269999999996</v>
      </c>
      <c r="H2891">
        <v>196.36367899999999</v>
      </c>
      <c r="I2891">
        <v>9.8438339999999993</v>
      </c>
    </row>
    <row r="2892" spans="1:9" x14ac:dyDescent="0.25">
      <c r="A2892">
        <v>2891</v>
      </c>
      <c r="B2892">
        <v>200.90315699999999</v>
      </c>
      <c r="C2892">
        <v>7.1531269999999996</v>
      </c>
      <c r="H2892">
        <v>196.36367899999999</v>
      </c>
      <c r="I2892">
        <v>9.8438339999999993</v>
      </c>
    </row>
    <row r="2893" spans="1:9" x14ac:dyDescent="0.25">
      <c r="A2893">
        <v>2892</v>
      </c>
      <c r="H2893">
        <v>196.36367899999999</v>
      </c>
      <c r="I2893">
        <v>9.8438339999999993</v>
      </c>
    </row>
    <row r="2894" spans="1:9" x14ac:dyDescent="0.25">
      <c r="A2894">
        <v>2893</v>
      </c>
      <c r="H2894">
        <v>196.36367899999999</v>
      </c>
      <c r="I2894">
        <v>9.8438339999999993</v>
      </c>
    </row>
    <row r="2895" spans="1:9" x14ac:dyDescent="0.25">
      <c r="A2895">
        <v>2894</v>
      </c>
      <c r="H2895">
        <v>196.36367899999999</v>
      </c>
      <c r="I2895">
        <v>9.8438339999999993</v>
      </c>
    </row>
    <row r="2896" spans="1:9" x14ac:dyDescent="0.25">
      <c r="A2896">
        <v>2895</v>
      </c>
      <c r="H2896">
        <v>196.36367899999999</v>
      </c>
      <c r="I2896">
        <v>9.8438339999999993</v>
      </c>
    </row>
    <row r="2897" spans="1:9" x14ac:dyDescent="0.25">
      <c r="A2897">
        <v>2896</v>
      </c>
      <c r="H2897">
        <v>196.36367899999999</v>
      </c>
      <c r="I2897">
        <v>9.8438339999999993</v>
      </c>
    </row>
    <row r="2898" spans="1:9" x14ac:dyDescent="0.25">
      <c r="A2898">
        <v>2897</v>
      </c>
      <c r="H2898">
        <v>196.36367899999999</v>
      </c>
      <c r="I2898">
        <v>9.8438339999999993</v>
      </c>
    </row>
    <row r="2899" spans="1:9" x14ac:dyDescent="0.25">
      <c r="A2899">
        <v>2898</v>
      </c>
      <c r="H2899">
        <v>196.36367899999999</v>
      </c>
      <c r="I2899">
        <v>9.8438339999999993</v>
      </c>
    </row>
    <row r="2900" spans="1:9" x14ac:dyDescent="0.25">
      <c r="A2900">
        <v>2899</v>
      </c>
      <c r="H2900">
        <v>196.36367899999999</v>
      </c>
      <c r="I2900">
        <v>9.8438339999999993</v>
      </c>
    </row>
    <row r="2901" spans="1:9" x14ac:dyDescent="0.25">
      <c r="A2901">
        <v>2900</v>
      </c>
      <c r="H2901">
        <v>196.36367899999999</v>
      </c>
      <c r="I2901">
        <v>9.8438339999999993</v>
      </c>
    </row>
    <row r="2902" spans="1:9" x14ac:dyDescent="0.25">
      <c r="A2902">
        <v>2901</v>
      </c>
      <c r="H2902">
        <v>196.36367899999999</v>
      </c>
      <c r="I2902">
        <v>9.8438339999999993</v>
      </c>
    </row>
    <row r="2903" spans="1:9" x14ac:dyDescent="0.25">
      <c r="A2903">
        <v>2902</v>
      </c>
      <c r="H2903">
        <v>196.36367899999999</v>
      </c>
      <c r="I2903">
        <v>9.8438339999999993</v>
      </c>
    </row>
    <row r="2904" spans="1:9" x14ac:dyDescent="0.25">
      <c r="A2904">
        <v>2903</v>
      </c>
      <c r="H2904">
        <v>196.36367899999999</v>
      </c>
      <c r="I2904">
        <v>9.8438339999999993</v>
      </c>
    </row>
    <row r="2905" spans="1:9" x14ac:dyDescent="0.25">
      <c r="A2905">
        <v>2904</v>
      </c>
    </row>
    <row r="2906" spans="1:9" x14ac:dyDescent="0.25">
      <c r="A2906">
        <v>2905</v>
      </c>
    </row>
    <row r="2907" spans="1:9" x14ac:dyDescent="0.25">
      <c r="A2907">
        <v>2906</v>
      </c>
    </row>
    <row r="2908" spans="1:9" x14ac:dyDescent="0.25">
      <c r="A2908">
        <v>2907</v>
      </c>
    </row>
    <row r="2909" spans="1:9" x14ac:dyDescent="0.25">
      <c r="A2909">
        <v>2908</v>
      </c>
    </row>
    <row r="2910" spans="1:9" x14ac:dyDescent="0.25">
      <c r="A2910">
        <v>2909</v>
      </c>
      <c r="F2910">
        <v>206.03464199999999</v>
      </c>
      <c r="G2910">
        <v>7.7437329999999998</v>
      </c>
    </row>
    <row r="2911" spans="1:9" x14ac:dyDescent="0.25">
      <c r="A2911">
        <v>2910</v>
      </c>
      <c r="F2911">
        <v>206.03464199999999</v>
      </c>
      <c r="G2911">
        <v>7.7437329999999998</v>
      </c>
    </row>
    <row r="2912" spans="1:9" x14ac:dyDescent="0.25">
      <c r="A2912">
        <v>2911</v>
      </c>
      <c r="F2912">
        <v>206.03464199999999</v>
      </c>
      <c r="G2912">
        <v>7.7437329999999998</v>
      </c>
    </row>
    <row r="2913" spans="1:7" x14ac:dyDescent="0.25">
      <c r="A2913">
        <v>2912</v>
      </c>
      <c r="F2913">
        <v>206.03464199999999</v>
      </c>
      <c r="G2913">
        <v>7.7437329999999998</v>
      </c>
    </row>
    <row r="2914" spans="1:7" x14ac:dyDescent="0.25">
      <c r="A2914">
        <v>2913</v>
      </c>
      <c r="F2914">
        <v>206.03464199999999</v>
      </c>
      <c r="G2914">
        <v>7.7437329999999998</v>
      </c>
    </row>
    <row r="2915" spans="1:7" x14ac:dyDescent="0.25">
      <c r="A2915">
        <v>2914</v>
      </c>
      <c r="F2915">
        <v>206.03464199999999</v>
      </c>
      <c r="G2915">
        <v>7.7437329999999998</v>
      </c>
    </row>
    <row r="2916" spans="1:7" x14ac:dyDescent="0.25">
      <c r="A2916">
        <v>2915</v>
      </c>
      <c r="F2916">
        <v>206.03464199999999</v>
      </c>
      <c r="G2916">
        <v>7.7437329999999998</v>
      </c>
    </row>
    <row r="2917" spans="1:7" x14ac:dyDescent="0.25">
      <c r="A2917">
        <v>2916</v>
      </c>
      <c r="F2917">
        <v>206.03464199999999</v>
      </c>
      <c r="G2917">
        <v>7.7437329999999998</v>
      </c>
    </row>
    <row r="2918" spans="1:7" x14ac:dyDescent="0.25">
      <c r="A2918">
        <v>2917</v>
      </c>
      <c r="F2918">
        <v>206.03464199999999</v>
      </c>
      <c r="G2918">
        <v>7.7437329999999998</v>
      </c>
    </row>
    <row r="2919" spans="1:7" x14ac:dyDescent="0.25">
      <c r="A2919">
        <v>2918</v>
      </c>
      <c r="F2919">
        <v>206.03464199999999</v>
      </c>
      <c r="G2919">
        <v>7.7437329999999998</v>
      </c>
    </row>
    <row r="2920" spans="1:7" x14ac:dyDescent="0.25">
      <c r="A2920">
        <v>2919</v>
      </c>
      <c r="F2920">
        <v>206.03464199999999</v>
      </c>
      <c r="G2920">
        <v>7.7437329999999998</v>
      </c>
    </row>
    <row r="2921" spans="1:7" x14ac:dyDescent="0.25">
      <c r="A2921">
        <v>2920</v>
      </c>
      <c r="F2921">
        <v>206.03464199999999</v>
      </c>
      <c r="G2921">
        <v>7.7437329999999998</v>
      </c>
    </row>
    <row r="2922" spans="1:7" x14ac:dyDescent="0.25">
      <c r="A2922">
        <v>2921</v>
      </c>
      <c r="F2922">
        <v>206.03464199999999</v>
      </c>
      <c r="G2922">
        <v>7.7437329999999998</v>
      </c>
    </row>
    <row r="2923" spans="1:7" x14ac:dyDescent="0.25">
      <c r="A2923">
        <v>2922</v>
      </c>
      <c r="F2923">
        <v>206.03464199999999</v>
      </c>
      <c r="G2923">
        <v>7.7437329999999998</v>
      </c>
    </row>
    <row r="2924" spans="1:7" x14ac:dyDescent="0.25">
      <c r="A2924">
        <v>2923</v>
      </c>
      <c r="F2924">
        <v>206.03464199999999</v>
      </c>
      <c r="G2924">
        <v>7.7437329999999998</v>
      </c>
    </row>
    <row r="2925" spans="1:7" x14ac:dyDescent="0.25">
      <c r="A2925">
        <v>2924</v>
      </c>
      <c r="F2925">
        <v>206.03464199999999</v>
      </c>
      <c r="G2925">
        <v>7.7437329999999998</v>
      </c>
    </row>
    <row r="2926" spans="1:7" x14ac:dyDescent="0.25">
      <c r="A2926">
        <v>2925</v>
      </c>
      <c r="F2926">
        <v>206.03464199999999</v>
      </c>
      <c r="G2926">
        <v>7.7437329999999998</v>
      </c>
    </row>
    <row r="2927" spans="1:7" x14ac:dyDescent="0.25">
      <c r="A2927">
        <v>2926</v>
      </c>
      <c r="F2927">
        <v>206.03464199999999</v>
      </c>
      <c r="G2927">
        <v>7.7437329999999998</v>
      </c>
    </row>
    <row r="2928" spans="1:7" x14ac:dyDescent="0.25">
      <c r="A2928">
        <v>2927</v>
      </c>
      <c r="F2928">
        <v>206.03464199999999</v>
      </c>
      <c r="G2928">
        <v>7.7437329999999998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1" x14ac:dyDescent="0.25">
      <c r="A4321">
        <v>4320</v>
      </c>
    </row>
    <row r="4322" spans="1:11" x14ac:dyDescent="0.25">
      <c r="A4322">
        <v>4321</v>
      </c>
      <c r="B4322">
        <v>198.534696</v>
      </c>
      <c r="C4322">
        <v>6.6281549999999996</v>
      </c>
      <c r="J4322">
        <v>209.94520499999999</v>
      </c>
      <c r="K4322">
        <v>11.651978</v>
      </c>
    </row>
    <row r="4323" spans="1:11" x14ac:dyDescent="0.25">
      <c r="A4323">
        <v>4322</v>
      </c>
      <c r="B4323">
        <v>198.534696</v>
      </c>
      <c r="C4323">
        <v>6.6281549999999996</v>
      </c>
    </row>
    <row r="4324" spans="1:11" x14ac:dyDescent="0.25">
      <c r="A4324">
        <v>4323</v>
      </c>
      <c r="B4324">
        <v>198.534696</v>
      </c>
      <c r="C4324">
        <v>6.6281549999999996</v>
      </c>
    </row>
    <row r="4325" spans="1:11" x14ac:dyDescent="0.25">
      <c r="A4325">
        <v>4324</v>
      </c>
      <c r="B4325">
        <v>198.534696</v>
      </c>
      <c r="C4325">
        <v>6.6281549999999996</v>
      </c>
    </row>
    <row r="4326" spans="1:11" x14ac:dyDescent="0.25">
      <c r="A4326">
        <v>4325</v>
      </c>
      <c r="B4326">
        <v>198.534696</v>
      </c>
      <c r="C4326">
        <v>6.6281549999999996</v>
      </c>
    </row>
    <row r="4327" spans="1:11" x14ac:dyDescent="0.25">
      <c r="A4327">
        <v>4326</v>
      </c>
      <c r="B4327">
        <v>198.534696</v>
      </c>
      <c r="C4327">
        <v>6.6281549999999996</v>
      </c>
    </row>
    <row r="4328" spans="1:11" x14ac:dyDescent="0.25">
      <c r="A4328">
        <v>4327</v>
      </c>
      <c r="B4328">
        <v>198.534696</v>
      </c>
      <c r="C4328">
        <v>6.6281549999999996</v>
      </c>
    </row>
    <row r="4329" spans="1:11" x14ac:dyDescent="0.25">
      <c r="A4329">
        <v>4328</v>
      </c>
      <c r="B4329">
        <v>198.534696</v>
      </c>
      <c r="C4329">
        <v>6.6281549999999996</v>
      </c>
      <c r="F4329">
        <v>204.162497</v>
      </c>
      <c r="G4329">
        <v>7.747897</v>
      </c>
    </row>
    <row r="4330" spans="1:11" x14ac:dyDescent="0.25">
      <c r="A4330">
        <v>4329</v>
      </c>
      <c r="B4330">
        <v>198.534696</v>
      </c>
      <c r="C4330">
        <v>6.6281549999999996</v>
      </c>
      <c r="F4330">
        <v>204.162497</v>
      </c>
      <c r="G4330">
        <v>7.747897</v>
      </c>
    </row>
    <row r="4331" spans="1:11" x14ac:dyDescent="0.25">
      <c r="A4331">
        <v>4330</v>
      </c>
      <c r="B4331">
        <v>198.534696</v>
      </c>
      <c r="C4331">
        <v>6.6281549999999996</v>
      </c>
      <c r="F4331">
        <v>204.162497</v>
      </c>
      <c r="G4331">
        <v>7.747897</v>
      </c>
    </row>
    <row r="4332" spans="1:11" x14ac:dyDescent="0.25">
      <c r="A4332">
        <v>4331</v>
      </c>
      <c r="F4332">
        <v>204.162497</v>
      </c>
      <c r="G4332">
        <v>7.747897</v>
      </c>
    </row>
    <row r="4333" spans="1:11" x14ac:dyDescent="0.25">
      <c r="A4333">
        <v>4332</v>
      </c>
      <c r="D4333">
        <v>188.92958300000001</v>
      </c>
      <c r="E4333">
        <v>5.5781039999999997</v>
      </c>
      <c r="F4333">
        <v>204.162497</v>
      </c>
      <c r="G4333">
        <v>7.747897</v>
      </c>
    </row>
    <row r="4334" spans="1:11" x14ac:dyDescent="0.25">
      <c r="A4334">
        <v>4333</v>
      </c>
      <c r="D4334">
        <v>188.92958300000001</v>
      </c>
      <c r="E4334">
        <v>5.5781039999999997</v>
      </c>
      <c r="F4334">
        <v>204.162497</v>
      </c>
      <c r="G4334">
        <v>7.747897</v>
      </c>
    </row>
    <row r="4335" spans="1:11" x14ac:dyDescent="0.25">
      <c r="A4335">
        <v>4334</v>
      </c>
      <c r="D4335">
        <v>188.92958300000001</v>
      </c>
      <c r="E4335">
        <v>5.5781039999999997</v>
      </c>
      <c r="F4335">
        <v>204.162497</v>
      </c>
      <c r="G4335">
        <v>7.747897</v>
      </c>
    </row>
    <row r="4336" spans="1:11" x14ac:dyDescent="0.25">
      <c r="A4336">
        <v>4335</v>
      </c>
      <c r="D4336">
        <v>188.92958300000001</v>
      </c>
      <c r="E4336">
        <v>5.5781039999999997</v>
      </c>
      <c r="F4336">
        <v>204.162497</v>
      </c>
      <c r="G4336">
        <v>7.747897</v>
      </c>
    </row>
    <row r="4337" spans="1:9" x14ac:dyDescent="0.25">
      <c r="A4337">
        <v>4336</v>
      </c>
      <c r="D4337">
        <v>188.92958300000001</v>
      </c>
      <c r="E4337">
        <v>5.5781039999999997</v>
      </c>
      <c r="F4337">
        <v>204.162497</v>
      </c>
      <c r="G4337">
        <v>7.747897</v>
      </c>
    </row>
    <row r="4338" spans="1:9" x14ac:dyDescent="0.25">
      <c r="A4338">
        <v>4337</v>
      </c>
      <c r="D4338">
        <v>188.92958300000001</v>
      </c>
      <c r="E4338">
        <v>5.5781039999999997</v>
      </c>
      <c r="F4338">
        <v>204.162497</v>
      </c>
      <c r="G4338">
        <v>7.747897</v>
      </c>
    </row>
    <row r="4339" spans="1:9" x14ac:dyDescent="0.25">
      <c r="A4339">
        <v>4338</v>
      </c>
      <c r="D4339">
        <v>188.92958300000001</v>
      </c>
      <c r="E4339">
        <v>5.5781039999999997</v>
      </c>
      <c r="F4339">
        <v>204.162497</v>
      </c>
      <c r="G4339">
        <v>7.747897</v>
      </c>
    </row>
    <row r="4340" spans="1:9" x14ac:dyDescent="0.25">
      <c r="A4340">
        <v>4339</v>
      </c>
      <c r="D4340">
        <v>188.92958300000001</v>
      </c>
      <c r="E4340">
        <v>5.5781039999999997</v>
      </c>
      <c r="F4340">
        <v>204.162497</v>
      </c>
      <c r="G4340">
        <v>7.747897</v>
      </c>
    </row>
    <row r="4341" spans="1:9" x14ac:dyDescent="0.25">
      <c r="A4341">
        <v>4340</v>
      </c>
      <c r="D4341">
        <v>188.92958300000001</v>
      </c>
      <c r="E4341">
        <v>5.5781039999999997</v>
      </c>
      <c r="F4341">
        <v>204.162497</v>
      </c>
      <c r="G4341">
        <v>7.747897</v>
      </c>
    </row>
    <row r="4342" spans="1:9" x14ac:dyDescent="0.25">
      <c r="A4342">
        <v>4341</v>
      </c>
      <c r="D4342">
        <v>188.92958300000001</v>
      </c>
      <c r="E4342">
        <v>5.5781039999999997</v>
      </c>
      <c r="F4342">
        <v>204.162497</v>
      </c>
      <c r="G4342">
        <v>7.747897</v>
      </c>
    </row>
    <row r="4343" spans="1:9" x14ac:dyDescent="0.25">
      <c r="A4343">
        <v>4342</v>
      </c>
      <c r="D4343">
        <v>188.92958300000001</v>
      </c>
      <c r="E4343">
        <v>5.5781039999999997</v>
      </c>
      <c r="F4343">
        <v>204.162497</v>
      </c>
      <c r="G4343">
        <v>7.747897</v>
      </c>
    </row>
    <row r="4344" spans="1:9" x14ac:dyDescent="0.25">
      <c r="A4344">
        <v>4343</v>
      </c>
      <c r="D4344">
        <v>188.92958300000001</v>
      </c>
      <c r="E4344">
        <v>5.5781039999999997</v>
      </c>
      <c r="F4344">
        <v>204.162497</v>
      </c>
      <c r="G4344">
        <v>7.747897</v>
      </c>
    </row>
    <row r="4345" spans="1:9" x14ac:dyDescent="0.25">
      <c r="A4345">
        <v>4344</v>
      </c>
      <c r="D4345">
        <v>188.92958300000001</v>
      </c>
      <c r="E4345">
        <v>5.5781039999999997</v>
      </c>
      <c r="F4345">
        <v>204.162497</v>
      </c>
      <c r="G4345">
        <v>7.747897</v>
      </c>
    </row>
    <row r="4346" spans="1:9" x14ac:dyDescent="0.25">
      <c r="A4346">
        <v>4345</v>
      </c>
      <c r="D4346">
        <v>188.92958300000001</v>
      </c>
      <c r="E4346">
        <v>5.5781039999999997</v>
      </c>
      <c r="F4346">
        <v>202.54780099999999</v>
      </c>
      <c r="G4346">
        <v>7.6782060000000003</v>
      </c>
    </row>
    <row r="4347" spans="1:9" x14ac:dyDescent="0.25">
      <c r="A4347">
        <v>4346</v>
      </c>
      <c r="D4347">
        <v>188.92958300000001</v>
      </c>
      <c r="E4347">
        <v>5.5125780000000004</v>
      </c>
    </row>
    <row r="4348" spans="1:9" x14ac:dyDescent="0.25">
      <c r="A4348">
        <v>4347</v>
      </c>
      <c r="D4348">
        <v>188.92958300000001</v>
      </c>
      <c r="E4348">
        <v>5.5125780000000004</v>
      </c>
    </row>
    <row r="4349" spans="1:9" x14ac:dyDescent="0.25">
      <c r="A4349">
        <v>4348</v>
      </c>
      <c r="D4349">
        <v>188.863733</v>
      </c>
      <c r="E4349">
        <v>5.3813079999999998</v>
      </c>
    </row>
    <row r="4350" spans="1:9" x14ac:dyDescent="0.25">
      <c r="A4350">
        <v>4349</v>
      </c>
      <c r="D4350">
        <v>188.863733</v>
      </c>
      <c r="E4350">
        <v>5.3813079999999998</v>
      </c>
      <c r="H4350">
        <v>193.20587599999999</v>
      </c>
      <c r="I4350">
        <v>4.725066</v>
      </c>
    </row>
    <row r="4351" spans="1:9" x14ac:dyDescent="0.25">
      <c r="A4351">
        <v>4350</v>
      </c>
      <c r="B4351">
        <v>178.99543399999999</v>
      </c>
      <c r="C4351">
        <v>7.4156659999999999</v>
      </c>
      <c r="H4351">
        <v>193.20587599999999</v>
      </c>
      <c r="I4351">
        <v>4.725066</v>
      </c>
    </row>
    <row r="4352" spans="1:9" x14ac:dyDescent="0.25">
      <c r="A4352">
        <v>4351</v>
      </c>
      <c r="B4352">
        <v>178.99543399999999</v>
      </c>
      <c r="C4352">
        <v>7.4156659999999999</v>
      </c>
      <c r="H4352">
        <v>193.20587599999999</v>
      </c>
      <c r="I4352">
        <v>4.725066</v>
      </c>
    </row>
    <row r="4353" spans="1:9" x14ac:dyDescent="0.25">
      <c r="A4353">
        <v>4352</v>
      </c>
      <c r="B4353">
        <v>178.99543399999999</v>
      </c>
      <c r="C4353">
        <v>7.4156659999999999</v>
      </c>
      <c r="H4353">
        <v>193.20587599999999</v>
      </c>
      <c r="I4353">
        <v>4.725066</v>
      </c>
    </row>
    <row r="4354" spans="1:9" x14ac:dyDescent="0.25">
      <c r="A4354">
        <v>4353</v>
      </c>
      <c r="B4354">
        <v>178.99543399999999</v>
      </c>
      <c r="C4354">
        <v>7.4156659999999999</v>
      </c>
      <c r="H4354">
        <v>193.20587599999999</v>
      </c>
      <c r="I4354">
        <v>4.725066</v>
      </c>
    </row>
    <row r="4355" spans="1:9" x14ac:dyDescent="0.25">
      <c r="A4355">
        <v>4354</v>
      </c>
      <c r="B4355">
        <v>178.99543399999999</v>
      </c>
      <c r="C4355">
        <v>7.4156659999999999</v>
      </c>
      <c r="H4355">
        <v>193.20587599999999</v>
      </c>
      <c r="I4355">
        <v>4.725066</v>
      </c>
    </row>
    <row r="4356" spans="1:9" x14ac:dyDescent="0.25">
      <c r="A4356">
        <v>4355</v>
      </c>
      <c r="B4356">
        <v>178.99543399999999</v>
      </c>
      <c r="C4356">
        <v>7.4156659999999999</v>
      </c>
      <c r="H4356">
        <v>193.20587599999999</v>
      </c>
      <c r="I4356">
        <v>4.725066</v>
      </c>
    </row>
    <row r="4357" spans="1:9" x14ac:dyDescent="0.25">
      <c r="A4357">
        <v>4356</v>
      </c>
      <c r="B4357">
        <v>178.99543399999999</v>
      </c>
      <c r="C4357">
        <v>7.4156659999999999</v>
      </c>
      <c r="H4357">
        <v>193.20587599999999</v>
      </c>
      <c r="I4357">
        <v>4.725066</v>
      </c>
    </row>
    <row r="4358" spans="1:9" x14ac:dyDescent="0.25">
      <c r="A4358">
        <v>4357</v>
      </c>
      <c r="B4358">
        <v>178.99543399999999</v>
      </c>
      <c r="C4358">
        <v>7.4156659999999999</v>
      </c>
      <c r="H4358">
        <v>193.20587599999999</v>
      </c>
      <c r="I4358">
        <v>4.725066</v>
      </c>
    </row>
    <row r="4359" spans="1:9" x14ac:dyDescent="0.25">
      <c r="A4359">
        <v>4358</v>
      </c>
      <c r="B4359">
        <v>178.99543399999999</v>
      </c>
      <c r="C4359">
        <v>7.4156659999999999</v>
      </c>
      <c r="H4359">
        <v>193.20587599999999</v>
      </c>
      <c r="I4359">
        <v>4.725066</v>
      </c>
    </row>
    <row r="4360" spans="1:9" x14ac:dyDescent="0.25">
      <c r="A4360">
        <v>4359</v>
      </c>
      <c r="B4360">
        <v>178.99543399999999</v>
      </c>
      <c r="C4360">
        <v>7.4156659999999999</v>
      </c>
      <c r="H4360">
        <v>193.20587599999999</v>
      </c>
      <c r="I4360">
        <v>4.725066</v>
      </c>
    </row>
    <row r="4361" spans="1:9" x14ac:dyDescent="0.25">
      <c r="A4361">
        <v>4360</v>
      </c>
      <c r="B4361">
        <v>178.99543399999999</v>
      </c>
      <c r="C4361">
        <v>7.4156659999999999</v>
      </c>
      <c r="H4361">
        <v>193.20587599999999</v>
      </c>
      <c r="I4361">
        <v>4.725066</v>
      </c>
    </row>
    <row r="4362" spans="1:9" x14ac:dyDescent="0.25">
      <c r="A4362">
        <v>4361</v>
      </c>
      <c r="B4362">
        <v>178.99543399999999</v>
      </c>
      <c r="C4362">
        <v>7.4156659999999999</v>
      </c>
      <c r="H4362">
        <v>193.20587599999999</v>
      </c>
      <c r="I4362">
        <v>4.725066</v>
      </c>
    </row>
    <row r="4363" spans="1:9" x14ac:dyDescent="0.25">
      <c r="A4363">
        <v>4362</v>
      </c>
      <c r="B4363">
        <v>178.99543399999999</v>
      </c>
      <c r="C4363">
        <v>7.4156659999999999</v>
      </c>
      <c r="H4363">
        <v>193.20587599999999</v>
      </c>
      <c r="I4363">
        <v>4.725066</v>
      </c>
    </row>
    <row r="4364" spans="1:9" x14ac:dyDescent="0.25">
      <c r="A4364">
        <v>4363</v>
      </c>
      <c r="B4364">
        <v>178.99543399999999</v>
      </c>
      <c r="C4364">
        <v>7.4156659999999999</v>
      </c>
      <c r="H4364">
        <v>193.20587599999999</v>
      </c>
      <c r="I4364">
        <v>4.725066</v>
      </c>
    </row>
    <row r="4365" spans="1:9" x14ac:dyDescent="0.25">
      <c r="A4365">
        <v>4364</v>
      </c>
      <c r="B4365">
        <v>178.99543399999999</v>
      </c>
      <c r="C4365">
        <v>7.4156659999999999</v>
      </c>
      <c r="H4365">
        <v>193.20587599999999</v>
      </c>
      <c r="I4365">
        <v>4.725066</v>
      </c>
    </row>
    <row r="4366" spans="1:9" x14ac:dyDescent="0.25">
      <c r="A4366">
        <v>4365</v>
      </c>
      <c r="B4366">
        <v>178.99543399999999</v>
      </c>
      <c r="C4366">
        <v>7.3500310000000004</v>
      </c>
      <c r="H4366">
        <v>193.20587599999999</v>
      </c>
      <c r="I4366">
        <v>4.725066</v>
      </c>
    </row>
    <row r="4367" spans="1:9" x14ac:dyDescent="0.25">
      <c r="A4367">
        <v>4366</v>
      </c>
      <c r="B4367">
        <v>178.99543399999999</v>
      </c>
      <c r="C4367">
        <v>7.3500310000000004</v>
      </c>
      <c r="F4367">
        <v>183.46906100000001</v>
      </c>
      <c r="G4367">
        <v>8.9250539999999994</v>
      </c>
      <c r="H4367">
        <v>193.20587599999999</v>
      </c>
      <c r="I4367">
        <v>4.725066</v>
      </c>
    </row>
    <row r="4368" spans="1:9" x14ac:dyDescent="0.25">
      <c r="A4368">
        <v>4367</v>
      </c>
      <c r="B4368">
        <v>178.99543399999999</v>
      </c>
      <c r="C4368">
        <v>7.3500310000000004</v>
      </c>
      <c r="F4368">
        <v>183.46906100000001</v>
      </c>
      <c r="G4368">
        <v>8.9250539999999994</v>
      </c>
    </row>
    <row r="4369" spans="1:7" x14ac:dyDescent="0.25">
      <c r="A4369">
        <v>4368</v>
      </c>
      <c r="B4369">
        <v>178.99543399999999</v>
      </c>
      <c r="C4369">
        <v>7.3500310000000004</v>
      </c>
      <c r="F4369">
        <v>183.46906100000001</v>
      </c>
      <c r="G4369">
        <v>8.9250539999999994</v>
      </c>
    </row>
    <row r="4370" spans="1:7" x14ac:dyDescent="0.25">
      <c r="A4370">
        <v>4369</v>
      </c>
      <c r="F4370">
        <v>183.46906100000001</v>
      </c>
      <c r="G4370">
        <v>8.9250539999999994</v>
      </c>
    </row>
    <row r="4371" spans="1:7" x14ac:dyDescent="0.25">
      <c r="A4371">
        <v>4370</v>
      </c>
      <c r="F4371">
        <v>183.46906100000001</v>
      </c>
      <c r="G4371">
        <v>8.9250539999999994</v>
      </c>
    </row>
    <row r="4372" spans="1:7" x14ac:dyDescent="0.25">
      <c r="A4372">
        <v>4371</v>
      </c>
      <c r="D4372">
        <v>167.811421</v>
      </c>
      <c r="E4372">
        <v>5.6437390000000001</v>
      </c>
      <c r="F4372">
        <v>183.46906100000001</v>
      </c>
      <c r="G4372">
        <v>8.9250539999999994</v>
      </c>
    </row>
    <row r="4373" spans="1:7" x14ac:dyDescent="0.25">
      <c r="A4373">
        <v>4372</v>
      </c>
      <c r="D4373">
        <v>167.811421</v>
      </c>
      <c r="E4373">
        <v>5.6437390000000001</v>
      </c>
      <c r="F4373">
        <v>183.46906100000001</v>
      </c>
      <c r="G4373">
        <v>8.9250539999999994</v>
      </c>
    </row>
    <row r="4374" spans="1:7" x14ac:dyDescent="0.25">
      <c r="A4374">
        <v>4373</v>
      </c>
      <c r="D4374">
        <v>167.811421</v>
      </c>
      <c r="E4374">
        <v>5.6437390000000001</v>
      </c>
      <c r="F4374">
        <v>183.46906100000001</v>
      </c>
      <c r="G4374">
        <v>8.9250539999999994</v>
      </c>
    </row>
    <row r="4375" spans="1:7" x14ac:dyDescent="0.25">
      <c r="A4375">
        <v>4374</v>
      </c>
      <c r="D4375">
        <v>167.811421</v>
      </c>
      <c r="E4375">
        <v>5.6437390000000001</v>
      </c>
      <c r="F4375">
        <v>183.46906100000001</v>
      </c>
      <c r="G4375">
        <v>8.9250539999999994</v>
      </c>
    </row>
    <row r="4376" spans="1:7" x14ac:dyDescent="0.25">
      <c r="A4376">
        <v>4375</v>
      </c>
      <c r="D4376">
        <v>167.811421</v>
      </c>
      <c r="E4376">
        <v>5.6437390000000001</v>
      </c>
      <c r="F4376">
        <v>183.46906100000001</v>
      </c>
      <c r="G4376">
        <v>8.9250539999999994</v>
      </c>
    </row>
    <row r="4377" spans="1:7" x14ac:dyDescent="0.25">
      <c r="A4377">
        <v>4376</v>
      </c>
      <c r="D4377">
        <v>167.811421</v>
      </c>
      <c r="E4377">
        <v>5.6437390000000001</v>
      </c>
      <c r="F4377">
        <v>183.46906100000001</v>
      </c>
      <c r="G4377">
        <v>8.9250539999999994</v>
      </c>
    </row>
    <row r="4378" spans="1:7" x14ac:dyDescent="0.25">
      <c r="A4378">
        <v>4377</v>
      </c>
      <c r="D4378">
        <v>167.811421</v>
      </c>
      <c r="E4378">
        <v>5.6437390000000001</v>
      </c>
      <c r="F4378">
        <v>183.46906100000001</v>
      </c>
      <c r="G4378">
        <v>8.9250539999999994</v>
      </c>
    </row>
    <row r="4379" spans="1:7" x14ac:dyDescent="0.25">
      <c r="A4379">
        <v>4378</v>
      </c>
      <c r="D4379">
        <v>167.811421</v>
      </c>
      <c r="E4379">
        <v>5.6437390000000001</v>
      </c>
      <c r="F4379">
        <v>183.46906100000001</v>
      </c>
      <c r="G4379">
        <v>8.9250539999999994</v>
      </c>
    </row>
    <row r="4380" spans="1:7" x14ac:dyDescent="0.25">
      <c r="A4380">
        <v>4379</v>
      </c>
      <c r="D4380">
        <v>167.811421</v>
      </c>
      <c r="E4380">
        <v>5.6437390000000001</v>
      </c>
      <c r="F4380">
        <v>183.46906100000001</v>
      </c>
      <c r="G4380">
        <v>8.9250539999999994</v>
      </c>
    </row>
    <row r="4381" spans="1:7" x14ac:dyDescent="0.25">
      <c r="A4381">
        <v>4380</v>
      </c>
      <c r="D4381">
        <v>167.811421</v>
      </c>
      <c r="E4381">
        <v>5.6437390000000001</v>
      </c>
      <c r="F4381">
        <v>183.46906100000001</v>
      </c>
      <c r="G4381">
        <v>8.9250539999999994</v>
      </c>
    </row>
    <row r="4382" spans="1:7" x14ac:dyDescent="0.25">
      <c r="A4382">
        <v>4381</v>
      </c>
      <c r="D4382">
        <v>167.811421</v>
      </c>
      <c r="E4382">
        <v>5.6437390000000001</v>
      </c>
      <c r="F4382">
        <v>183.46906100000001</v>
      </c>
      <c r="G4382">
        <v>8.9250539999999994</v>
      </c>
    </row>
    <row r="4383" spans="1:7" x14ac:dyDescent="0.25">
      <c r="A4383">
        <v>4382</v>
      </c>
      <c r="D4383">
        <v>167.811421</v>
      </c>
      <c r="E4383">
        <v>5.6437390000000001</v>
      </c>
      <c r="F4383">
        <v>183.46906100000001</v>
      </c>
      <c r="G4383">
        <v>8.9250539999999994</v>
      </c>
    </row>
    <row r="4384" spans="1:7" x14ac:dyDescent="0.25">
      <c r="A4384">
        <v>4383</v>
      </c>
      <c r="D4384">
        <v>167.811421</v>
      </c>
      <c r="E4384">
        <v>5.6437390000000001</v>
      </c>
      <c r="F4384">
        <v>183.46906100000001</v>
      </c>
      <c r="G4384">
        <v>8.9250539999999994</v>
      </c>
    </row>
    <row r="4385" spans="1:9" x14ac:dyDescent="0.25">
      <c r="A4385">
        <v>4384</v>
      </c>
      <c r="D4385">
        <v>167.811421</v>
      </c>
      <c r="E4385">
        <v>5.6437390000000001</v>
      </c>
      <c r="F4385">
        <v>183.46906100000001</v>
      </c>
      <c r="G4385">
        <v>8.9250539999999994</v>
      </c>
    </row>
    <row r="4386" spans="1:9" x14ac:dyDescent="0.25">
      <c r="A4386">
        <v>4385</v>
      </c>
      <c r="D4386">
        <v>167.811421</v>
      </c>
      <c r="E4386">
        <v>5.6437390000000001</v>
      </c>
    </row>
    <row r="4387" spans="1:9" x14ac:dyDescent="0.25">
      <c r="A4387">
        <v>4386</v>
      </c>
      <c r="D4387">
        <v>167.811421</v>
      </c>
      <c r="E4387">
        <v>5.6437390000000001</v>
      </c>
    </row>
    <row r="4388" spans="1:9" x14ac:dyDescent="0.25">
      <c r="A4388">
        <v>4387</v>
      </c>
      <c r="D4388">
        <v>167.811421</v>
      </c>
      <c r="E4388">
        <v>5.6437390000000001</v>
      </c>
      <c r="H4388">
        <v>172.67982499999999</v>
      </c>
      <c r="I4388">
        <v>5.1844029999999997</v>
      </c>
    </row>
    <row r="4389" spans="1:9" x14ac:dyDescent="0.25">
      <c r="A4389">
        <v>4388</v>
      </c>
      <c r="D4389">
        <v>167.811421</v>
      </c>
      <c r="E4389">
        <v>5.6437390000000001</v>
      </c>
      <c r="H4389">
        <v>172.67982499999999</v>
      </c>
      <c r="I4389">
        <v>5.1844029999999997</v>
      </c>
    </row>
    <row r="4390" spans="1:9" x14ac:dyDescent="0.25">
      <c r="A4390">
        <v>4389</v>
      </c>
      <c r="H4390">
        <v>172.67982499999999</v>
      </c>
      <c r="I4390">
        <v>5.1844029999999997</v>
      </c>
    </row>
    <row r="4391" spans="1:9" x14ac:dyDescent="0.25">
      <c r="A4391">
        <v>4390</v>
      </c>
      <c r="B4391">
        <v>157.679936</v>
      </c>
      <c r="C4391">
        <v>7.0874920000000001</v>
      </c>
      <c r="H4391">
        <v>172.67982499999999</v>
      </c>
      <c r="I4391">
        <v>5.1844029999999997</v>
      </c>
    </row>
    <row r="4392" spans="1:9" x14ac:dyDescent="0.25">
      <c r="A4392">
        <v>4391</v>
      </c>
      <c r="B4392">
        <v>157.679936</v>
      </c>
      <c r="C4392">
        <v>7.0874920000000001</v>
      </c>
      <c r="H4392">
        <v>172.67982499999999</v>
      </c>
      <c r="I4392">
        <v>5.1844029999999997</v>
      </c>
    </row>
    <row r="4393" spans="1:9" x14ac:dyDescent="0.25">
      <c r="A4393">
        <v>4392</v>
      </c>
      <c r="B4393">
        <v>157.679936</v>
      </c>
      <c r="C4393">
        <v>7.0874920000000001</v>
      </c>
      <c r="H4393">
        <v>172.67982499999999</v>
      </c>
      <c r="I4393">
        <v>5.1844029999999997</v>
      </c>
    </row>
    <row r="4394" spans="1:9" x14ac:dyDescent="0.25">
      <c r="A4394">
        <v>4393</v>
      </c>
      <c r="B4394">
        <v>157.679936</v>
      </c>
      <c r="C4394">
        <v>7.0874920000000001</v>
      </c>
      <c r="H4394">
        <v>172.67982499999999</v>
      </c>
      <c r="I4394">
        <v>5.1844029999999997</v>
      </c>
    </row>
    <row r="4395" spans="1:9" x14ac:dyDescent="0.25">
      <c r="A4395">
        <v>4394</v>
      </c>
      <c r="B4395">
        <v>157.679936</v>
      </c>
      <c r="C4395">
        <v>7.0874920000000001</v>
      </c>
      <c r="H4395">
        <v>172.67982499999999</v>
      </c>
      <c r="I4395">
        <v>5.1844029999999997</v>
      </c>
    </row>
    <row r="4396" spans="1:9" x14ac:dyDescent="0.25">
      <c r="A4396">
        <v>4395</v>
      </c>
      <c r="B4396">
        <v>157.679936</v>
      </c>
      <c r="C4396">
        <v>7.0874920000000001</v>
      </c>
      <c r="H4396">
        <v>172.67982499999999</v>
      </c>
      <c r="I4396">
        <v>5.1844029999999997</v>
      </c>
    </row>
    <row r="4397" spans="1:9" x14ac:dyDescent="0.25">
      <c r="A4397">
        <v>4396</v>
      </c>
      <c r="B4397">
        <v>157.679936</v>
      </c>
      <c r="C4397">
        <v>7.0874920000000001</v>
      </c>
      <c r="H4397">
        <v>172.67982499999999</v>
      </c>
      <c r="I4397">
        <v>5.1844029999999997</v>
      </c>
    </row>
    <row r="4398" spans="1:9" x14ac:dyDescent="0.25">
      <c r="A4398">
        <v>4397</v>
      </c>
      <c r="B4398">
        <v>157.679936</v>
      </c>
      <c r="C4398">
        <v>7.0874920000000001</v>
      </c>
      <c r="H4398">
        <v>172.67982499999999</v>
      </c>
      <c r="I4398">
        <v>5.1844029999999997</v>
      </c>
    </row>
    <row r="4399" spans="1:9" x14ac:dyDescent="0.25">
      <c r="A4399">
        <v>4398</v>
      </c>
      <c r="B4399">
        <v>157.679936</v>
      </c>
      <c r="C4399">
        <v>7.0874920000000001</v>
      </c>
      <c r="H4399">
        <v>172.67982499999999</v>
      </c>
      <c r="I4399">
        <v>5.1844029999999997</v>
      </c>
    </row>
    <row r="4400" spans="1:9" x14ac:dyDescent="0.25">
      <c r="A4400">
        <v>4399</v>
      </c>
      <c r="B4400">
        <v>157.679936</v>
      </c>
      <c r="C4400">
        <v>7.0874920000000001</v>
      </c>
      <c r="H4400">
        <v>172.67982499999999</v>
      </c>
      <c r="I4400">
        <v>5.1844029999999997</v>
      </c>
    </row>
    <row r="4401" spans="1:9" x14ac:dyDescent="0.25">
      <c r="A4401">
        <v>4400</v>
      </c>
      <c r="B4401">
        <v>157.679936</v>
      </c>
      <c r="C4401">
        <v>7.0874920000000001</v>
      </c>
      <c r="H4401">
        <v>172.67982499999999</v>
      </c>
      <c r="I4401">
        <v>5.1844029999999997</v>
      </c>
    </row>
    <row r="4402" spans="1:9" x14ac:dyDescent="0.25">
      <c r="A4402">
        <v>4401</v>
      </c>
      <c r="B4402">
        <v>157.679936</v>
      </c>
      <c r="C4402">
        <v>7.0874920000000001</v>
      </c>
      <c r="H4402">
        <v>172.67982499999999</v>
      </c>
      <c r="I4402">
        <v>5.1844029999999997</v>
      </c>
    </row>
    <row r="4403" spans="1:9" x14ac:dyDescent="0.25">
      <c r="A4403">
        <v>4402</v>
      </c>
      <c r="B4403">
        <v>157.679936</v>
      </c>
      <c r="C4403">
        <v>7.0874920000000001</v>
      </c>
      <c r="H4403">
        <v>172.67982499999999</v>
      </c>
      <c r="I4403">
        <v>5.1844029999999997</v>
      </c>
    </row>
    <row r="4404" spans="1:9" x14ac:dyDescent="0.25">
      <c r="A4404">
        <v>4403</v>
      </c>
      <c r="B4404">
        <v>157.679936</v>
      </c>
      <c r="C4404">
        <v>7.0874920000000001</v>
      </c>
    </row>
    <row r="4405" spans="1:9" x14ac:dyDescent="0.25">
      <c r="A4405">
        <v>4404</v>
      </c>
      <c r="B4405">
        <v>157.679936</v>
      </c>
      <c r="C4405">
        <v>7.0874920000000001</v>
      </c>
      <c r="F4405">
        <v>163.00886199999999</v>
      </c>
      <c r="G4405">
        <v>8.3344470000000008</v>
      </c>
    </row>
    <row r="4406" spans="1:9" x14ac:dyDescent="0.25">
      <c r="A4406">
        <v>4405</v>
      </c>
      <c r="B4406">
        <v>157.679936</v>
      </c>
      <c r="C4406">
        <v>7.0874920000000001</v>
      </c>
      <c r="F4406">
        <v>163.00886199999999</v>
      </c>
      <c r="G4406">
        <v>8.3344470000000008</v>
      </c>
    </row>
    <row r="4407" spans="1:9" x14ac:dyDescent="0.25">
      <c r="A4407">
        <v>4406</v>
      </c>
      <c r="B4407">
        <v>157.679936</v>
      </c>
      <c r="C4407">
        <v>7.0874920000000001</v>
      </c>
      <c r="F4407">
        <v>163.00886199999999</v>
      </c>
      <c r="G4407">
        <v>8.3344470000000008</v>
      </c>
    </row>
    <row r="4408" spans="1:9" x14ac:dyDescent="0.25">
      <c r="A4408">
        <v>4407</v>
      </c>
      <c r="B4408">
        <v>157.679936</v>
      </c>
      <c r="C4408">
        <v>7.0874920000000001</v>
      </c>
      <c r="F4408">
        <v>163.00886199999999</v>
      </c>
      <c r="G4408">
        <v>8.3344470000000008</v>
      </c>
    </row>
    <row r="4409" spans="1:9" x14ac:dyDescent="0.25">
      <c r="A4409">
        <v>4408</v>
      </c>
      <c r="F4409">
        <v>163.00886199999999</v>
      </c>
      <c r="G4409">
        <v>8.3344470000000008</v>
      </c>
    </row>
    <row r="4410" spans="1:9" x14ac:dyDescent="0.25">
      <c r="A4410">
        <v>4409</v>
      </c>
      <c r="F4410">
        <v>163.00886199999999</v>
      </c>
      <c r="G4410">
        <v>8.3344470000000008</v>
      </c>
    </row>
    <row r="4411" spans="1:9" x14ac:dyDescent="0.25">
      <c r="A4411">
        <v>4410</v>
      </c>
      <c r="F4411">
        <v>163.00886199999999</v>
      </c>
      <c r="G4411">
        <v>8.3344470000000008</v>
      </c>
    </row>
    <row r="4412" spans="1:9" x14ac:dyDescent="0.25">
      <c r="A4412">
        <v>4411</v>
      </c>
      <c r="D4412">
        <v>147.61429999999999</v>
      </c>
      <c r="E4412">
        <v>5.9719139999999999</v>
      </c>
      <c r="F4412">
        <v>163.00886199999999</v>
      </c>
      <c r="G4412">
        <v>8.3344470000000008</v>
      </c>
    </row>
    <row r="4413" spans="1:9" x14ac:dyDescent="0.25">
      <c r="A4413">
        <v>4412</v>
      </c>
      <c r="D4413">
        <v>147.61429999999999</v>
      </c>
      <c r="E4413">
        <v>5.9719139999999999</v>
      </c>
      <c r="F4413">
        <v>163.00886199999999</v>
      </c>
      <c r="G4413">
        <v>8.3344470000000008</v>
      </c>
    </row>
    <row r="4414" spans="1:9" x14ac:dyDescent="0.25">
      <c r="A4414">
        <v>4413</v>
      </c>
      <c r="D4414">
        <v>147.61429999999999</v>
      </c>
      <c r="E4414">
        <v>5.9719139999999999</v>
      </c>
      <c r="F4414">
        <v>163.00886199999999</v>
      </c>
      <c r="G4414">
        <v>8.3344470000000008</v>
      </c>
    </row>
    <row r="4415" spans="1:9" x14ac:dyDescent="0.25">
      <c r="A4415">
        <v>4414</v>
      </c>
      <c r="D4415">
        <v>147.61429999999999</v>
      </c>
      <c r="E4415">
        <v>5.9719139999999999</v>
      </c>
      <c r="F4415">
        <v>163.00886199999999</v>
      </c>
      <c r="G4415">
        <v>8.3344470000000008</v>
      </c>
    </row>
    <row r="4416" spans="1:9" x14ac:dyDescent="0.25">
      <c r="A4416">
        <v>4415</v>
      </c>
      <c r="D4416">
        <v>147.61429999999999</v>
      </c>
      <c r="E4416">
        <v>5.9719139999999999</v>
      </c>
      <c r="F4416">
        <v>163.00886199999999</v>
      </c>
      <c r="G4416">
        <v>8.3344470000000008</v>
      </c>
    </row>
    <row r="4417" spans="1:9" x14ac:dyDescent="0.25">
      <c r="A4417">
        <v>4416</v>
      </c>
      <c r="D4417">
        <v>147.61429999999999</v>
      </c>
      <c r="E4417">
        <v>5.9719139999999999</v>
      </c>
      <c r="F4417">
        <v>163.00886199999999</v>
      </c>
      <c r="G4417">
        <v>8.3344470000000008</v>
      </c>
    </row>
    <row r="4418" spans="1:9" x14ac:dyDescent="0.25">
      <c r="A4418">
        <v>4417</v>
      </c>
      <c r="D4418">
        <v>147.61429999999999</v>
      </c>
      <c r="E4418">
        <v>5.9719139999999999</v>
      </c>
      <c r="F4418">
        <v>163.00886199999999</v>
      </c>
      <c r="G4418">
        <v>8.3344470000000008</v>
      </c>
    </row>
    <row r="4419" spans="1:9" x14ac:dyDescent="0.25">
      <c r="A4419">
        <v>4418</v>
      </c>
      <c r="D4419">
        <v>147.61429999999999</v>
      </c>
      <c r="E4419">
        <v>5.9719139999999999</v>
      </c>
      <c r="F4419">
        <v>163.00886199999999</v>
      </c>
      <c r="G4419">
        <v>8.3344470000000008</v>
      </c>
    </row>
    <row r="4420" spans="1:9" x14ac:dyDescent="0.25">
      <c r="A4420">
        <v>4419</v>
      </c>
      <c r="D4420">
        <v>147.61429999999999</v>
      </c>
      <c r="E4420">
        <v>5.9719139999999999</v>
      </c>
      <c r="F4420">
        <v>163.00886199999999</v>
      </c>
      <c r="G4420">
        <v>8.3344470000000008</v>
      </c>
    </row>
    <row r="4421" spans="1:9" x14ac:dyDescent="0.25">
      <c r="A4421">
        <v>4420</v>
      </c>
      <c r="D4421">
        <v>147.61429999999999</v>
      </c>
      <c r="E4421">
        <v>5.9719139999999999</v>
      </c>
      <c r="F4421">
        <v>163.00886199999999</v>
      </c>
      <c r="G4421">
        <v>8.3344470000000008</v>
      </c>
    </row>
    <row r="4422" spans="1:9" x14ac:dyDescent="0.25">
      <c r="A4422">
        <v>4421</v>
      </c>
      <c r="D4422">
        <v>147.61429999999999</v>
      </c>
      <c r="E4422">
        <v>5.9719139999999999</v>
      </c>
      <c r="F4422">
        <v>163.00886199999999</v>
      </c>
      <c r="G4422">
        <v>8.3344470000000008</v>
      </c>
    </row>
    <row r="4423" spans="1:9" x14ac:dyDescent="0.25">
      <c r="A4423">
        <v>4422</v>
      </c>
      <c r="D4423">
        <v>147.61429999999999</v>
      </c>
      <c r="E4423">
        <v>5.9719139999999999</v>
      </c>
    </row>
    <row r="4424" spans="1:9" x14ac:dyDescent="0.25">
      <c r="A4424">
        <v>4423</v>
      </c>
      <c r="D4424">
        <v>147.61429999999999</v>
      </c>
      <c r="E4424">
        <v>5.9719139999999999</v>
      </c>
    </row>
    <row r="4425" spans="1:9" x14ac:dyDescent="0.25">
      <c r="A4425">
        <v>4424</v>
      </c>
      <c r="D4425">
        <v>147.61429999999999</v>
      </c>
      <c r="E4425">
        <v>5.9719139999999999</v>
      </c>
    </row>
    <row r="4426" spans="1:9" x14ac:dyDescent="0.25">
      <c r="A4426">
        <v>4425</v>
      </c>
      <c r="D4426">
        <v>147.61429999999999</v>
      </c>
      <c r="E4426">
        <v>5.9719139999999999</v>
      </c>
      <c r="H4426">
        <v>153.008972</v>
      </c>
      <c r="I4426">
        <v>5.7093740000000004</v>
      </c>
    </row>
    <row r="4427" spans="1:9" x14ac:dyDescent="0.25">
      <c r="A4427">
        <v>4426</v>
      </c>
      <c r="D4427">
        <v>147.61429999999999</v>
      </c>
      <c r="E4427">
        <v>5.9719139999999999</v>
      </c>
      <c r="H4427">
        <v>153.008972</v>
      </c>
      <c r="I4427">
        <v>5.7093740000000004</v>
      </c>
    </row>
    <row r="4428" spans="1:9" x14ac:dyDescent="0.25">
      <c r="A4428">
        <v>4427</v>
      </c>
      <c r="B4428">
        <v>127.788624</v>
      </c>
      <c r="C4428">
        <v>7.4938700000000003</v>
      </c>
      <c r="D4428">
        <v>147.61429999999999</v>
      </c>
      <c r="E4428">
        <v>5.9719139999999999</v>
      </c>
      <c r="H4428">
        <v>153.008972</v>
      </c>
      <c r="I4428">
        <v>5.7093740000000004</v>
      </c>
    </row>
    <row r="4429" spans="1:9" x14ac:dyDescent="0.25">
      <c r="A4429">
        <v>4428</v>
      </c>
      <c r="B4429">
        <v>127.788624</v>
      </c>
      <c r="C4429">
        <v>7.4938700000000003</v>
      </c>
      <c r="D4429">
        <v>147.61429999999999</v>
      </c>
      <c r="E4429">
        <v>5.9719139999999999</v>
      </c>
      <c r="H4429">
        <v>153.008972</v>
      </c>
      <c r="I4429">
        <v>5.7093740000000004</v>
      </c>
    </row>
    <row r="4430" spans="1:9" x14ac:dyDescent="0.25">
      <c r="A4430">
        <v>4429</v>
      </c>
      <c r="B4430">
        <v>127.788624</v>
      </c>
      <c r="C4430">
        <v>7.4938700000000003</v>
      </c>
      <c r="D4430">
        <v>147.61429999999999</v>
      </c>
      <c r="E4430">
        <v>5.9719139999999999</v>
      </c>
      <c r="H4430">
        <v>153.008972</v>
      </c>
      <c r="I4430">
        <v>5.7093740000000004</v>
      </c>
    </row>
    <row r="4431" spans="1:9" x14ac:dyDescent="0.25">
      <c r="A4431">
        <v>4430</v>
      </c>
      <c r="B4431">
        <v>127.788624</v>
      </c>
      <c r="C4431">
        <v>7.4938700000000003</v>
      </c>
      <c r="H4431">
        <v>153.008972</v>
      </c>
      <c r="I4431">
        <v>5.7093740000000004</v>
      </c>
    </row>
    <row r="4432" spans="1:9" x14ac:dyDescent="0.25">
      <c r="A4432">
        <v>4431</v>
      </c>
      <c r="B4432">
        <v>127.788624</v>
      </c>
      <c r="C4432">
        <v>7.4938700000000003</v>
      </c>
      <c r="H4432">
        <v>153.008972</v>
      </c>
      <c r="I4432">
        <v>5.7093740000000004</v>
      </c>
    </row>
    <row r="4433" spans="1:9" x14ac:dyDescent="0.25">
      <c r="A4433">
        <v>4432</v>
      </c>
      <c r="B4433">
        <v>127.788624</v>
      </c>
      <c r="C4433">
        <v>7.4938700000000003</v>
      </c>
      <c r="H4433">
        <v>153.008972</v>
      </c>
      <c r="I4433">
        <v>5.7093740000000004</v>
      </c>
    </row>
    <row r="4434" spans="1:9" x14ac:dyDescent="0.25">
      <c r="A4434">
        <v>4433</v>
      </c>
      <c r="B4434">
        <v>127.788624</v>
      </c>
      <c r="C4434">
        <v>7.4938700000000003</v>
      </c>
      <c r="H4434">
        <v>153.008972</v>
      </c>
      <c r="I4434">
        <v>5.7093740000000004</v>
      </c>
    </row>
    <row r="4435" spans="1:9" x14ac:dyDescent="0.25">
      <c r="A4435">
        <v>4434</v>
      </c>
      <c r="B4435">
        <v>127.788624</v>
      </c>
      <c r="C4435">
        <v>7.4938700000000003</v>
      </c>
      <c r="H4435">
        <v>153.008972</v>
      </c>
      <c r="I4435">
        <v>5.7093740000000004</v>
      </c>
    </row>
    <row r="4436" spans="1:9" x14ac:dyDescent="0.25">
      <c r="A4436">
        <v>4435</v>
      </c>
      <c r="B4436">
        <v>127.788624</v>
      </c>
      <c r="C4436">
        <v>7.4938700000000003</v>
      </c>
      <c r="H4436">
        <v>153.008972</v>
      </c>
      <c r="I4436">
        <v>5.7093740000000004</v>
      </c>
    </row>
    <row r="4437" spans="1:9" x14ac:dyDescent="0.25">
      <c r="A4437">
        <v>4436</v>
      </c>
      <c r="B4437">
        <v>127.788624</v>
      </c>
      <c r="C4437">
        <v>7.4938700000000003</v>
      </c>
      <c r="H4437">
        <v>153.008972</v>
      </c>
      <c r="I4437">
        <v>5.7093740000000004</v>
      </c>
    </row>
    <row r="4438" spans="1:9" x14ac:dyDescent="0.25">
      <c r="A4438">
        <v>4437</v>
      </c>
      <c r="B4438">
        <v>127.788624</v>
      </c>
      <c r="C4438">
        <v>7.4938700000000003</v>
      </c>
      <c r="H4438">
        <v>153.008972</v>
      </c>
      <c r="I4438">
        <v>5.7093740000000004</v>
      </c>
    </row>
    <row r="4439" spans="1:9" x14ac:dyDescent="0.25">
      <c r="A4439">
        <v>4438</v>
      </c>
      <c r="B4439">
        <v>127.788624</v>
      </c>
      <c r="C4439">
        <v>7.4938700000000003</v>
      </c>
      <c r="H4439">
        <v>153.008972</v>
      </c>
      <c r="I4439">
        <v>5.7093740000000004</v>
      </c>
    </row>
    <row r="4440" spans="1:9" x14ac:dyDescent="0.25">
      <c r="A4440">
        <v>4439</v>
      </c>
      <c r="B4440">
        <v>127.788624</v>
      </c>
      <c r="C4440">
        <v>7.4938700000000003</v>
      </c>
      <c r="H4440">
        <v>153.008972</v>
      </c>
      <c r="I4440">
        <v>5.7093740000000004</v>
      </c>
    </row>
    <row r="4441" spans="1:9" x14ac:dyDescent="0.25">
      <c r="A4441">
        <v>4440</v>
      </c>
      <c r="B4441">
        <v>127.788624</v>
      </c>
      <c r="C4441">
        <v>7.4938700000000003</v>
      </c>
    </row>
    <row r="4442" spans="1:9" x14ac:dyDescent="0.25">
      <c r="A4442">
        <v>4441</v>
      </c>
      <c r="B4442">
        <v>127.788624</v>
      </c>
      <c r="C4442">
        <v>7.4938700000000003</v>
      </c>
      <c r="F4442">
        <v>145.57487499999999</v>
      </c>
      <c r="G4442">
        <v>8.7937840000000005</v>
      </c>
    </row>
    <row r="4443" spans="1:9" x14ac:dyDescent="0.25">
      <c r="A4443">
        <v>4442</v>
      </c>
      <c r="B4443">
        <v>127.788624</v>
      </c>
      <c r="C4443">
        <v>7.4938700000000003</v>
      </c>
      <c r="F4443">
        <v>145.57487499999999</v>
      </c>
      <c r="G4443">
        <v>8.7937840000000005</v>
      </c>
    </row>
    <row r="4444" spans="1:9" x14ac:dyDescent="0.25">
      <c r="A4444">
        <v>4443</v>
      </c>
      <c r="B4444">
        <v>127.788624</v>
      </c>
      <c r="C4444">
        <v>7.4938700000000003</v>
      </c>
      <c r="F4444">
        <v>145.57487499999999</v>
      </c>
      <c r="G4444">
        <v>8.7937840000000005</v>
      </c>
    </row>
    <row r="4445" spans="1:9" x14ac:dyDescent="0.25">
      <c r="A4445">
        <v>4444</v>
      </c>
      <c r="B4445">
        <v>127.788624</v>
      </c>
      <c r="C4445">
        <v>7.4938700000000003</v>
      </c>
      <c r="F4445">
        <v>145.57487499999999</v>
      </c>
      <c r="G4445">
        <v>8.7937840000000005</v>
      </c>
    </row>
    <row r="4446" spans="1:9" x14ac:dyDescent="0.25">
      <c r="A4446">
        <v>4445</v>
      </c>
      <c r="F4446">
        <v>145.57487499999999</v>
      </c>
      <c r="G4446">
        <v>8.7937840000000005</v>
      </c>
    </row>
    <row r="4447" spans="1:9" x14ac:dyDescent="0.25">
      <c r="A4447">
        <v>4446</v>
      </c>
      <c r="F4447">
        <v>145.57487499999999</v>
      </c>
      <c r="G4447">
        <v>8.7937840000000005</v>
      </c>
    </row>
    <row r="4448" spans="1:9" x14ac:dyDescent="0.25">
      <c r="A4448">
        <v>4447</v>
      </c>
      <c r="F4448">
        <v>145.57487499999999</v>
      </c>
      <c r="G4448">
        <v>8.7937840000000005</v>
      </c>
    </row>
    <row r="4449" spans="1:9" x14ac:dyDescent="0.25">
      <c r="A4449">
        <v>4448</v>
      </c>
      <c r="D4449">
        <v>118.70970799999999</v>
      </c>
      <c r="E4449">
        <v>5.718966</v>
      </c>
      <c r="F4449">
        <v>145.57487499999999</v>
      </c>
      <c r="G4449">
        <v>8.7937840000000005</v>
      </c>
    </row>
    <row r="4450" spans="1:9" x14ac:dyDescent="0.25">
      <c r="A4450">
        <v>4449</v>
      </c>
      <c r="D4450">
        <v>118.70970799999999</v>
      </c>
      <c r="E4450">
        <v>5.718966</v>
      </c>
      <c r="F4450">
        <v>145.57487499999999</v>
      </c>
      <c r="G4450">
        <v>8.7937840000000005</v>
      </c>
    </row>
    <row r="4451" spans="1:9" x14ac:dyDescent="0.25">
      <c r="A4451">
        <v>4450</v>
      </c>
      <c r="D4451">
        <v>118.70970799999999</v>
      </c>
      <c r="E4451">
        <v>5.718966</v>
      </c>
      <c r="F4451">
        <v>145.57487499999999</v>
      </c>
      <c r="G4451">
        <v>8.7937840000000005</v>
      </c>
    </row>
    <row r="4452" spans="1:9" x14ac:dyDescent="0.25">
      <c r="A4452">
        <v>4451</v>
      </c>
      <c r="D4452">
        <v>118.70970799999999</v>
      </c>
      <c r="E4452">
        <v>5.718966</v>
      </c>
      <c r="F4452">
        <v>145.57487499999999</v>
      </c>
      <c r="G4452">
        <v>8.7937840000000005</v>
      </c>
    </row>
    <row r="4453" spans="1:9" x14ac:dyDescent="0.25">
      <c r="A4453">
        <v>4452</v>
      </c>
      <c r="D4453">
        <v>118.70970799999999</v>
      </c>
      <c r="E4453">
        <v>5.718966</v>
      </c>
      <c r="F4453">
        <v>145.57487499999999</v>
      </c>
      <c r="G4453">
        <v>8.7937840000000005</v>
      </c>
    </row>
    <row r="4454" spans="1:9" x14ac:dyDescent="0.25">
      <c r="A4454">
        <v>4453</v>
      </c>
      <c r="D4454">
        <v>118.70970799999999</v>
      </c>
      <c r="E4454">
        <v>5.718966</v>
      </c>
      <c r="F4454">
        <v>145.57487499999999</v>
      </c>
      <c r="G4454">
        <v>8.7937840000000005</v>
      </c>
    </row>
    <row r="4455" spans="1:9" x14ac:dyDescent="0.25">
      <c r="A4455">
        <v>4454</v>
      </c>
      <c r="D4455">
        <v>118.70970799999999</v>
      </c>
      <c r="E4455">
        <v>5.718966</v>
      </c>
      <c r="F4455">
        <v>145.57487499999999</v>
      </c>
      <c r="G4455">
        <v>8.7937840000000005</v>
      </c>
    </row>
    <row r="4456" spans="1:9" x14ac:dyDescent="0.25">
      <c r="A4456">
        <v>4455</v>
      </c>
      <c r="D4456">
        <v>118.70970799999999</v>
      </c>
      <c r="E4456">
        <v>5.718966</v>
      </c>
      <c r="F4456">
        <v>145.57487499999999</v>
      </c>
      <c r="G4456">
        <v>8.7937840000000005</v>
      </c>
    </row>
    <row r="4457" spans="1:9" x14ac:dyDescent="0.25">
      <c r="A4457">
        <v>4456</v>
      </c>
      <c r="D4457">
        <v>118.70970799999999</v>
      </c>
      <c r="E4457">
        <v>5.718966</v>
      </c>
    </row>
    <row r="4458" spans="1:9" x14ac:dyDescent="0.25">
      <c r="A4458">
        <v>4457</v>
      </c>
      <c r="D4458">
        <v>118.70970799999999</v>
      </c>
      <c r="E4458">
        <v>5.718966</v>
      </c>
    </row>
    <row r="4459" spans="1:9" x14ac:dyDescent="0.25">
      <c r="A4459">
        <v>4458</v>
      </c>
      <c r="D4459">
        <v>118.70970799999999</v>
      </c>
      <c r="E4459">
        <v>5.718966</v>
      </c>
      <c r="H4459">
        <v>125.420277</v>
      </c>
      <c r="I4459">
        <v>6.1134380000000004</v>
      </c>
    </row>
    <row r="4460" spans="1:9" x14ac:dyDescent="0.25">
      <c r="A4460">
        <v>4459</v>
      </c>
      <c r="D4460">
        <v>118.70970799999999</v>
      </c>
      <c r="E4460">
        <v>5.718966</v>
      </c>
      <c r="H4460">
        <v>125.420277</v>
      </c>
      <c r="I4460">
        <v>6.1134380000000004</v>
      </c>
    </row>
    <row r="4461" spans="1:9" x14ac:dyDescent="0.25">
      <c r="A4461">
        <v>4460</v>
      </c>
      <c r="D4461">
        <v>118.70970799999999</v>
      </c>
      <c r="E4461">
        <v>5.718966</v>
      </c>
      <c r="H4461">
        <v>125.420277</v>
      </c>
      <c r="I4461">
        <v>6.1134380000000004</v>
      </c>
    </row>
    <row r="4462" spans="1:9" x14ac:dyDescent="0.25">
      <c r="A4462">
        <v>4461</v>
      </c>
      <c r="D4462">
        <v>118.70970799999999</v>
      </c>
      <c r="E4462">
        <v>5.718966</v>
      </c>
      <c r="H4462">
        <v>125.420277</v>
      </c>
      <c r="I4462">
        <v>6.1134380000000004</v>
      </c>
    </row>
    <row r="4463" spans="1:9" x14ac:dyDescent="0.25">
      <c r="A4463">
        <v>4462</v>
      </c>
      <c r="D4463">
        <v>118.70970799999999</v>
      </c>
      <c r="E4463">
        <v>5.718966</v>
      </c>
      <c r="H4463">
        <v>125.420277</v>
      </c>
      <c r="I4463">
        <v>6.1134380000000004</v>
      </c>
    </row>
    <row r="4464" spans="1:9" x14ac:dyDescent="0.25">
      <c r="A4464">
        <v>4463</v>
      </c>
      <c r="D4464">
        <v>118.51236399999999</v>
      </c>
      <c r="E4464">
        <v>5.718966</v>
      </c>
      <c r="H4464">
        <v>125.420277</v>
      </c>
      <c r="I4464">
        <v>6.1134380000000004</v>
      </c>
    </row>
    <row r="4465" spans="1:9" x14ac:dyDescent="0.25">
      <c r="A4465">
        <v>4464</v>
      </c>
      <c r="H4465">
        <v>125.420277</v>
      </c>
      <c r="I4465">
        <v>6.1134380000000004</v>
      </c>
    </row>
    <row r="4466" spans="1:9" x14ac:dyDescent="0.25">
      <c r="A4466">
        <v>4465</v>
      </c>
      <c r="B4466">
        <v>109.63090099999999</v>
      </c>
      <c r="C4466">
        <v>7.5596160000000001</v>
      </c>
      <c r="H4466">
        <v>125.420277</v>
      </c>
      <c r="I4466">
        <v>6.1134380000000004</v>
      </c>
    </row>
    <row r="4467" spans="1:9" x14ac:dyDescent="0.25">
      <c r="A4467">
        <v>4466</v>
      </c>
      <c r="B4467">
        <v>109.63090099999999</v>
      </c>
      <c r="C4467">
        <v>7.5596160000000001</v>
      </c>
      <c r="H4467">
        <v>125.420277</v>
      </c>
      <c r="I4467">
        <v>6.1134380000000004</v>
      </c>
    </row>
    <row r="4468" spans="1:9" x14ac:dyDescent="0.25">
      <c r="A4468">
        <v>4467</v>
      </c>
      <c r="B4468">
        <v>109.63090099999999</v>
      </c>
      <c r="C4468">
        <v>7.5596160000000001</v>
      </c>
      <c r="H4468">
        <v>125.420277</v>
      </c>
      <c r="I4468">
        <v>6.1134380000000004</v>
      </c>
    </row>
    <row r="4469" spans="1:9" x14ac:dyDescent="0.25">
      <c r="A4469">
        <v>4468</v>
      </c>
      <c r="B4469">
        <v>109.63090099999999</v>
      </c>
      <c r="C4469">
        <v>7.5596160000000001</v>
      </c>
      <c r="H4469">
        <v>125.420277</v>
      </c>
      <c r="I4469">
        <v>6.1134380000000004</v>
      </c>
    </row>
    <row r="4470" spans="1:9" x14ac:dyDescent="0.25">
      <c r="A4470">
        <v>4469</v>
      </c>
      <c r="B4470">
        <v>109.63090099999999</v>
      </c>
      <c r="C4470">
        <v>7.5596160000000001</v>
      </c>
      <c r="H4470">
        <v>125.420277</v>
      </c>
      <c r="I4470">
        <v>6.1134380000000004</v>
      </c>
    </row>
    <row r="4471" spans="1:9" x14ac:dyDescent="0.25">
      <c r="A4471">
        <v>4470</v>
      </c>
      <c r="B4471">
        <v>109.63090099999999</v>
      </c>
      <c r="C4471">
        <v>7.5596160000000001</v>
      </c>
      <c r="H4471">
        <v>125.420277</v>
      </c>
      <c r="I4471">
        <v>6.1134380000000004</v>
      </c>
    </row>
    <row r="4472" spans="1:9" x14ac:dyDescent="0.25">
      <c r="A4472">
        <v>4471</v>
      </c>
      <c r="B4472">
        <v>109.63090099999999</v>
      </c>
      <c r="C4472">
        <v>7.5596160000000001</v>
      </c>
      <c r="H4472">
        <v>125.420277</v>
      </c>
      <c r="I4472">
        <v>6.1134380000000004</v>
      </c>
    </row>
    <row r="4473" spans="1:9" x14ac:dyDescent="0.25">
      <c r="A4473">
        <v>4472</v>
      </c>
      <c r="B4473">
        <v>109.63090099999999</v>
      </c>
      <c r="C4473">
        <v>7.5596160000000001</v>
      </c>
      <c r="F4473">
        <v>117.92033199999999</v>
      </c>
      <c r="G4473">
        <v>7.8224879999999999</v>
      </c>
      <c r="H4473">
        <v>125.420277</v>
      </c>
      <c r="I4473">
        <v>6.1134380000000004</v>
      </c>
    </row>
    <row r="4474" spans="1:9" x14ac:dyDescent="0.25">
      <c r="A4474">
        <v>4473</v>
      </c>
      <c r="B4474">
        <v>109.63090099999999</v>
      </c>
      <c r="C4474">
        <v>7.5596160000000001</v>
      </c>
      <c r="F4474">
        <v>117.92033199999999</v>
      </c>
      <c r="G4474">
        <v>7.8224879999999999</v>
      </c>
      <c r="H4474">
        <v>125.420277</v>
      </c>
      <c r="I4474">
        <v>6.1134380000000004</v>
      </c>
    </row>
    <row r="4475" spans="1:9" x14ac:dyDescent="0.25">
      <c r="A4475">
        <v>4474</v>
      </c>
      <c r="B4475">
        <v>109.63090099999999</v>
      </c>
      <c r="C4475">
        <v>7.5596160000000001</v>
      </c>
      <c r="F4475">
        <v>117.92033199999999</v>
      </c>
      <c r="G4475">
        <v>7.8224879999999999</v>
      </c>
      <c r="H4475">
        <v>125.420277</v>
      </c>
      <c r="I4475">
        <v>6.1134380000000004</v>
      </c>
    </row>
    <row r="4476" spans="1:9" x14ac:dyDescent="0.25">
      <c r="A4476">
        <v>4475</v>
      </c>
      <c r="B4476">
        <v>109.63090099999999</v>
      </c>
      <c r="C4476">
        <v>7.5596160000000001</v>
      </c>
      <c r="F4476">
        <v>117.92033199999999</v>
      </c>
      <c r="G4476">
        <v>7.8224879999999999</v>
      </c>
      <c r="H4476">
        <v>125.420277</v>
      </c>
      <c r="I4476">
        <v>6.1134380000000004</v>
      </c>
    </row>
    <row r="4477" spans="1:9" x14ac:dyDescent="0.25">
      <c r="A4477">
        <v>4476</v>
      </c>
      <c r="B4477">
        <v>109.63090099999999</v>
      </c>
      <c r="C4477">
        <v>7.5596160000000001</v>
      </c>
      <c r="F4477">
        <v>117.92033199999999</v>
      </c>
      <c r="G4477">
        <v>7.8224879999999999</v>
      </c>
    </row>
    <row r="4478" spans="1:9" x14ac:dyDescent="0.25">
      <c r="A4478">
        <v>4477</v>
      </c>
      <c r="B4478">
        <v>109.63090099999999</v>
      </c>
      <c r="C4478">
        <v>7.5596160000000001</v>
      </c>
      <c r="F4478">
        <v>117.92033199999999</v>
      </c>
      <c r="G4478">
        <v>7.8224879999999999</v>
      </c>
    </row>
    <row r="4479" spans="1:9" x14ac:dyDescent="0.25">
      <c r="A4479">
        <v>4478</v>
      </c>
      <c r="B4479">
        <v>109.63090099999999</v>
      </c>
      <c r="C4479">
        <v>7.5596160000000001</v>
      </c>
      <c r="F4479">
        <v>117.92033199999999</v>
      </c>
      <c r="G4479">
        <v>7.8224879999999999</v>
      </c>
    </row>
    <row r="4480" spans="1:9" x14ac:dyDescent="0.25">
      <c r="A4480">
        <v>4479</v>
      </c>
      <c r="B4480">
        <v>109.63090099999999</v>
      </c>
      <c r="C4480">
        <v>7.5596160000000001</v>
      </c>
      <c r="F4480">
        <v>117.92033199999999</v>
      </c>
      <c r="G4480">
        <v>7.8224879999999999</v>
      </c>
    </row>
    <row r="4481" spans="1:9" x14ac:dyDescent="0.25">
      <c r="A4481">
        <v>4480</v>
      </c>
      <c r="B4481">
        <v>109.63090099999999</v>
      </c>
      <c r="C4481">
        <v>7.5596160000000001</v>
      </c>
      <c r="F4481">
        <v>117.92033199999999</v>
      </c>
      <c r="G4481">
        <v>7.8224879999999999</v>
      </c>
    </row>
    <row r="4482" spans="1:9" x14ac:dyDescent="0.25">
      <c r="A4482">
        <v>4481</v>
      </c>
      <c r="B4482">
        <v>109.63090099999999</v>
      </c>
      <c r="C4482">
        <v>7.5596160000000001</v>
      </c>
      <c r="F4482">
        <v>117.92033199999999</v>
      </c>
      <c r="G4482">
        <v>7.8224879999999999</v>
      </c>
    </row>
    <row r="4483" spans="1:9" x14ac:dyDescent="0.25">
      <c r="A4483">
        <v>4482</v>
      </c>
      <c r="F4483">
        <v>117.92033199999999</v>
      </c>
      <c r="G4483">
        <v>7.8224879999999999</v>
      </c>
    </row>
    <row r="4484" spans="1:9" x14ac:dyDescent="0.25">
      <c r="A4484">
        <v>4483</v>
      </c>
      <c r="D4484">
        <v>99.762497999999994</v>
      </c>
      <c r="E4484">
        <v>5.6532210000000003</v>
      </c>
      <c r="F4484">
        <v>117.92033199999999</v>
      </c>
      <c r="G4484">
        <v>7.8224879999999999</v>
      </c>
    </row>
    <row r="4485" spans="1:9" x14ac:dyDescent="0.25">
      <c r="A4485">
        <v>4484</v>
      </c>
      <c r="D4485">
        <v>99.762497999999994</v>
      </c>
      <c r="E4485">
        <v>5.6532210000000003</v>
      </c>
      <c r="F4485">
        <v>117.92033199999999</v>
      </c>
      <c r="G4485">
        <v>7.8224879999999999</v>
      </c>
    </row>
    <row r="4486" spans="1:9" x14ac:dyDescent="0.25">
      <c r="A4486">
        <v>4485</v>
      </c>
      <c r="D4486">
        <v>99.762497999999994</v>
      </c>
      <c r="E4486">
        <v>5.6532210000000003</v>
      </c>
      <c r="F4486">
        <v>117.92033199999999</v>
      </c>
      <c r="G4486">
        <v>7.8224879999999999</v>
      </c>
    </row>
    <row r="4487" spans="1:9" x14ac:dyDescent="0.25">
      <c r="A4487">
        <v>4486</v>
      </c>
      <c r="D4487">
        <v>99.762497999999994</v>
      </c>
      <c r="E4487">
        <v>5.6532210000000003</v>
      </c>
      <c r="F4487">
        <v>117.92033199999999</v>
      </c>
      <c r="G4487">
        <v>7.8224879999999999</v>
      </c>
    </row>
    <row r="4488" spans="1:9" x14ac:dyDescent="0.25">
      <c r="A4488">
        <v>4487</v>
      </c>
      <c r="D4488">
        <v>99.762497999999994</v>
      </c>
      <c r="E4488">
        <v>5.6532210000000003</v>
      </c>
      <c r="F4488">
        <v>117.92033199999999</v>
      </c>
      <c r="G4488">
        <v>7.8224879999999999</v>
      </c>
    </row>
    <row r="4489" spans="1:9" x14ac:dyDescent="0.25">
      <c r="A4489">
        <v>4488</v>
      </c>
      <c r="D4489">
        <v>99.762497999999994</v>
      </c>
      <c r="E4489">
        <v>5.6532210000000003</v>
      </c>
      <c r="F4489">
        <v>117.92033199999999</v>
      </c>
      <c r="G4489">
        <v>7.8224879999999999</v>
      </c>
    </row>
    <row r="4490" spans="1:9" x14ac:dyDescent="0.25">
      <c r="A4490">
        <v>4489</v>
      </c>
      <c r="D4490">
        <v>99.762497999999994</v>
      </c>
      <c r="E4490">
        <v>5.6532210000000003</v>
      </c>
    </row>
    <row r="4491" spans="1:9" x14ac:dyDescent="0.25">
      <c r="A4491">
        <v>4490</v>
      </c>
      <c r="D4491">
        <v>99.762497999999994</v>
      </c>
      <c r="E4491">
        <v>5.6532210000000003</v>
      </c>
    </row>
    <row r="4492" spans="1:9" x14ac:dyDescent="0.25">
      <c r="A4492">
        <v>4491</v>
      </c>
      <c r="D4492">
        <v>99.762497999999994</v>
      </c>
      <c r="E4492">
        <v>5.6532210000000003</v>
      </c>
    </row>
    <row r="4493" spans="1:9" x14ac:dyDescent="0.25">
      <c r="A4493">
        <v>4492</v>
      </c>
      <c r="D4493">
        <v>99.762497999999994</v>
      </c>
      <c r="E4493">
        <v>5.6532210000000003</v>
      </c>
    </row>
    <row r="4494" spans="1:9" x14ac:dyDescent="0.25">
      <c r="A4494">
        <v>4493</v>
      </c>
      <c r="D4494">
        <v>99.762497999999994</v>
      </c>
      <c r="E4494">
        <v>5.6532210000000003</v>
      </c>
    </row>
    <row r="4495" spans="1:9" x14ac:dyDescent="0.25">
      <c r="A4495">
        <v>4494</v>
      </c>
      <c r="D4495">
        <v>99.762497999999994</v>
      </c>
      <c r="E4495">
        <v>5.6532210000000003</v>
      </c>
      <c r="H4495">
        <v>107.32829799999999</v>
      </c>
      <c r="I4495">
        <v>5.3246039999999999</v>
      </c>
    </row>
    <row r="4496" spans="1:9" x14ac:dyDescent="0.25">
      <c r="A4496">
        <v>4495</v>
      </c>
      <c r="D4496">
        <v>99.762497999999994</v>
      </c>
      <c r="E4496">
        <v>5.6532210000000003</v>
      </c>
      <c r="H4496">
        <v>107.32829799999999</v>
      </c>
      <c r="I4496">
        <v>5.3246039999999999</v>
      </c>
    </row>
    <row r="4497" spans="1:9" x14ac:dyDescent="0.25">
      <c r="A4497">
        <v>4496</v>
      </c>
      <c r="D4497">
        <v>99.762497999999994</v>
      </c>
      <c r="E4497">
        <v>5.6532210000000003</v>
      </c>
      <c r="H4497">
        <v>107.32829799999999</v>
      </c>
      <c r="I4497">
        <v>5.3246039999999999</v>
      </c>
    </row>
    <row r="4498" spans="1:9" x14ac:dyDescent="0.25">
      <c r="A4498">
        <v>4497</v>
      </c>
      <c r="D4498">
        <v>99.762497999999994</v>
      </c>
      <c r="E4498">
        <v>5.6532210000000003</v>
      </c>
      <c r="H4498">
        <v>107.32829799999999</v>
      </c>
      <c r="I4498">
        <v>5.3246039999999999</v>
      </c>
    </row>
    <row r="4499" spans="1:9" x14ac:dyDescent="0.25">
      <c r="A4499">
        <v>4498</v>
      </c>
      <c r="D4499">
        <v>99.762497999999994</v>
      </c>
      <c r="E4499">
        <v>5.6532210000000003</v>
      </c>
      <c r="H4499">
        <v>107.32829799999999</v>
      </c>
      <c r="I4499">
        <v>5.3246039999999999</v>
      </c>
    </row>
    <row r="4500" spans="1:9" x14ac:dyDescent="0.25">
      <c r="A4500">
        <v>4499</v>
      </c>
      <c r="D4500">
        <v>99.762497999999994</v>
      </c>
      <c r="E4500">
        <v>5.6532210000000003</v>
      </c>
      <c r="H4500">
        <v>107.32829799999999</v>
      </c>
      <c r="I4500">
        <v>5.3246039999999999</v>
      </c>
    </row>
    <row r="4501" spans="1:9" x14ac:dyDescent="0.25">
      <c r="A4501">
        <v>4500</v>
      </c>
      <c r="H4501">
        <v>107.32829799999999</v>
      </c>
      <c r="I4501">
        <v>5.3246039999999999</v>
      </c>
    </row>
    <row r="4502" spans="1:9" x14ac:dyDescent="0.25">
      <c r="A4502">
        <v>4501</v>
      </c>
      <c r="H4502">
        <v>107.32829799999999</v>
      </c>
      <c r="I4502">
        <v>5.3246039999999999</v>
      </c>
    </row>
    <row r="4503" spans="1:9" x14ac:dyDescent="0.25">
      <c r="A4503">
        <v>4502</v>
      </c>
      <c r="B4503">
        <v>88.512581999999981</v>
      </c>
      <c r="C4503">
        <v>6.3763100000000001</v>
      </c>
      <c r="H4503">
        <v>107.32829799999999</v>
      </c>
      <c r="I4503">
        <v>5.3246039999999999</v>
      </c>
    </row>
    <row r="4504" spans="1:9" x14ac:dyDescent="0.25">
      <c r="A4504">
        <v>4503</v>
      </c>
      <c r="B4504">
        <v>88.512581999999981</v>
      </c>
      <c r="C4504">
        <v>6.3763100000000001</v>
      </c>
      <c r="H4504">
        <v>107.32829799999999</v>
      </c>
      <c r="I4504">
        <v>5.3246039999999999</v>
      </c>
    </row>
    <row r="4505" spans="1:9" x14ac:dyDescent="0.25">
      <c r="A4505">
        <v>4504</v>
      </c>
      <c r="B4505">
        <v>88.512581999999981</v>
      </c>
      <c r="C4505">
        <v>6.3763100000000001</v>
      </c>
      <c r="F4505">
        <v>100.157297</v>
      </c>
      <c r="G4505">
        <v>7.9539790000000004</v>
      </c>
      <c r="H4505">
        <v>106.99935499999999</v>
      </c>
      <c r="I4505">
        <v>5.8504569999999996</v>
      </c>
    </row>
    <row r="4506" spans="1:9" x14ac:dyDescent="0.25">
      <c r="A4506">
        <v>4505</v>
      </c>
      <c r="B4506">
        <v>88.512581999999981</v>
      </c>
      <c r="C4506">
        <v>6.3763100000000001</v>
      </c>
      <c r="F4506">
        <v>100.157297</v>
      </c>
      <c r="G4506">
        <v>7.9539790000000004</v>
      </c>
      <c r="H4506">
        <v>106.99935499999999</v>
      </c>
      <c r="I4506">
        <v>5.8504569999999996</v>
      </c>
    </row>
    <row r="4507" spans="1:9" x14ac:dyDescent="0.25">
      <c r="A4507">
        <v>4506</v>
      </c>
      <c r="B4507">
        <v>88.512581999999981</v>
      </c>
      <c r="C4507">
        <v>6.3763100000000001</v>
      </c>
      <c r="F4507">
        <v>100.157297</v>
      </c>
      <c r="G4507">
        <v>7.9539790000000004</v>
      </c>
      <c r="H4507">
        <v>106.99935499999999</v>
      </c>
      <c r="I4507">
        <v>5.8504569999999996</v>
      </c>
    </row>
    <row r="4508" spans="1:9" x14ac:dyDescent="0.25">
      <c r="A4508">
        <v>4507</v>
      </c>
      <c r="B4508">
        <v>88.512581999999981</v>
      </c>
      <c r="C4508">
        <v>6.3763100000000001</v>
      </c>
      <c r="F4508">
        <v>100.157297</v>
      </c>
      <c r="G4508">
        <v>7.9539790000000004</v>
      </c>
      <c r="H4508">
        <v>106.86775699999998</v>
      </c>
      <c r="I4508">
        <v>5.8504569999999996</v>
      </c>
    </row>
    <row r="4509" spans="1:9" x14ac:dyDescent="0.25">
      <c r="A4509">
        <v>4508</v>
      </c>
      <c r="B4509">
        <v>88.512581999999981</v>
      </c>
      <c r="C4509">
        <v>6.3763100000000001</v>
      </c>
      <c r="F4509">
        <v>100.157297</v>
      </c>
      <c r="G4509">
        <v>7.9539790000000004</v>
      </c>
      <c r="H4509">
        <v>106.86775699999998</v>
      </c>
      <c r="I4509">
        <v>5.8504569999999996</v>
      </c>
    </row>
    <row r="4510" spans="1:9" x14ac:dyDescent="0.25">
      <c r="A4510">
        <v>4509</v>
      </c>
      <c r="B4510">
        <v>88.512581999999981</v>
      </c>
      <c r="C4510">
        <v>6.3763100000000001</v>
      </c>
      <c r="F4510">
        <v>100.157297</v>
      </c>
      <c r="G4510">
        <v>7.9539790000000004</v>
      </c>
      <c r="H4510">
        <v>106.86775699999998</v>
      </c>
      <c r="I4510">
        <v>5.8504569999999996</v>
      </c>
    </row>
    <row r="4511" spans="1:9" x14ac:dyDescent="0.25">
      <c r="A4511">
        <v>4510</v>
      </c>
      <c r="B4511">
        <v>88.512581999999981</v>
      </c>
      <c r="C4511">
        <v>6.3763100000000001</v>
      </c>
      <c r="F4511">
        <v>100.157297</v>
      </c>
      <c r="G4511">
        <v>7.9539790000000004</v>
      </c>
      <c r="H4511">
        <v>106.67041399999999</v>
      </c>
      <c r="I4511">
        <v>5.8504569999999996</v>
      </c>
    </row>
    <row r="4512" spans="1:9" x14ac:dyDescent="0.25">
      <c r="A4512">
        <v>4511</v>
      </c>
      <c r="B4512">
        <v>88.512581999999981</v>
      </c>
      <c r="C4512">
        <v>6.3763100000000001</v>
      </c>
      <c r="F4512">
        <v>100.157297</v>
      </c>
      <c r="G4512">
        <v>7.9539790000000004</v>
      </c>
      <c r="H4512">
        <v>106.67041399999999</v>
      </c>
      <c r="I4512">
        <v>5.8504569999999996</v>
      </c>
    </row>
    <row r="4513" spans="1:7" x14ac:dyDescent="0.25">
      <c r="A4513">
        <v>4512</v>
      </c>
      <c r="B4513">
        <v>88.512581999999981</v>
      </c>
      <c r="C4513">
        <v>6.3763100000000001</v>
      </c>
      <c r="F4513">
        <v>100.157297</v>
      </c>
      <c r="G4513">
        <v>7.9539790000000004</v>
      </c>
    </row>
    <row r="4514" spans="1:7" x14ac:dyDescent="0.25">
      <c r="A4514">
        <v>4513</v>
      </c>
      <c r="B4514">
        <v>88.512581999999981</v>
      </c>
      <c r="C4514">
        <v>6.3763100000000001</v>
      </c>
      <c r="F4514">
        <v>100.157297</v>
      </c>
      <c r="G4514">
        <v>7.9539790000000004</v>
      </c>
    </row>
    <row r="4515" spans="1:7" x14ac:dyDescent="0.25">
      <c r="A4515">
        <v>4514</v>
      </c>
      <c r="B4515">
        <v>88.512581999999981</v>
      </c>
      <c r="C4515">
        <v>6.3763100000000001</v>
      </c>
      <c r="F4515">
        <v>100.157297</v>
      </c>
      <c r="G4515">
        <v>7.9539790000000004</v>
      </c>
    </row>
    <row r="4516" spans="1:7" x14ac:dyDescent="0.25">
      <c r="A4516">
        <v>4515</v>
      </c>
      <c r="B4516">
        <v>88.512581999999981</v>
      </c>
      <c r="C4516">
        <v>6.3763100000000001</v>
      </c>
      <c r="F4516">
        <v>100.157297</v>
      </c>
      <c r="G4516">
        <v>7.9539790000000004</v>
      </c>
    </row>
    <row r="4517" spans="1:7" x14ac:dyDescent="0.25">
      <c r="A4517">
        <v>4516</v>
      </c>
      <c r="B4517">
        <v>88.512581999999981</v>
      </c>
      <c r="C4517">
        <v>6.3763100000000001</v>
      </c>
      <c r="F4517">
        <v>100.157297</v>
      </c>
      <c r="G4517">
        <v>7.9539790000000004</v>
      </c>
    </row>
    <row r="4518" spans="1:7" x14ac:dyDescent="0.25">
      <c r="A4518">
        <v>4517</v>
      </c>
      <c r="B4518">
        <v>88.512581999999981</v>
      </c>
      <c r="C4518">
        <v>6.3763100000000001</v>
      </c>
      <c r="F4518">
        <v>100.157297</v>
      </c>
      <c r="G4518">
        <v>7.9539790000000004</v>
      </c>
    </row>
    <row r="4519" spans="1:7" x14ac:dyDescent="0.25">
      <c r="A4519">
        <v>4518</v>
      </c>
      <c r="B4519">
        <v>88.512581999999981</v>
      </c>
      <c r="C4519">
        <v>6.3763100000000001</v>
      </c>
      <c r="F4519">
        <v>100.157297</v>
      </c>
      <c r="G4519">
        <v>7.9539790000000004</v>
      </c>
    </row>
    <row r="4520" spans="1:7" x14ac:dyDescent="0.25">
      <c r="A4520">
        <v>4519</v>
      </c>
      <c r="B4520">
        <v>88.512581999999981</v>
      </c>
      <c r="C4520">
        <v>6.3763100000000001</v>
      </c>
      <c r="F4520">
        <v>100.157297</v>
      </c>
      <c r="G4520">
        <v>7.9539790000000004</v>
      </c>
    </row>
    <row r="4521" spans="1:7" x14ac:dyDescent="0.25">
      <c r="A4521">
        <v>4520</v>
      </c>
      <c r="B4521">
        <v>88.512581999999981</v>
      </c>
      <c r="C4521">
        <v>6.3763100000000001</v>
      </c>
      <c r="F4521">
        <v>100.157297</v>
      </c>
      <c r="G4521">
        <v>7.9539790000000004</v>
      </c>
    </row>
    <row r="4522" spans="1:7" x14ac:dyDescent="0.25">
      <c r="A4522">
        <v>4521</v>
      </c>
      <c r="F4522">
        <v>100.157297</v>
      </c>
      <c r="G4522">
        <v>7.9539790000000004</v>
      </c>
    </row>
    <row r="4523" spans="1:7" x14ac:dyDescent="0.25">
      <c r="A4523">
        <v>4522</v>
      </c>
      <c r="D4523">
        <v>79.631116999999989</v>
      </c>
      <c r="E4523">
        <v>5.1931130000000003</v>
      </c>
      <c r="F4523">
        <v>100.157297</v>
      </c>
      <c r="G4523">
        <v>7.9539790000000004</v>
      </c>
    </row>
    <row r="4524" spans="1:7" x14ac:dyDescent="0.25">
      <c r="A4524">
        <v>4523</v>
      </c>
      <c r="D4524">
        <v>79.631116999999989</v>
      </c>
      <c r="E4524">
        <v>5.1931130000000003</v>
      </c>
    </row>
    <row r="4525" spans="1:7" x14ac:dyDescent="0.25">
      <c r="A4525">
        <v>4524</v>
      </c>
      <c r="D4525">
        <v>79.631116999999989</v>
      </c>
      <c r="E4525">
        <v>5.1931130000000003</v>
      </c>
    </row>
    <row r="4526" spans="1:7" x14ac:dyDescent="0.25">
      <c r="A4526">
        <v>4525</v>
      </c>
      <c r="D4526">
        <v>79.631116999999989</v>
      </c>
      <c r="E4526">
        <v>5.1931130000000003</v>
      </c>
    </row>
    <row r="4527" spans="1:7" x14ac:dyDescent="0.25">
      <c r="A4527">
        <v>4526</v>
      </c>
      <c r="D4527">
        <v>79.631116999999989</v>
      </c>
      <c r="E4527">
        <v>5.1931130000000003</v>
      </c>
    </row>
    <row r="4528" spans="1:7" x14ac:dyDescent="0.25">
      <c r="A4528">
        <v>4527</v>
      </c>
      <c r="D4528">
        <v>79.631116999999989</v>
      </c>
      <c r="E4528">
        <v>5.1931130000000003</v>
      </c>
    </row>
    <row r="4529" spans="1:9" x14ac:dyDescent="0.25">
      <c r="A4529">
        <v>4528</v>
      </c>
      <c r="D4529">
        <v>79.631116999999989</v>
      </c>
      <c r="E4529">
        <v>5.1931130000000003</v>
      </c>
    </row>
    <row r="4530" spans="1:9" x14ac:dyDescent="0.25">
      <c r="A4530">
        <v>4529</v>
      </c>
      <c r="D4530">
        <v>79.631116999999989</v>
      </c>
      <c r="E4530">
        <v>5.1931130000000003</v>
      </c>
    </row>
    <row r="4531" spans="1:9" x14ac:dyDescent="0.25">
      <c r="A4531">
        <v>4530</v>
      </c>
      <c r="D4531">
        <v>79.631116999999989</v>
      </c>
      <c r="E4531">
        <v>5.1931130000000003</v>
      </c>
      <c r="H4531">
        <v>88.578435999999982</v>
      </c>
      <c r="I4531">
        <v>5.061623</v>
      </c>
    </row>
    <row r="4532" spans="1:9" x14ac:dyDescent="0.25">
      <c r="A4532">
        <v>4531</v>
      </c>
      <c r="D4532">
        <v>79.631116999999989</v>
      </c>
      <c r="E4532">
        <v>5.1931130000000003</v>
      </c>
      <c r="H4532">
        <v>88.578435999999982</v>
      </c>
      <c r="I4532">
        <v>5.061623</v>
      </c>
    </row>
    <row r="4533" spans="1:9" x14ac:dyDescent="0.25">
      <c r="A4533">
        <v>4532</v>
      </c>
      <c r="D4533">
        <v>79.631116999999989</v>
      </c>
      <c r="E4533">
        <v>5.1931130000000003</v>
      </c>
      <c r="H4533">
        <v>88.578435999999982</v>
      </c>
      <c r="I4533">
        <v>5.061623</v>
      </c>
    </row>
    <row r="4534" spans="1:9" x14ac:dyDescent="0.25">
      <c r="A4534">
        <v>4533</v>
      </c>
      <c r="D4534">
        <v>79.631116999999989</v>
      </c>
      <c r="E4534">
        <v>5.1931130000000003</v>
      </c>
      <c r="H4534">
        <v>88.578435999999982</v>
      </c>
      <c r="I4534">
        <v>5.061623</v>
      </c>
    </row>
    <row r="4535" spans="1:9" x14ac:dyDescent="0.25">
      <c r="A4535">
        <v>4534</v>
      </c>
      <c r="D4535">
        <v>79.631116999999989</v>
      </c>
      <c r="E4535">
        <v>5.1931130000000003</v>
      </c>
      <c r="H4535">
        <v>88.578435999999982</v>
      </c>
      <c r="I4535">
        <v>5.061623</v>
      </c>
    </row>
    <row r="4536" spans="1:9" x14ac:dyDescent="0.25">
      <c r="A4536">
        <v>4535</v>
      </c>
      <c r="D4536">
        <v>79.631116999999989</v>
      </c>
      <c r="E4536">
        <v>5.1931130000000003</v>
      </c>
      <c r="H4536">
        <v>88.578435999999982</v>
      </c>
      <c r="I4536">
        <v>5.061623</v>
      </c>
    </row>
    <row r="4537" spans="1:9" x14ac:dyDescent="0.25">
      <c r="A4537">
        <v>4536</v>
      </c>
      <c r="D4537">
        <v>79.631116999999989</v>
      </c>
      <c r="E4537">
        <v>5.1931130000000003</v>
      </c>
      <c r="H4537">
        <v>88.578435999999982</v>
      </c>
      <c r="I4537">
        <v>5.061623</v>
      </c>
    </row>
    <row r="4538" spans="1:9" x14ac:dyDescent="0.25">
      <c r="A4538">
        <v>4537</v>
      </c>
      <c r="D4538">
        <v>79.631116999999989</v>
      </c>
      <c r="E4538">
        <v>5.1931130000000003</v>
      </c>
      <c r="H4538">
        <v>88.578435999999982</v>
      </c>
      <c r="I4538">
        <v>5.061623</v>
      </c>
    </row>
    <row r="4539" spans="1:9" x14ac:dyDescent="0.25">
      <c r="A4539">
        <v>4538</v>
      </c>
      <c r="H4539">
        <v>88.578435999999982</v>
      </c>
      <c r="I4539">
        <v>5.061623</v>
      </c>
    </row>
    <row r="4540" spans="1:9" x14ac:dyDescent="0.25">
      <c r="A4540">
        <v>4539</v>
      </c>
      <c r="H4540">
        <v>88.578435999999982</v>
      </c>
      <c r="I4540">
        <v>5.061623</v>
      </c>
    </row>
    <row r="4541" spans="1:9" x14ac:dyDescent="0.25">
      <c r="A4541">
        <v>4540</v>
      </c>
      <c r="B4541">
        <v>69.613218999999987</v>
      </c>
      <c r="C4541">
        <v>6.125311</v>
      </c>
      <c r="H4541">
        <v>88.578435999999982</v>
      </c>
      <c r="I4541">
        <v>5.061623</v>
      </c>
    </row>
    <row r="4542" spans="1:9" x14ac:dyDescent="0.25">
      <c r="A4542">
        <v>4541</v>
      </c>
      <c r="B4542">
        <v>69.613218999999987</v>
      </c>
      <c r="C4542">
        <v>6.125311</v>
      </c>
      <c r="H4542">
        <v>88.578435999999982</v>
      </c>
      <c r="I4542">
        <v>5.061623</v>
      </c>
    </row>
    <row r="4543" spans="1:9" x14ac:dyDescent="0.25">
      <c r="A4543">
        <v>4542</v>
      </c>
      <c r="B4543">
        <v>69.613218999999987</v>
      </c>
      <c r="C4543">
        <v>6.125311</v>
      </c>
      <c r="F4543">
        <v>80.289002999999994</v>
      </c>
      <c r="G4543">
        <v>6.5078009999999997</v>
      </c>
      <c r="H4543">
        <v>88.578435999999982</v>
      </c>
      <c r="I4543">
        <v>5.061623</v>
      </c>
    </row>
    <row r="4544" spans="1:9" x14ac:dyDescent="0.25">
      <c r="A4544">
        <v>4543</v>
      </c>
      <c r="B4544">
        <v>70.354855999999984</v>
      </c>
      <c r="C4544">
        <v>5.718966</v>
      </c>
      <c r="F4544">
        <v>80.289002999999994</v>
      </c>
      <c r="G4544">
        <v>6.5078009999999997</v>
      </c>
      <c r="H4544">
        <v>88.578435999999982</v>
      </c>
      <c r="I4544">
        <v>5.061623</v>
      </c>
    </row>
    <row r="4545" spans="1:9" x14ac:dyDescent="0.25">
      <c r="A4545">
        <v>4544</v>
      </c>
      <c r="B4545">
        <v>70.354855999999984</v>
      </c>
      <c r="C4545">
        <v>5.718966</v>
      </c>
      <c r="F4545">
        <v>80.289002999999994</v>
      </c>
      <c r="G4545">
        <v>6.5078009999999997</v>
      </c>
      <c r="H4545">
        <v>88.578435999999982</v>
      </c>
      <c r="I4545">
        <v>5.061623</v>
      </c>
    </row>
    <row r="4546" spans="1:9" x14ac:dyDescent="0.25">
      <c r="A4546">
        <v>4545</v>
      </c>
      <c r="B4546">
        <v>70.354855999999984</v>
      </c>
      <c r="C4546">
        <v>5.718966</v>
      </c>
      <c r="F4546">
        <v>80.289002999999994</v>
      </c>
      <c r="G4546">
        <v>6.5078009999999997</v>
      </c>
      <c r="H4546">
        <v>88.38109</v>
      </c>
      <c r="I4546">
        <v>5.3246039999999999</v>
      </c>
    </row>
    <row r="4547" spans="1:9" x14ac:dyDescent="0.25">
      <c r="A4547">
        <v>4546</v>
      </c>
      <c r="B4547">
        <v>70.354855999999984</v>
      </c>
      <c r="C4547">
        <v>5.718966</v>
      </c>
      <c r="F4547">
        <v>80.289002999999994</v>
      </c>
      <c r="G4547">
        <v>6.5078009999999997</v>
      </c>
      <c r="H4547">
        <v>87.920548999999994</v>
      </c>
      <c r="I4547">
        <v>5.258858</v>
      </c>
    </row>
    <row r="4548" spans="1:9" x14ac:dyDescent="0.25">
      <c r="A4548">
        <v>4547</v>
      </c>
      <c r="B4548">
        <v>70.354855999999984</v>
      </c>
      <c r="C4548">
        <v>5.718966</v>
      </c>
      <c r="F4548">
        <v>80.289002999999994</v>
      </c>
      <c r="G4548">
        <v>6.5078009999999997</v>
      </c>
    </row>
    <row r="4549" spans="1:9" x14ac:dyDescent="0.25">
      <c r="A4549">
        <v>4548</v>
      </c>
      <c r="B4549">
        <v>70.354855999999984</v>
      </c>
      <c r="C4549">
        <v>5.718966</v>
      </c>
      <c r="F4549">
        <v>80.289002999999994</v>
      </c>
      <c r="G4549">
        <v>6.5078009999999997</v>
      </c>
    </row>
    <row r="4550" spans="1:9" x14ac:dyDescent="0.25">
      <c r="A4550">
        <v>4549</v>
      </c>
      <c r="B4550">
        <v>70.354855999999984</v>
      </c>
      <c r="C4550">
        <v>5.718966</v>
      </c>
      <c r="F4550">
        <v>80.289002999999994</v>
      </c>
      <c r="G4550">
        <v>6.5078009999999997</v>
      </c>
    </row>
    <row r="4551" spans="1:9" x14ac:dyDescent="0.25">
      <c r="A4551">
        <v>4550</v>
      </c>
      <c r="B4551">
        <v>70.354855999999984</v>
      </c>
      <c r="C4551">
        <v>5.718966</v>
      </c>
      <c r="F4551">
        <v>80.289002999999994</v>
      </c>
      <c r="G4551">
        <v>6.5078009999999997</v>
      </c>
    </row>
    <row r="4552" spans="1:9" x14ac:dyDescent="0.25">
      <c r="A4552">
        <v>4551</v>
      </c>
      <c r="B4552">
        <v>70.354855999999984</v>
      </c>
      <c r="C4552">
        <v>5.718966</v>
      </c>
      <c r="F4552">
        <v>80.289002999999994</v>
      </c>
      <c r="G4552">
        <v>6.5078009999999997</v>
      </c>
    </row>
    <row r="4553" spans="1:9" x14ac:dyDescent="0.25">
      <c r="A4553">
        <v>4552</v>
      </c>
      <c r="B4553">
        <v>70.354855999999984</v>
      </c>
      <c r="C4553">
        <v>5.718966</v>
      </c>
      <c r="F4553">
        <v>80.289002999999994</v>
      </c>
      <c r="G4553">
        <v>6.5078009999999997</v>
      </c>
    </row>
    <row r="4554" spans="1:9" x14ac:dyDescent="0.25">
      <c r="A4554">
        <v>4553</v>
      </c>
      <c r="B4554">
        <v>70.354855999999984</v>
      </c>
      <c r="C4554">
        <v>5.718966</v>
      </c>
      <c r="F4554">
        <v>80.289002999999994</v>
      </c>
      <c r="G4554">
        <v>6.5078009999999997</v>
      </c>
    </row>
    <row r="4555" spans="1:9" x14ac:dyDescent="0.25">
      <c r="A4555">
        <v>4554</v>
      </c>
      <c r="B4555">
        <v>70.354855999999984</v>
      </c>
      <c r="C4555">
        <v>5.718966</v>
      </c>
      <c r="F4555">
        <v>80.289002999999994</v>
      </c>
      <c r="G4555">
        <v>6.5078009999999997</v>
      </c>
    </row>
    <row r="4556" spans="1:9" x14ac:dyDescent="0.25">
      <c r="A4556">
        <v>4555</v>
      </c>
      <c r="B4556">
        <v>70.354855999999984</v>
      </c>
      <c r="C4556">
        <v>5.718966</v>
      </c>
      <c r="F4556">
        <v>80.289002999999994</v>
      </c>
      <c r="G4556">
        <v>6.5078009999999997</v>
      </c>
    </row>
    <row r="4557" spans="1:9" x14ac:dyDescent="0.25">
      <c r="A4557">
        <v>4556</v>
      </c>
      <c r="B4557">
        <v>70.354855999999984</v>
      </c>
      <c r="C4557">
        <v>5.718966</v>
      </c>
      <c r="F4557">
        <v>80.289002999999994</v>
      </c>
      <c r="G4557">
        <v>6.5078009999999997</v>
      </c>
    </row>
    <row r="4558" spans="1:9" x14ac:dyDescent="0.25">
      <c r="A4558">
        <v>4557</v>
      </c>
      <c r="B4558">
        <v>70.354855999999984</v>
      </c>
      <c r="C4558">
        <v>5.718966</v>
      </c>
      <c r="F4558">
        <v>80.289002999999994</v>
      </c>
      <c r="G4558">
        <v>6.5078009999999997</v>
      </c>
    </row>
    <row r="4559" spans="1:9" x14ac:dyDescent="0.25">
      <c r="A4559">
        <v>4558</v>
      </c>
      <c r="B4559">
        <v>70.354855999999984</v>
      </c>
      <c r="C4559">
        <v>5.718966</v>
      </c>
      <c r="F4559">
        <v>80.289002999999994</v>
      </c>
      <c r="G4559">
        <v>6.5078009999999997</v>
      </c>
    </row>
    <row r="4560" spans="1:9" x14ac:dyDescent="0.25">
      <c r="A4560">
        <v>4559</v>
      </c>
      <c r="F4560">
        <v>80.289002999999994</v>
      </c>
      <c r="G4560">
        <v>6.5078009999999997</v>
      </c>
    </row>
    <row r="4561" spans="1:9" x14ac:dyDescent="0.25">
      <c r="A4561">
        <v>4560</v>
      </c>
      <c r="D4561">
        <v>63.381196999999986</v>
      </c>
      <c r="E4561">
        <v>4.1412979999999999</v>
      </c>
      <c r="F4561">
        <v>79.762715999999983</v>
      </c>
      <c r="G4561">
        <v>6.5078009999999997</v>
      </c>
    </row>
    <row r="4562" spans="1:9" x14ac:dyDescent="0.25">
      <c r="A4562">
        <v>4561</v>
      </c>
      <c r="D4562">
        <v>63.381196999999986</v>
      </c>
      <c r="E4562">
        <v>4.1412979999999999</v>
      </c>
      <c r="F4562">
        <v>79.170575999999983</v>
      </c>
      <c r="G4562">
        <v>6.7050359999999998</v>
      </c>
    </row>
    <row r="4563" spans="1:9" x14ac:dyDescent="0.25">
      <c r="A4563">
        <v>4562</v>
      </c>
      <c r="D4563">
        <v>63.381196999999986</v>
      </c>
      <c r="E4563">
        <v>4.1412979999999999</v>
      </c>
    </row>
    <row r="4564" spans="1:9" x14ac:dyDescent="0.25">
      <c r="A4564">
        <v>4563</v>
      </c>
      <c r="D4564">
        <v>63.381196999999986</v>
      </c>
      <c r="E4564">
        <v>4.1412979999999999</v>
      </c>
    </row>
    <row r="4565" spans="1:9" x14ac:dyDescent="0.25">
      <c r="A4565">
        <v>4564</v>
      </c>
      <c r="D4565">
        <v>63.381196999999986</v>
      </c>
      <c r="E4565">
        <v>4.1412979999999999</v>
      </c>
    </row>
    <row r="4566" spans="1:9" x14ac:dyDescent="0.25">
      <c r="A4566">
        <v>4565</v>
      </c>
      <c r="D4566">
        <v>63.381196999999986</v>
      </c>
      <c r="E4566">
        <v>4.1412979999999999</v>
      </c>
      <c r="H4566">
        <v>70.387797999999989</v>
      </c>
      <c r="I4566">
        <v>4.7876000000000003</v>
      </c>
    </row>
    <row r="4567" spans="1:9" x14ac:dyDescent="0.25">
      <c r="A4567">
        <v>4566</v>
      </c>
      <c r="D4567">
        <v>63.381196999999986</v>
      </c>
      <c r="E4567">
        <v>4.1412979999999999</v>
      </c>
      <c r="H4567">
        <v>70.881142999999994</v>
      </c>
      <c r="I4567">
        <v>4.5357690000000002</v>
      </c>
    </row>
    <row r="4568" spans="1:9" x14ac:dyDescent="0.25">
      <c r="A4568">
        <v>4567</v>
      </c>
      <c r="D4568">
        <v>63.381196999999986</v>
      </c>
      <c r="E4568">
        <v>4.1412979999999999</v>
      </c>
      <c r="H4568">
        <v>70.881142999999994</v>
      </c>
      <c r="I4568">
        <v>4.5357690000000002</v>
      </c>
    </row>
    <row r="4569" spans="1:9" x14ac:dyDescent="0.25">
      <c r="A4569">
        <v>4568</v>
      </c>
      <c r="D4569">
        <v>63.381196999999986</v>
      </c>
      <c r="E4569">
        <v>4.1412979999999999</v>
      </c>
      <c r="H4569">
        <v>70.881142999999994</v>
      </c>
      <c r="I4569">
        <v>4.5357690000000002</v>
      </c>
    </row>
    <row r="4570" spans="1:9" x14ac:dyDescent="0.25">
      <c r="A4570">
        <v>4569</v>
      </c>
      <c r="D4570">
        <v>63.381196999999986</v>
      </c>
      <c r="E4570">
        <v>4.1412979999999999</v>
      </c>
      <c r="H4570">
        <v>70.881142999999994</v>
      </c>
      <c r="I4570">
        <v>4.5357690000000002</v>
      </c>
    </row>
    <row r="4571" spans="1:9" x14ac:dyDescent="0.25">
      <c r="A4571">
        <v>4570</v>
      </c>
      <c r="D4571">
        <v>63.381196999999986</v>
      </c>
      <c r="E4571">
        <v>4.1412979999999999</v>
      </c>
      <c r="H4571">
        <v>70.881142999999994</v>
      </c>
      <c r="I4571">
        <v>4.5357690000000002</v>
      </c>
    </row>
    <row r="4572" spans="1:9" x14ac:dyDescent="0.25">
      <c r="A4572">
        <v>4571</v>
      </c>
      <c r="D4572">
        <v>63.381196999999986</v>
      </c>
      <c r="E4572">
        <v>4.1412979999999999</v>
      </c>
      <c r="H4572">
        <v>70.881142999999994</v>
      </c>
      <c r="I4572">
        <v>4.5357690000000002</v>
      </c>
    </row>
    <row r="4573" spans="1:9" x14ac:dyDescent="0.25">
      <c r="A4573">
        <v>4572</v>
      </c>
      <c r="D4573">
        <v>63.381196999999986</v>
      </c>
      <c r="E4573">
        <v>4.1412979999999999</v>
      </c>
      <c r="H4573">
        <v>70.881142999999994</v>
      </c>
      <c r="I4573">
        <v>4.5357690000000002</v>
      </c>
    </row>
    <row r="4574" spans="1:9" x14ac:dyDescent="0.25">
      <c r="A4574">
        <v>4573</v>
      </c>
      <c r="D4574">
        <v>63.381196999999986</v>
      </c>
      <c r="E4574">
        <v>4.1412979999999999</v>
      </c>
      <c r="H4574">
        <v>70.881142999999994</v>
      </c>
      <c r="I4574">
        <v>4.5357690000000002</v>
      </c>
    </row>
    <row r="4575" spans="1:9" x14ac:dyDescent="0.25">
      <c r="A4575">
        <v>4574</v>
      </c>
      <c r="D4575">
        <v>63.381196999999986</v>
      </c>
      <c r="E4575">
        <v>4.1412979999999999</v>
      </c>
      <c r="H4575">
        <v>70.881142999999994</v>
      </c>
      <c r="I4575">
        <v>4.5357690000000002</v>
      </c>
    </row>
    <row r="4576" spans="1:9" x14ac:dyDescent="0.25">
      <c r="A4576">
        <v>4575</v>
      </c>
      <c r="D4576">
        <v>63.381196999999986</v>
      </c>
      <c r="E4576">
        <v>4.1412979999999999</v>
      </c>
      <c r="H4576">
        <v>70.881142999999994</v>
      </c>
      <c r="I4576">
        <v>4.5357690000000002</v>
      </c>
    </row>
    <row r="4577" spans="1:9" x14ac:dyDescent="0.25">
      <c r="A4577">
        <v>4576</v>
      </c>
      <c r="D4577">
        <v>63.381196999999986</v>
      </c>
      <c r="E4577">
        <v>4.1412979999999999</v>
      </c>
      <c r="H4577">
        <v>70.881142999999994</v>
      </c>
      <c r="I4577">
        <v>4.5357690000000002</v>
      </c>
    </row>
    <row r="4578" spans="1:9" x14ac:dyDescent="0.25">
      <c r="A4578">
        <v>4577</v>
      </c>
      <c r="B4578">
        <v>50.389666999999996</v>
      </c>
      <c r="C4578">
        <v>6.8293699999999999</v>
      </c>
      <c r="H4578">
        <v>70.881142999999994</v>
      </c>
      <c r="I4578">
        <v>4.5357690000000002</v>
      </c>
    </row>
    <row r="4579" spans="1:9" x14ac:dyDescent="0.25">
      <c r="A4579">
        <v>4578</v>
      </c>
      <c r="B4579">
        <v>50.389666999999996</v>
      </c>
      <c r="C4579">
        <v>6.8293699999999999</v>
      </c>
      <c r="H4579">
        <v>70.881142999999994</v>
      </c>
      <c r="I4579">
        <v>4.5357690000000002</v>
      </c>
    </row>
    <row r="4580" spans="1:9" x14ac:dyDescent="0.25">
      <c r="A4580">
        <v>4579</v>
      </c>
      <c r="B4580">
        <v>50.389666999999996</v>
      </c>
      <c r="C4580">
        <v>6.8293699999999999</v>
      </c>
      <c r="F4580">
        <v>62.782932999999993</v>
      </c>
      <c r="G4580">
        <v>6.8997760000000001</v>
      </c>
      <c r="H4580">
        <v>70.881142999999994</v>
      </c>
      <c r="I4580">
        <v>4.5357690000000002</v>
      </c>
    </row>
    <row r="4581" spans="1:9" x14ac:dyDescent="0.25">
      <c r="A4581">
        <v>4580</v>
      </c>
      <c r="B4581">
        <v>50.389666999999996</v>
      </c>
      <c r="C4581">
        <v>6.8293699999999999</v>
      </c>
      <c r="F4581">
        <v>64.697075999999996</v>
      </c>
      <c r="G4581">
        <v>6.1134380000000004</v>
      </c>
      <c r="H4581">
        <v>70.881142999999994</v>
      </c>
      <c r="I4581">
        <v>4.5357690000000002</v>
      </c>
    </row>
    <row r="4582" spans="1:9" x14ac:dyDescent="0.25">
      <c r="A4582">
        <v>4581</v>
      </c>
      <c r="B4582">
        <v>50.389666999999996</v>
      </c>
      <c r="C4582">
        <v>6.8293699999999999</v>
      </c>
      <c r="F4582">
        <v>64.697075999999996</v>
      </c>
      <c r="G4582">
        <v>6.1134380000000004</v>
      </c>
      <c r="H4582">
        <v>70.881142999999994</v>
      </c>
      <c r="I4582">
        <v>4.5357690000000002</v>
      </c>
    </row>
    <row r="4583" spans="1:9" x14ac:dyDescent="0.25">
      <c r="A4583">
        <v>4582</v>
      </c>
      <c r="B4583">
        <v>50.389666999999996</v>
      </c>
      <c r="C4583">
        <v>6.8293699999999999</v>
      </c>
      <c r="F4583">
        <v>64.697075999999996</v>
      </c>
      <c r="G4583">
        <v>6.1134380000000004</v>
      </c>
      <c r="H4583">
        <v>69.402000999999998</v>
      </c>
      <c r="I4583">
        <v>5.069223</v>
      </c>
    </row>
    <row r="4584" spans="1:9" x14ac:dyDescent="0.25">
      <c r="A4584">
        <v>4583</v>
      </c>
      <c r="B4584">
        <v>50.389666999999996</v>
      </c>
      <c r="C4584">
        <v>6.8293699999999999</v>
      </c>
      <c r="F4584">
        <v>64.697075999999996</v>
      </c>
      <c r="G4584">
        <v>6.1134380000000004</v>
      </c>
    </row>
    <row r="4585" spans="1:9" x14ac:dyDescent="0.25">
      <c r="A4585">
        <v>4584</v>
      </c>
      <c r="B4585">
        <v>50.389666999999996</v>
      </c>
      <c r="C4585">
        <v>6.8293699999999999</v>
      </c>
      <c r="F4585">
        <v>64.697075999999996</v>
      </c>
      <c r="G4585">
        <v>6.1134380000000004</v>
      </c>
    </row>
    <row r="4586" spans="1:9" x14ac:dyDescent="0.25">
      <c r="A4586">
        <v>4585</v>
      </c>
      <c r="B4586">
        <v>50.389666999999996</v>
      </c>
      <c r="C4586">
        <v>6.8293699999999999</v>
      </c>
      <c r="F4586">
        <v>64.697075999999996</v>
      </c>
      <c r="G4586">
        <v>6.1134380000000004</v>
      </c>
    </row>
    <row r="4587" spans="1:9" x14ac:dyDescent="0.25">
      <c r="A4587">
        <v>4586</v>
      </c>
      <c r="B4587">
        <v>50.389666999999996</v>
      </c>
      <c r="C4587">
        <v>6.8293699999999999</v>
      </c>
      <c r="F4587">
        <v>64.697075999999996</v>
      </c>
      <c r="G4587">
        <v>6.1134380000000004</v>
      </c>
    </row>
    <row r="4588" spans="1:9" x14ac:dyDescent="0.25">
      <c r="A4588">
        <v>4587</v>
      </c>
      <c r="B4588">
        <v>50.389666999999996</v>
      </c>
      <c r="C4588">
        <v>6.8293699999999999</v>
      </c>
      <c r="F4588">
        <v>64.697075999999996</v>
      </c>
      <c r="G4588">
        <v>6.1134380000000004</v>
      </c>
    </row>
    <row r="4589" spans="1:9" x14ac:dyDescent="0.25">
      <c r="A4589">
        <v>4588</v>
      </c>
      <c r="B4589">
        <v>50.389666999999996</v>
      </c>
      <c r="C4589">
        <v>6.8293699999999999</v>
      </c>
      <c r="F4589">
        <v>64.697075999999996</v>
      </c>
      <c r="G4589">
        <v>6.1134380000000004</v>
      </c>
    </row>
    <row r="4590" spans="1:9" x14ac:dyDescent="0.25">
      <c r="A4590">
        <v>4589</v>
      </c>
      <c r="B4590">
        <v>50.389666999999996</v>
      </c>
      <c r="C4590">
        <v>6.8293699999999999</v>
      </c>
      <c r="F4590">
        <v>64.697075999999996</v>
      </c>
      <c r="G4590">
        <v>6.1134380000000004</v>
      </c>
    </row>
    <row r="4591" spans="1:9" x14ac:dyDescent="0.25">
      <c r="A4591">
        <v>4590</v>
      </c>
      <c r="B4591">
        <v>50.389666999999996</v>
      </c>
      <c r="C4591">
        <v>6.8293699999999999</v>
      </c>
      <c r="F4591">
        <v>64.697075999999996</v>
      </c>
      <c r="G4591">
        <v>6.1134380000000004</v>
      </c>
    </row>
    <row r="4592" spans="1:9" x14ac:dyDescent="0.25">
      <c r="A4592">
        <v>4591</v>
      </c>
      <c r="B4592">
        <v>50.389666999999996</v>
      </c>
      <c r="C4592">
        <v>6.8293699999999999</v>
      </c>
      <c r="F4592">
        <v>64.697075999999996</v>
      </c>
      <c r="G4592">
        <v>6.1134380000000004</v>
      </c>
    </row>
    <row r="4593" spans="1:9" x14ac:dyDescent="0.25">
      <c r="A4593">
        <v>4592</v>
      </c>
      <c r="B4593">
        <v>50.389666999999996</v>
      </c>
      <c r="C4593">
        <v>6.8293699999999999</v>
      </c>
      <c r="F4593">
        <v>64.697075999999996</v>
      </c>
      <c r="G4593">
        <v>6.1134380000000004</v>
      </c>
    </row>
    <row r="4594" spans="1:9" x14ac:dyDescent="0.25">
      <c r="A4594">
        <v>4593</v>
      </c>
      <c r="B4594">
        <v>50.389666999999996</v>
      </c>
      <c r="C4594">
        <v>6.8293699999999999</v>
      </c>
      <c r="F4594">
        <v>64.697075999999996</v>
      </c>
      <c r="G4594">
        <v>6.1134380000000004</v>
      </c>
    </row>
    <row r="4595" spans="1:9" x14ac:dyDescent="0.25">
      <c r="A4595">
        <v>4594</v>
      </c>
      <c r="B4595">
        <v>50.389666999999996</v>
      </c>
      <c r="C4595">
        <v>6.8293699999999999</v>
      </c>
      <c r="F4595">
        <v>64.697075999999996</v>
      </c>
      <c r="G4595">
        <v>6.1134380000000004</v>
      </c>
    </row>
    <row r="4596" spans="1:9" x14ac:dyDescent="0.25">
      <c r="A4596">
        <v>4595</v>
      </c>
      <c r="B4596">
        <v>50.389666999999996</v>
      </c>
      <c r="C4596">
        <v>6.8293699999999999</v>
      </c>
      <c r="F4596">
        <v>64.697075999999996</v>
      </c>
      <c r="G4596">
        <v>6.1134380000000004</v>
      </c>
    </row>
    <row r="4597" spans="1:9" x14ac:dyDescent="0.25">
      <c r="A4597">
        <v>4596</v>
      </c>
      <c r="F4597">
        <v>64.697075999999996</v>
      </c>
      <c r="G4597">
        <v>6.1134380000000004</v>
      </c>
    </row>
    <row r="4598" spans="1:9" x14ac:dyDescent="0.25">
      <c r="A4598">
        <v>4597</v>
      </c>
    </row>
    <row r="4599" spans="1:9" x14ac:dyDescent="0.25">
      <c r="A4599">
        <v>4598</v>
      </c>
    </row>
    <row r="4600" spans="1:9" x14ac:dyDescent="0.25">
      <c r="A4600">
        <v>4599</v>
      </c>
      <c r="D4600">
        <v>38.48924199999999</v>
      </c>
      <c r="E4600">
        <v>5.9844999999999997</v>
      </c>
    </row>
    <row r="4601" spans="1:9" x14ac:dyDescent="0.25">
      <c r="A4601">
        <v>4600</v>
      </c>
      <c r="D4601">
        <v>38.48924199999999</v>
      </c>
      <c r="E4601">
        <v>5.9844999999999997</v>
      </c>
    </row>
    <row r="4602" spans="1:9" x14ac:dyDescent="0.25">
      <c r="A4602">
        <v>4601</v>
      </c>
      <c r="D4602">
        <v>38.48924199999999</v>
      </c>
      <c r="E4602">
        <v>5.9844999999999997</v>
      </c>
    </row>
    <row r="4603" spans="1:9" x14ac:dyDescent="0.25">
      <c r="A4603">
        <v>4602</v>
      </c>
      <c r="D4603">
        <v>38.48924199999999</v>
      </c>
      <c r="E4603">
        <v>5.9844999999999997</v>
      </c>
    </row>
    <row r="4604" spans="1:9" x14ac:dyDescent="0.25">
      <c r="A4604">
        <v>4603</v>
      </c>
      <c r="D4604">
        <v>38.48924199999999</v>
      </c>
      <c r="E4604">
        <v>5.9844999999999997</v>
      </c>
      <c r="H4604">
        <v>50.671290999999997</v>
      </c>
      <c r="I4604">
        <v>6.3365289999999996</v>
      </c>
    </row>
    <row r="4605" spans="1:9" x14ac:dyDescent="0.25">
      <c r="A4605">
        <v>4604</v>
      </c>
      <c r="D4605">
        <v>38.48924199999999</v>
      </c>
      <c r="E4605">
        <v>5.9844999999999997</v>
      </c>
      <c r="H4605">
        <v>50.671290999999997</v>
      </c>
      <c r="I4605">
        <v>6.3365289999999996</v>
      </c>
    </row>
    <row r="4606" spans="1:9" x14ac:dyDescent="0.25">
      <c r="A4606">
        <v>4605</v>
      </c>
      <c r="D4606">
        <v>38.48924199999999</v>
      </c>
      <c r="E4606">
        <v>5.9844999999999997</v>
      </c>
      <c r="H4606">
        <v>50.671290999999997</v>
      </c>
      <c r="I4606">
        <v>6.3365289999999996</v>
      </c>
    </row>
    <row r="4607" spans="1:9" x14ac:dyDescent="0.25">
      <c r="A4607">
        <v>4606</v>
      </c>
      <c r="D4607">
        <v>38.48924199999999</v>
      </c>
      <c r="E4607">
        <v>5.9844999999999997</v>
      </c>
      <c r="H4607">
        <v>50.671290999999997</v>
      </c>
      <c r="I4607">
        <v>6.3365289999999996</v>
      </c>
    </row>
    <row r="4608" spans="1:9" x14ac:dyDescent="0.25">
      <c r="A4608">
        <v>4607</v>
      </c>
      <c r="D4608">
        <v>38.48924199999999</v>
      </c>
      <c r="E4608">
        <v>5.9844999999999997</v>
      </c>
      <c r="H4608">
        <v>50.671290999999997</v>
      </c>
      <c r="I4608">
        <v>6.3365289999999996</v>
      </c>
    </row>
    <row r="4609" spans="1:9" x14ac:dyDescent="0.25">
      <c r="A4609">
        <v>4608</v>
      </c>
      <c r="D4609">
        <v>38.48924199999999</v>
      </c>
      <c r="E4609">
        <v>5.9844999999999997</v>
      </c>
      <c r="H4609">
        <v>50.671290999999997</v>
      </c>
      <c r="I4609">
        <v>6.3365289999999996</v>
      </c>
    </row>
    <row r="4610" spans="1:9" x14ac:dyDescent="0.25">
      <c r="A4610">
        <v>4609</v>
      </c>
      <c r="D4610">
        <v>38.48924199999999</v>
      </c>
      <c r="E4610">
        <v>5.9844999999999997</v>
      </c>
      <c r="F4610">
        <v>44.967612999999993</v>
      </c>
      <c r="G4610">
        <v>10.208853</v>
      </c>
      <c r="H4610">
        <v>50.671290999999997</v>
      </c>
      <c r="I4610">
        <v>6.3365289999999996</v>
      </c>
    </row>
    <row r="4611" spans="1:9" x14ac:dyDescent="0.25">
      <c r="A4611">
        <v>4610</v>
      </c>
      <c r="D4611">
        <v>38.48924199999999</v>
      </c>
      <c r="E4611">
        <v>5.9844999999999997</v>
      </c>
      <c r="F4611">
        <v>44.967612999999993</v>
      </c>
      <c r="G4611">
        <v>10.208853</v>
      </c>
      <c r="H4611">
        <v>50.671290999999997</v>
      </c>
      <c r="I4611">
        <v>6.3365289999999996</v>
      </c>
    </row>
    <row r="4612" spans="1:9" x14ac:dyDescent="0.25">
      <c r="A4612">
        <v>4611</v>
      </c>
      <c r="D4612">
        <v>38.48924199999999</v>
      </c>
      <c r="E4612">
        <v>5.9844999999999997</v>
      </c>
      <c r="F4612">
        <v>44.967612999999993</v>
      </c>
      <c r="G4612">
        <v>10.208853</v>
      </c>
      <c r="H4612">
        <v>50.671290999999997</v>
      </c>
      <c r="I4612">
        <v>6.3365289999999996</v>
      </c>
    </row>
    <row r="4613" spans="1:9" x14ac:dyDescent="0.25">
      <c r="A4613">
        <v>4612</v>
      </c>
      <c r="D4613">
        <v>38.48924199999999</v>
      </c>
      <c r="E4613">
        <v>5.9844999999999997</v>
      </c>
      <c r="F4613">
        <v>44.967612999999993</v>
      </c>
      <c r="G4613">
        <v>10.208853</v>
      </c>
      <c r="H4613">
        <v>50.671290999999997</v>
      </c>
      <c r="I4613">
        <v>6.3365289999999996</v>
      </c>
    </row>
    <row r="4614" spans="1:9" x14ac:dyDescent="0.25">
      <c r="A4614">
        <v>4613</v>
      </c>
      <c r="D4614">
        <v>38.48924199999999</v>
      </c>
      <c r="E4614">
        <v>5.9844999999999997</v>
      </c>
      <c r="F4614">
        <v>44.967612999999993</v>
      </c>
      <c r="G4614">
        <v>10.208853</v>
      </c>
      <c r="H4614">
        <v>50.671290999999997</v>
      </c>
      <c r="I4614">
        <v>6.3365289999999996</v>
      </c>
    </row>
    <row r="4615" spans="1:9" x14ac:dyDescent="0.25">
      <c r="A4615">
        <v>4614</v>
      </c>
      <c r="F4615">
        <v>44.967612999999993</v>
      </c>
      <c r="G4615">
        <v>10.208853</v>
      </c>
      <c r="H4615">
        <v>50.671290999999997</v>
      </c>
      <c r="I4615">
        <v>6.3365289999999996</v>
      </c>
    </row>
    <row r="4616" spans="1:9" x14ac:dyDescent="0.25">
      <c r="A4616">
        <v>4615</v>
      </c>
      <c r="F4616">
        <v>44.967612999999993</v>
      </c>
      <c r="G4616">
        <v>10.208853</v>
      </c>
      <c r="H4616">
        <v>50.671290999999997</v>
      </c>
      <c r="I4616">
        <v>6.3365289999999996</v>
      </c>
    </row>
    <row r="4617" spans="1:9" x14ac:dyDescent="0.25">
      <c r="A4617">
        <v>4616</v>
      </c>
      <c r="F4617">
        <v>44.967612999999993</v>
      </c>
      <c r="G4617">
        <v>10.208853</v>
      </c>
      <c r="H4617">
        <v>50.671290999999997</v>
      </c>
      <c r="I4617">
        <v>6.3365289999999996</v>
      </c>
    </row>
    <row r="4618" spans="1:9" x14ac:dyDescent="0.25">
      <c r="A4618">
        <v>4617</v>
      </c>
      <c r="B4618">
        <v>26.518523999999999</v>
      </c>
      <c r="C4618">
        <v>6.3365289999999996</v>
      </c>
      <c r="F4618">
        <v>44.967612999999993</v>
      </c>
      <c r="G4618">
        <v>10.208853</v>
      </c>
      <c r="H4618">
        <v>50.671290999999997</v>
      </c>
      <c r="I4618">
        <v>6.3365289999999996</v>
      </c>
    </row>
    <row r="4619" spans="1:9" x14ac:dyDescent="0.25">
      <c r="A4619">
        <v>4618</v>
      </c>
      <c r="B4619">
        <v>26.518523999999999</v>
      </c>
      <c r="C4619">
        <v>6.3365289999999996</v>
      </c>
      <c r="F4619">
        <v>44.967612999999993</v>
      </c>
      <c r="G4619">
        <v>10.208853</v>
      </c>
    </row>
    <row r="4620" spans="1:9" x14ac:dyDescent="0.25">
      <c r="A4620">
        <v>4619</v>
      </c>
      <c r="B4620">
        <v>26.518523999999999</v>
      </c>
      <c r="C4620">
        <v>6.3365289999999996</v>
      </c>
      <c r="F4620">
        <v>44.967612999999993</v>
      </c>
      <c r="G4620">
        <v>10.208853</v>
      </c>
    </row>
    <row r="4621" spans="1:9" x14ac:dyDescent="0.25">
      <c r="A4621">
        <v>4620</v>
      </c>
      <c r="B4621">
        <v>26.518523999999999</v>
      </c>
      <c r="C4621">
        <v>6.3365289999999996</v>
      </c>
      <c r="F4621">
        <v>44.967612999999993</v>
      </c>
      <c r="G4621">
        <v>10.208853</v>
      </c>
    </row>
    <row r="4622" spans="1:9" x14ac:dyDescent="0.25">
      <c r="A4622">
        <v>4621</v>
      </c>
      <c r="B4622">
        <v>26.518523999999999</v>
      </c>
      <c r="C4622">
        <v>6.3365289999999996</v>
      </c>
      <c r="F4622">
        <v>44.967612999999993</v>
      </c>
      <c r="G4622">
        <v>10.208853</v>
      </c>
    </row>
    <row r="4623" spans="1:9" x14ac:dyDescent="0.25">
      <c r="A4623">
        <v>4622</v>
      </c>
      <c r="B4623">
        <v>26.518523999999999</v>
      </c>
      <c r="C4623">
        <v>6.3365289999999996</v>
      </c>
      <c r="F4623">
        <v>44.967612999999993</v>
      </c>
      <c r="G4623">
        <v>10.208853</v>
      </c>
    </row>
    <row r="4624" spans="1:9" x14ac:dyDescent="0.25">
      <c r="A4624">
        <v>4623</v>
      </c>
      <c r="B4624">
        <v>26.518523999999999</v>
      </c>
      <c r="C4624">
        <v>6.3365289999999996</v>
      </c>
      <c r="F4624">
        <v>44.967612999999993</v>
      </c>
      <c r="G4624">
        <v>10.208853</v>
      </c>
    </row>
    <row r="4625" spans="1:9" x14ac:dyDescent="0.25">
      <c r="A4625">
        <v>4624</v>
      </c>
      <c r="B4625">
        <v>26.518523999999999</v>
      </c>
      <c r="C4625">
        <v>6.3365289999999996</v>
      </c>
      <c r="F4625">
        <v>44.897206999999995</v>
      </c>
      <c r="G4625">
        <v>10.208853</v>
      </c>
    </row>
    <row r="4626" spans="1:9" x14ac:dyDescent="0.25">
      <c r="A4626">
        <v>4625</v>
      </c>
      <c r="B4626">
        <v>26.518523999999999</v>
      </c>
      <c r="C4626">
        <v>6.3365289999999996</v>
      </c>
      <c r="F4626">
        <v>44.615467999999993</v>
      </c>
      <c r="G4626">
        <v>10.138446999999999</v>
      </c>
    </row>
    <row r="4627" spans="1:9" x14ac:dyDescent="0.25">
      <c r="A4627">
        <v>4626</v>
      </c>
      <c r="B4627">
        <v>26.518523999999999</v>
      </c>
      <c r="C4627">
        <v>6.3365289999999996</v>
      </c>
      <c r="F4627">
        <v>44.615467999999993</v>
      </c>
      <c r="G4627">
        <v>10.138446999999999</v>
      </c>
    </row>
    <row r="4628" spans="1:9" x14ac:dyDescent="0.25">
      <c r="A4628">
        <v>4627</v>
      </c>
      <c r="B4628">
        <v>26.518523999999999</v>
      </c>
      <c r="C4628">
        <v>6.3365289999999996</v>
      </c>
      <c r="F4628">
        <v>44.615467999999993</v>
      </c>
      <c r="G4628">
        <v>10.138446999999999</v>
      </c>
    </row>
    <row r="4629" spans="1:9" x14ac:dyDescent="0.25">
      <c r="A4629">
        <v>4628</v>
      </c>
      <c r="B4629">
        <v>26.518523999999999</v>
      </c>
      <c r="C4629">
        <v>6.3365289999999996</v>
      </c>
      <c r="F4629">
        <v>43.770483999999996</v>
      </c>
      <c r="G4629">
        <v>9.8568230000000003</v>
      </c>
    </row>
    <row r="4630" spans="1:9" x14ac:dyDescent="0.25">
      <c r="A4630">
        <v>4629</v>
      </c>
      <c r="B4630">
        <v>26.518523999999999</v>
      </c>
      <c r="C4630">
        <v>6.3365289999999996</v>
      </c>
      <c r="F4630">
        <v>43.348048999999989</v>
      </c>
      <c r="G4630">
        <v>9.716011</v>
      </c>
    </row>
    <row r="4631" spans="1:9" x14ac:dyDescent="0.25">
      <c r="A4631">
        <v>4630</v>
      </c>
      <c r="B4631">
        <v>26.518523999999999</v>
      </c>
      <c r="C4631">
        <v>6.3365289999999996</v>
      </c>
    </row>
    <row r="4632" spans="1:9" x14ac:dyDescent="0.25">
      <c r="A4632">
        <v>4631</v>
      </c>
      <c r="B4632">
        <v>26.518523999999999</v>
      </c>
      <c r="C4632">
        <v>6.3365289999999996</v>
      </c>
    </row>
    <row r="4633" spans="1:9" x14ac:dyDescent="0.25">
      <c r="A4633">
        <v>4632</v>
      </c>
      <c r="B4633">
        <v>26.518523999999999</v>
      </c>
      <c r="C4633">
        <v>6.3365289999999996</v>
      </c>
      <c r="H4633">
        <v>34.053100000000001</v>
      </c>
      <c r="I4633">
        <v>6.125311</v>
      </c>
    </row>
    <row r="4634" spans="1:9" x14ac:dyDescent="0.25">
      <c r="A4634">
        <v>4633</v>
      </c>
      <c r="B4634">
        <v>26.518523999999999</v>
      </c>
      <c r="C4634">
        <v>6.3365289999999996</v>
      </c>
      <c r="H4634">
        <v>34.053100000000001</v>
      </c>
      <c r="I4634">
        <v>6.125311</v>
      </c>
    </row>
    <row r="4635" spans="1:9" x14ac:dyDescent="0.25">
      <c r="A4635">
        <v>4634</v>
      </c>
      <c r="B4635">
        <v>26.518523999999999</v>
      </c>
      <c r="C4635">
        <v>6.3365289999999996</v>
      </c>
      <c r="H4635">
        <v>34.053100000000001</v>
      </c>
      <c r="I4635">
        <v>6.125311</v>
      </c>
    </row>
    <row r="4636" spans="1:9" x14ac:dyDescent="0.25">
      <c r="A4636">
        <v>4635</v>
      </c>
      <c r="B4636">
        <v>26.518523999999999</v>
      </c>
      <c r="C4636">
        <v>6.3365289999999996</v>
      </c>
      <c r="H4636">
        <v>34.053100000000001</v>
      </c>
      <c r="I4636">
        <v>6.125311</v>
      </c>
    </row>
    <row r="4637" spans="1:9" x14ac:dyDescent="0.25">
      <c r="A4637">
        <v>4636</v>
      </c>
      <c r="B4637">
        <v>26.518523999999999</v>
      </c>
      <c r="C4637">
        <v>6.3365289999999996</v>
      </c>
      <c r="H4637">
        <v>34.053100000000001</v>
      </c>
      <c r="I4637">
        <v>6.125311</v>
      </c>
    </row>
    <row r="4638" spans="1:9" x14ac:dyDescent="0.25">
      <c r="A4638">
        <v>4637</v>
      </c>
      <c r="H4638">
        <v>34.053100000000001</v>
      </c>
      <c r="I4638">
        <v>6.125311</v>
      </c>
    </row>
    <row r="4639" spans="1:9" x14ac:dyDescent="0.25">
      <c r="A4639">
        <v>4638</v>
      </c>
      <c r="H4639">
        <v>34.053100000000001</v>
      </c>
      <c r="I4639">
        <v>6.125311</v>
      </c>
    </row>
    <row r="4640" spans="1:9" x14ac:dyDescent="0.25">
      <c r="A4640">
        <v>4639</v>
      </c>
      <c r="D4640">
        <v>15.251868999999999</v>
      </c>
      <c r="E4640">
        <v>2.9570470000000002</v>
      </c>
      <c r="H4640">
        <v>34.053100000000001</v>
      </c>
      <c r="I4640">
        <v>6.125311</v>
      </c>
    </row>
    <row r="4641" spans="1:9" x14ac:dyDescent="0.25">
      <c r="A4641">
        <v>4640</v>
      </c>
      <c r="D4641">
        <v>15.251868999999999</v>
      </c>
      <c r="E4641">
        <v>2.9570470000000002</v>
      </c>
      <c r="H4641">
        <v>34.053100000000001</v>
      </c>
      <c r="I4641">
        <v>6.125311</v>
      </c>
    </row>
    <row r="4642" spans="1:9" x14ac:dyDescent="0.25">
      <c r="A4642">
        <v>4641</v>
      </c>
      <c r="D4642">
        <v>15.251868999999999</v>
      </c>
      <c r="E4642">
        <v>2.9570470000000002</v>
      </c>
      <c r="H4642">
        <v>34.053100000000001</v>
      </c>
      <c r="I4642">
        <v>6.125311</v>
      </c>
    </row>
    <row r="4643" spans="1:9" x14ac:dyDescent="0.25">
      <c r="A4643">
        <v>4642</v>
      </c>
      <c r="D4643">
        <v>15.251868999999999</v>
      </c>
      <c r="E4643">
        <v>2.9570470000000002</v>
      </c>
      <c r="H4643">
        <v>34.053100000000001</v>
      </c>
      <c r="I4643">
        <v>6.0549049999999998</v>
      </c>
    </row>
    <row r="4644" spans="1:9" x14ac:dyDescent="0.25">
      <c r="A4644">
        <v>4643</v>
      </c>
      <c r="D4644">
        <v>15.251868999999999</v>
      </c>
      <c r="E4644">
        <v>2.9570470000000002</v>
      </c>
      <c r="H4644">
        <v>33.982692</v>
      </c>
      <c r="I4644">
        <v>6.0549049999999998</v>
      </c>
    </row>
    <row r="4645" spans="1:9" x14ac:dyDescent="0.25">
      <c r="A4645">
        <v>4644</v>
      </c>
      <c r="D4645">
        <v>15.251868999999999</v>
      </c>
      <c r="E4645">
        <v>2.9570470000000002</v>
      </c>
      <c r="H4645">
        <v>33.982692</v>
      </c>
      <c r="I4645">
        <v>6.0549049999999998</v>
      </c>
    </row>
    <row r="4646" spans="1:9" x14ac:dyDescent="0.25">
      <c r="A4646">
        <v>4645</v>
      </c>
      <c r="D4646">
        <v>15.251868999999999</v>
      </c>
      <c r="E4646">
        <v>2.9570470000000002</v>
      </c>
      <c r="H4646">
        <v>33.912173999999993</v>
      </c>
      <c r="I4646">
        <v>6.0549049999999998</v>
      </c>
    </row>
    <row r="4647" spans="1:9" x14ac:dyDescent="0.25">
      <c r="A4647">
        <v>4646</v>
      </c>
      <c r="D4647">
        <v>15.251868999999999</v>
      </c>
      <c r="E4647">
        <v>2.9570470000000002</v>
      </c>
      <c r="H4647">
        <v>33.912173999999993</v>
      </c>
      <c r="I4647">
        <v>6.0549049999999998</v>
      </c>
    </row>
    <row r="4648" spans="1:9" x14ac:dyDescent="0.25">
      <c r="A4648">
        <v>4647</v>
      </c>
      <c r="D4648">
        <v>15.251868999999999</v>
      </c>
      <c r="E4648">
        <v>2.9570470000000002</v>
      </c>
      <c r="H4648">
        <v>33.771361999999996</v>
      </c>
      <c r="I4648">
        <v>6.0549049999999998</v>
      </c>
    </row>
    <row r="4649" spans="1:9" x14ac:dyDescent="0.25">
      <c r="A4649">
        <v>4648</v>
      </c>
      <c r="D4649">
        <v>15.251868999999999</v>
      </c>
      <c r="E4649">
        <v>2.9570470000000002</v>
      </c>
      <c r="H4649">
        <v>33.771361999999996</v>
      </c>
      <c r="I4649">
        <v>6.0549049999999998</v>
      </c>
    </row>
    <row r="4650" spans="1:9" x14ac:dyDescent="0.25">
      <c r="A4650">
        <v>4649</v>
      </c>
      <c r="D4650">
        <v>15.251868999999999</v>
      </c>
      <c r="E4650">
        <v>2.9570470000000002</v>
      </c>
      <c r="H4650">
        <v>33.771361999999996</v>
      </c>
      <c r="I4650">
        <v>6.0549049999999998</v>
      </c>
    </row>
    <row r="4651" spans="1:9" x14ac:dyDescent="0.25">
      <c r="A4651">
        <v>4650</v>
      </c>
      <c r="D4651">
        <v>15.251868999999999</v>
      </c>
      <c r="E4651">
        <v>2.9570470000000002</v>
      </c>
      <c r="H4651">
        <v>33.419329999999988</v>
      </c>
      <c r="I4651">
        <v>6.0549049999999998</v>
      </c>
    </row>
    <row r="4652" spans="1:9" x14ac:dyDescent="0.25">
      <c r="A4652">
        <v>4651</v>
      </c>
      <c r="D4652">
        <v>15.251868999999999</v>
      </c>
      <c r="E4652">
        <v>2.9570470000000002</v>
      </c>
      <c r="F4652">
        <v>23.701830999999999</v>
      </c>
      <c r="G4652">
        <v>6.6885589999999997</v>
      </c>
      <c r="H4652">
        <v>33.067187999999987</v>
      </c>
      <c r="I4652">
        <v>6.0549049999999998</v>
      </c>
    </row>
    <row r="4653" spans="1:9" x14ac:dyDescent="0.25">
      <c r="A4653">
        <v>4652</v>
      </c>
      <c r="D4653">
        <v>15.251868999999999</v>
      </c>
      <c r="E4653">
        <v>2.9570470000000002</v>
      </c>
      <c r="F4653">
        <v>23.701830999999999</v>
      </c>
      <c r="G4653">
        <v>6.6885589999999997</v>
      </c>
    </row>
    <row r="4654" spans="1:9" x14ac:dyDescent="0.25">
      <c r="A4654">
        <v>4653</v>
      </c>
      <c r="D4654">
        <v>15.251868999999999</v>
      </c>
      <c r="E4654">
        <v>2.9570470000000002</v>
      </c>
      <c r="F4654">
        <v>23.701830999999999</v>
      </c>
      <c r="G4654">
        <v>6.6885589999999997</v>
      </c>
    </row>
    <row r="4655" spans="1:9" x14ac:dyDescent="0.25">
      <c r="A4655">
        <v>4654</v>
      </c>
      <c r="D4655">
        <v>15.251868999999999</v>
      </c>
      <c r="E4655">
        <v>2.9570470000000002</v>
      </c>
      <c r="F4655">
        <v>23.701830999999999</v>
      </c>
      <c r="G4655">
        <v>6.6885589999999997</v>
      </c>
    </row>
    <row r="4656" spans="1:9" x14ac:dyDescent="0.25">
      <c r="A4656">
        <v>4655</v>
      </c>
      <c r="D4656">
        <v>15.251868999999999</v>
      </c>
      <c r="E4656">
        <v>2.9570470000000002</v>
      </c>
      <c r="F4656">
        <v>23.701830999999999</v>
      </c>
      <c r="G4656">
        <v>6.6885589999999997</v>
      </c>
    </row>
    <row r="4657" spans="1:11" x14ac:dyDescent="0.25">
      <c r="A4657">
        <v>4656</v>
      </c>
      <c r="D4657">
        <v>15.251868999999999</v>
      </c>
      <c r="E4657">
        <v>2.9570470000000002</v>
      </c>
      <c r="F4657">
        <v>23.701830999999999</v>
      </c>
      <c r="G4657">
        <v>6.6885589999999997</v>
      </c>
    </row>
    <row r="4658" spans="1:11" x14ac:dyDescent="0.25">
      <c r="A4658">
        <v>4657</v>
      </c>
      <c r="D4658">
        <v>15.251868999999999</v>
      </c>
      <c r="E4658">
        <v>2.9570470000000002</v>
      </c>
      <c r="F4658">
        <v>23.701830999999999</v>
      </c>
      <c r="G4658">
        <v>6.6885589999999997</v>
      </c>
    </row>
    <row r="4659" spans="1:11" x14ac:dyDescent="0.25">
      <c r="A4659">
        <v>4658</v>
      </c>
      <c r="D4659">
        <v>15.251868999999999</v>
      </c>
      <c r="E4659">
        <v>2.9570470000000002</v>
      </c>
      <c r="F4659">
        <v>23.701830999999999</v>
      </c>
      <c r="G4659">
        <v>6.6885589999999997</v>
      </c>
    </row>
    <row r="4660" spans="1:11" x14ac:dyDescent="0.25">
      <c r="A4660">
        <v>4659</v>
      </c>
      <c r="D4660">
        <v>15.251868999999999</v>
      </c>
      <c r="E4660">
        <v>2.9570470000000002</v>
      </c>
      <c r="F4660">
        <v>23.701830999999999</v>
      </c>
      <c r="G4660">
        <v>6.6885589999999997</v>
      </c>
    </row>
    <row r="4661" spans="1:11" x14ac:dyDescent="0.25">
      <c r="A4661">
        <v>4660</v>
      </c>
      <c r="B4661">
        <v>6.027434999999997</v>
      </c>
      <c r="C4661">
        <v>4.7876000000000003</v>
      </c>
      <c r="F4661">
        <v>23.701830999999999</v>
      </c>
      <c r="G4661">
        <v>6.6885589999999997</v>
      </c>
    </row>
    <row r="4662" spans="1:11" x14ac:dyDescent="0.25">
      <c r="A4662">
        <v>4661</v>
      </c>
      <c r="B4662">
        <v>6.027434999999997</v>
      </c>
      <c r="C4662">
        <v>4.7876000000000003</v>
      </c>
      <c r="F4662">
        <v>23.701830999999999</v>
      </c>
      <c r="G4662">
        <v>6.6885589999999997</v>
      </c>
    </row>
    <row r="4663" spans="1:11" x14ac:dyDescent="0.25">
      <c r="A4663">
        <v>4662</v>
      </c>
      <c r="B4663">
        <v>6.027434999999997</v>
      </c>
      <c r="C4663">
        <v>4.7876000000000003</v>
      </c>
      <c r="F4663">
        <v>23.701830999999999</v>
      </c>
      <c r="G4663">
        <v>6.6885589999999997</v>
      </c>
    </row>
    <row r="4664" spans="1:11" x14ac:dyDescent="0.25">
      <c r="A4664">
        <v>4663</v>
      </c>
      <c r="B4664">
        <v>6.027434999999997</v>
      </c>
      <c r="C4664">
        <v>4.7876000000000003</v>
      </c>
      <c r="F4664">
        <v>23.701830999999999</v>
      </c>
      <c r="G4664">
        <v>6.6885589999999997</v>
      </c>
    </row>
    <row r="4665" spans="1:11" x14ac:dyDescent="0.25">
      <c r="A4665">
        <v>4664</v>
      </c>
      <c r="B4665">
        <v>6.027434999999997</v>
      </c>
      <c r="C4665">
        <v>4.7876000000000003</v>
      </c>
      <c r="F4665">
        <v>23.701830999999999</v>
      </c>
      <c r="G4665">
        <v>6.6885589999999997</v>
      </c>
    </row>
    <row r="4666" spans="1:11" x14ac:dyDescent="0.25">
      <c r="A4666">
        <v>4665</v>
      </c>
      <c r="B4666">
        <v>6.027434999999997</v>
      </c>
      <c r="C4666">
        <v>4.7876000000000003</v>
      </c>
      <c r="F4666">
        <v>23.701830999999999</v>
      </c>
      <c r="G4666">
        <v>6.6885589999999997</v>
      </c>
    </row>
    <row r="4667" spans="1:11" x14ac:dyDescent="0.25">
      <c r="A4667">
        <v>4666</v>
      </c>
      <c r="B4667">
        <v>6.027434999999997</v>
      </c>
      <c r="C4667">
        <v>4.7876000000000003</v>
      </c>
      <c r="F4667">
        <v>23.701830999999999</v>
      </c>
      <c r="G4667">
        <v>6.6885589999999997</v>
      </c>
    </row>
    <row r="4668" spans="1:11" x14ac:dyDescent="0.25">
      <c r="A4668">
        <v>4667</v>
      </c>
      <c r="B4668">
        <v>6.027434999999997</v>
      </c>
      <c r="C4668">
        <v>4.7876000000000003</v>
      </c>
      <c r="F4668">
        <v>23.701830999999999</v>
      </c>
      <c r="G4668">
        <v>6.6885589999999997</v>
      </c>
    </row>
    <row r="4669" spans="1:11" x14ac:dyDescent="0.25">
      <c r="A4669">
        <v>4668</v>
      </c>
      <c r="B4669">
        <v>6.027434999999997</v>
      </c>
      <c r="C4669">
        <v>4.7876000000000003</v>
      </c>
      <c r="F4669">
        <v>23.701830999999999</v>
      </c>
      <c r="G4669">
        <v>6.6885589999999997</v>
      </c>
    </row>
    <row r="4670" spans="1:11" x14ac:dyDescent="0.25">
      <c r="A4670">
        <v>4669</v>
      </c>
      <c r="B4670">
        <v>6.027434999999997</v>
      </c>
      <c r="C4670">
        <v>4.7876000000000003</v>
      </c>
      <c r="F4670">
        <v>23.701830999999999</v>
      </c>
      <c r="G4670">
        <v>6.6885589999999997</v>
      </c>
    </row>
    <row r="4671" spans="1:11" x14ac:dyDescent="0.25">
      <c r="A4671">
        <v>4670</v>
      </c>
      <c r="J4671">
        <v>5.7456969999999927</v>
      </c>
      <c r="K4671">
        <v>12.81387</v>
      </c>
    </row>
    <row r="4672" spans="1:1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1" x14ac:dyDescent="0.25">
      <c r="A4785">
        <v>4784</v>
      </c>
    </row>
    <row r="4786" spans="1:11" x14ac:dyDescent="0.25">
      <c r="A4786">
        <v>4785</v>
      </c>
    </row>
    <row r="4787" spans="1:11" x14ac:dyDescent="0.25">
      <c r="A4787">
        <v>4786</v>
      </c>
      <c r="J4787">
        <v>3.0699309999999969</v>
      </c>
      <c r="K4787">
        <v>13.377117</v>
      </c>
    </row>
    <row r="4788" spans="1:11" x14ac:dyDescent="0.25">
      <c r="A4788">
        <v>4787</v>
      </c>
    </row>
    <row r="4789" spans="1:11" x14ac:dyDescent="0.25">
      <c r="A4789">
        <v>4788</v>
      </c>
    </row>
    <row r="4790" spans="1:11" x14ac:dyDescent="0.25">
      <c r="A4790">
        <v>4789</v>
      </c>
    </row>
    <row r="4791" spans="1:11" x14ac:dyDescent="0.25">
      <c r="A4791">
        <v>4790</v>
      </c>
    </row>
    <row r="4792" spans="1:11" x14ac:dyDescent="0.25">
      <c r="A4792">
        <v>4791</v>
      </c>
    </row>
    <row r="4793" spans="1:11" x14ac:dyDescent="0.25">
      <c r="A4793">
        <v>4792</v>
      </c>
    </row>
    <row r="4794" spans="1:11" x14ac:dyDescent="0.25">
      <c r="A4794">
        <v>4793</v>
      </c>
    </row>
    <row r="4795" spans="1:11" x14ac:dyDescent="0.25">
      <c r="A4795">
        <v>4794</v>
      </c>
    </row>
    <row r="4796" spans="1:11" x14ac:dyDescent="0.25">
      <c r="A4796">
        <v>4795</v>
      </c>
      <c r="B4796">
        <v>24.406004999999993</v>
      </c>
      <c r="C4796">
        <v>4.365164</v>
      </c>
    </row>
    <row r="4797" spans="1:11" x14ac:dyDescent="0.25">
      <c r="A4797">
        <v>4796</v>
      </c>
      <c r="B4797">
        <v>24.406004999999993</v>
      </c>
      <c r="C4797">
        <v>4.365164</v>
      </c>
    </row>
    <row r="4798" spans="1:11" x14ac:dyDescent="0.25">
      <c r="A4798">
        <v>4797</v>
      </c>
      <c r="B4798">
        <v>24.406004999999993</v>
      </c>
      <c r="C4798">
        <v>4.365164</v>
      </c>
    </row>
    <row r="4799" spans="1:11" x14ac:dyDescent="0.25">
      <c r="A4799">
        <v>4798</v>
      </c>
      <c r="B4799">
        <v>24.406004999999993</v>
      </c>
      <c r="C4799">
        <v>4.365164</v>
      </c>
    </row>
    <row r="4800" spans="1:11" x14ac:dyDescent="0.25">
      <c r="A4800">
        <v>4799</v>
      </c>
      <c r="B4800">
        <v>24.406004999999993</v>
      </c>
      <c r="C4800">
        <v>4.365164</v>
      </c>
    </row>
    <row r="4801" spans="1:3" x14ac:dyDescent="0.25">
      <c r="A4801">
        <v>4800</v>
      </c>
      <c r="B4801">
        <v>24.406004999999993</v>
      </c>
      <c r="C4801">
        <v>4.365164</v>
      </c>
    </row>
    <row r="4802" spans="1:3" x14ac:dyDescent="0.25">
      <c r="A4802">
        <v>4801</v>
      </c>
      <c r="B4802">
        <v>24.406004999999993</v>
      </c>
      <c r="C4802">
        <v>4.365164</v>
      </c>
    </row>
    <row r="4803" spans="1:3" x14ac:dyDescent="0.25">
      <c r="A4803">
        <v>4802</v>
      </c>
      <c r="B4803">
        <v>24.406004999999993</v>
      </c>
      <c r="C4803">
        <v>4.365164</v>
      </c>
    </row>
    <row r="4804" spans="1:3" x14ac:dyDescent="0.25">
      <c r="A4804">
        <v>4803</v>
      </c>
      <c r="B4804">
        <v>24.406004999999993</v>
      </c>
      <c r="C4804">
        <v>4.365164</v>
      </c>
    </row>
    <row r="4805" spans="1:3" x14ac:dyDescent="0.25">
      <c r="A4805">
        <v>4804</v>
      </c>
      <c r="B4805">
        <v>24.406004999999993</v>
      </c>
      <c r="C4805">
        <v>4.365164</v>
      </c>
    </row>
    <row r="4806" spans="1:3" x14ac:dyDescent="0.25">
      <c r="A4806">
        <v>4805</v>
      </c>
      <c r="B4806">
        <v>24.406004999999993</v>
      </c>
      <c r="C4806">
        <v>4.365164</v>
      </c>
    </row>
    <row r="4807" spans="1:3" x14ac:dyDescent="0.25">
      <c r="A4807">
        <v>4806</v>
      </c>
      <c r="B4807">
        <v>24.406004999999993</v>
      </c>
      <c r="C4807">
        <v>4.365164</v>
      </c>
    </row>
    <row r="4808" spans="1:3" x14ac:dyDescent="0.25">
      <c r="A4808">
        <v>4807</v>
      </c>
      <c r="B4808">
        <v>24.406004999999993</v>
      </c>
      <c r="C4808">
        <v>4.365164</v>
      </c>
    </row>
    <row r="4809" spans="1:3" x14ac:dyDescent="0.25">
      <c r="A4809">
        <v>4808</v>
      </c>
      <c r="B4809">
        <v>24.406004999999993</v>
      </c>
      <c r="C4809">
        <v>4.365164</v>
      </c>
    </row>
    <row r="4810" spans="1:3" x14ac:dyDescent="0.25">
      <c r="A4810">
        <v>4809</v>
      </c>
      <c r="B4810">
        <v>24.406004999999993</v>
      </c>
      <c r="C4810">
        <v>4.365164</v>
      </c>
    </row>
    <row r="4811" spans="1:3" x14ac:dyDescent="0.25">
      <c r="A4811">
        <v>4810</v>
      </c>
      <c r="B4811">
        <v>24.406004999999993</v>
      </c>
      <c r="C4811">
        <v>4.365164</v>
      </c>
    </row>
    <row r="4812" spans="1:3" x14ac:dyDescent="0.25">
      <c r="A4812">
        <v>4811</v>
      </c>
      <c r="B4812">
        <v>24.406004999999993</v>
      </c>
      <c r="C4812">
        <v>4.365164</v>
      </c>
    </row>
    <row r="4813" spans="1:3" x14ac:dyDescent="0.25">
      <c r="A4813">
        <v>4812</v>
      </c>
      <c r="B4813">
        <v>24.406004999999993</v>
      </c>
      <c r="C4813">
        <v>4.365164</v>
      </c>
    </row>
    <row r="4814" spans="1:3" x14ac:dyDescent="0.25">
      <c r="A4814">
        <v>4813</v>
      </c>
      <c r="B4814">
        <v>24.406004999999993</v>
      </c>
      <c r="C4814">
        <v>4.365164</v>
      </c>
    </row>
    <row r="4815" spans="1:3" x14ac:dyDescent="0.25">
      <c r="A4815">
        <v>4814</v>
      </c>
      <c r="B4815">
        <v>24.406004999999993</v>
      </c>
      <c r="C4815">
        <v>4.365164</v>
      </c>
    </row>
    <row r="4816" spans="1:3" x14ac:dyDescent="0.25">
      <c r="A4816">
        <v>4815</v>
      </c>
      <c r="B4816">
        <v>24.406004999999993</v>
      </c>
      <c r="C4816">
        <v>4.365164</v>
      </c>
    </row>
    <row r="4817" spans="1:9" x14ac:dyDescent="0.25">
      <c r="A4817">
        <v>4816</v>
      </c>
      <c r="B4817">
        <v>24.406004999999993</v>
      </c>
      <c r="C4817">
        <v>4.365164</v>
      </c>
    </row>
    <row r="4818" spans="1:9" x14ac:dyDescent="0.25">
      <c r="A4818">
        <v>4817</v>
      </c>
      <c r="B4818">
        <v>24.406004999999993</v>
      </c>
      <c r="C4818">
        <v>4.365164</v>
      </c>
    </row>
    <row r="4819" spans="1:9" x14ac:dyDescent="0.25">
      <c r="A4819">
        <v>4818</v>
      </c>
      <c r="B4819">
        <v>24.406004999999993</v>
      </c>
      <c r="C4819">
        <v>4.365164</v>
      </c>
    </row>
    <row r="4820" spans="1:9" x14ac:dyDescent="0.25">
      <c r="A4820">
        <v>4819</v>
      </c>
      <c r="B4820">
        <v>24.406004999999993</v>
      </c>
      <c r="C4820">
        <v>4.365164</v>
      </c>
      <c r="H4820">
        <v>16.02644699999999</v>
      </c>
      <c r="I4820">
        <v>6.5477470000000002</v>
      </c>
    </row>
    <row r="4821" spans="1:9" x14ac:dyDescent="0.25">
      <c r="A4821">
        <v>4820</v>
      </c>
      <c r="B4821">
        <v>24.406004999999993</v>
      </c>
      <c r="C4821">
        <v>4.365164</v>
      </c>
      <c r="H4821">
        <v>16.02644699999999</v>
      </c>
      <c r="I4821">
        <v>6.5477470000000002</v>
      </c>
    </row>
    <row r="4822" spans="1:9" x14ac:dyDescent="0.25">
      <c r="A4822">
        <v>4821</v>
      </c>
      <c r="B4822">
        <v>24.406004999999993</v>
      </c>
      <c r="C4822">
        <v>4.365164</v>
      </c>
      <c r="H4822">
        <v>16.02644699999999</v>
      </c>
      <c r="I4822">
        <v>6.5477470000000002</v>
      </c>
    </row>
    <row r="4823" spans="1:9" x14ac:dyDescent="0.25">
      <c r="A4823">
        <v>4822</v>
      </c>
      <c r="B4823">
        <v>24.406004999999993</v>
      </c>
      <c r="C4823">
        <v>4.365164</v>
      </c>
      <c r="H4823">
        <v>16.02644699999999</v>
      </c>
      <c r="I4823">
        <v>6.5477470000000002</v>
      </c>
    </row>
    <row r="4824" spans="1:9" x14ac:dyDescent="0.25">
      <c r="A4824">
        <v>4823</v>
      </c>
      <c r="B4824">
        <v>24.406004999999993</v>
      </c>
      <c r="C4824">
        <v>4.365164</v>
      </c>
      <c r="H4824">
        <v>16.02644699999999</v>
      </c>
      <c r="I4824">
        <v>6.5477470000000002</v>
      </c>
    </row>
    <row r="4825" spans="1:9" x14ac:dyDescent="0.25">
      <c r="A4825">
        <v>4824</v>
      </c>
      <c r="B4825">
        <v>24.406004999999993</v>
      </c>
      <c r="C4825">
        <v>4.365164</v>
      </c>
      <c r="H4825">
        <v>16.02644699999999</v>
      </c>
      <c r="I4825">
        <v>6.5477470000000002</v>
      </c>
    </row>
    <row r="4826" spans="1:9" x14ac:dyDescent="0.25">
      <c r="A4826">
        <v>4825</v>
      </c>
      <c r="B4826">
        <v>24.406004999999993</v>
      </c>
      <c r="C4826">
        <v>4.365164</v>
      </c>
      <c r="H4826">
        <v>16.02644699999999</v>
      </c>
      <c r="I4826">
        <v>6.5477470000000002</v>
      </c>
    </row>
    <row r="4827" spans="1:9" x14ac:dyDescent="0.25">
      <c r="A4827">
        <v>4826</v>
      </c>
      <c r="B4827">
        <v>24.406004999999993</v>
      </c>
      <c r="C4827">
        <v>4.365164</v>
      </c>
      <c r="H4827">
        <v>16.02644699999999</v>
      </c>
      <c r="I4827">
        <v>6.5477470000000002</v>
      </c>
    </row>
    <row r="4828" spans="1:9" x14ac:dyDescent="0.25">
      <c r="A4828">
        <v>4827</v>
      </c>
      <c r="D4828">
        <v>35.179705999999996</v>
      </c>
      <c r="E4828">
        <v>6.4069349999999998</v>
      </c>
      <c r="H4828">
        <v>16.02644699999999</v>
      </c>
      <c r="I4828">
        <v>6.5477470000000002</v>
      </c>
    </row>
    <row r="4829" spans="1:9" x14ac:dyDescent="0.25">
      <c r="A4829">
        <v>4828</v>
      </c>
      <c r="D4829">
        <v>35.179705999999996</v>
      </c>
      <c r="E4829">
        <v>6.4069349999999998</v>
      </c>
      <c r="H4829">
        <v>16.02644699999999</v>
      </c>
      <c r="I4829">
        <v>6.5477470000000002</v>
      </c>
    </row>
    <row r="4830" spans="1:9" x14ac:dyDescent="0.25">
      <c r="A4830">
        <v>4829</v>
      </c>
      <c r="D4830">
        <v>35.179705999999996</v>
      </c>
      <c r="E4830">
        <v>6.4069349999999998</v>
      </c>
      <c r="H4830">
        <v>16.02644699999999</v>
      </c>
      <c r="I4830">
        <v>6.5477470000000002</v>
      </c>
    </row>
    <row r="4831" spans="1:9" x14ac:dyDescent="0.25">
      <c r="A4831">
        <v>4830</v>
      </c>
      <c r="D4831">
        <v>35.179705999999996</v>
      </c>
      <c r="E4831">
        <v>6.4069349999999998</v>
      </c>
      <c r="H4831">
        <v>16.02644699999999</v>
      </c>
      <c r="I4831">
        <v>6.5477470000000002</v>
      </c>
    </row>
    <row r="4832" spans="1:9" x14ac:dyDescent="0.25">
      <c r="A4832">
        <v>4831</v>
      </c>
      <c r="D4832">
        <v>35.179705999999996</v>
      </c>
      <c r="E4832">
        <v>6.4069349999999998</v>
      </c>
      <c r="H4832">
        <v>16.02644699999999</v>
      </c>
      <c r="I4832">
        <v>6.5477470000000002</v>
      </c>
    </row>
    <row r="4833" spans="1:9" x14ac:dyDescent="0.25">
      <c r="A4833">
        <v>4832</v>
      </c>
      <c r="D4833">
        <v>35.179705999999996</v>
      </c>
      <c r="E4833">
        <v>6.4069349999999998</v>
      </c>
      <c r="H4833">
        <v>16.167372999999998</v>
      </c>
      <c r="I4833">
        <v>6.477341</v>
      </c>
    </row>
    <row r="4834" spans="1:9" x14ac:dyDescent="0.25">
      <c r="A4834">
        <v>4833</v>
      </c>
      <c r="D4834">
        <v>35.179705999999996</v>
      </c>
      <c r="E4834">
        <v>6.4069349999999998</v>
      </c>
      <c r="H4834">
        <v>16.167372999999998</v>
      </c>
      <c r="I4834">
        <v>6.477341</v>
      </c>
    </row>
    <row r="4835" spans="1:9" x14ac:dyDescent="0.25">
      <c r="A4835">
        <v>4834</v>
      </c>
      <c r="D4835">
        <v>35.179705999999996</v>
      </c>
      <c r="E4835">
        <v>6.4069349999999998</v>
      </c>
      <c r="H4835">
        <v>16.167372999999998</v>
      </c>
      <c r="I4835">
        <v>6.477341</v>
      </c>
    </row>
    <row r="4836" spans="1:9" x14ac:dyDescent="0.25">
      <c r="A4836">
        <v>4835</v>
      </c>
      <c r="D4836">
        <v>35.179705999999996</v>
      </c>
      <c r="E4836">
        <v>6.4069349999999998</v>
      </c>
      <c r="H4836">
        <v>16.308184999999995</v>
      </c>
      <c r="I4836">
        <v>6.477341</v>
      </c>
    </row>
    <row r="4837" spans="1:9" x14ac:dyDescent="0.25">
      <c r="A4837">
        <v>4836</v>
      </c>
      <c r="D4837">
        <v>35.179705999999996</v>
      </c>
      <c r="E4837">
        <v>6.4069349999999998</v>
      </c>
      <c r="H4837">
        <v>16.378588999999991</v>
      </c>
      <c r="I4837">
        <v>6.4069349999999998</v>
      </c>
    </row>
    <row r="4838" spans="1:9" x14ac:dyDescent="0.25">
      <c r="A4838">
        <v>4837</v>
      </c>
      <c r="D4838">
        <v>35.179705999999996</v>
      </c>
      <c r="E4838">
        <v>6.4069349999999998</v>
      </c>
      <c r="H4838">
        <v>16.378588999999991</v>
      </c>
      <c r="I4838">
        <v>6.4069349999999998</v>
      </c>
    </row>
    <row r="4839" spans="1:9" x14ac:dyDescent="0.25">
      <c r="A4839">
        <v>4838</v>
      </c>
      <c r="D4839">
        <v>35.179705999999996</v>
      </c>
      <c r="E4839">
        <v>6.4069349999999998</v>
      </c>
      <c r="H4839">
        <v>16.448996999999991</v>
      </c>
      <c r="I4839">
        <v>6.3365289999999996</v>
      </c>
    </row>
    <row r="4840" spans="1:9" x14ac:dyDescent="0.25">
      <c r="A4840">
        <v>4839</v>
      </c>
      <c r="D4840">
        <v>35.179705999999996</v>
      </c>
      <c r="E4840">
        <v>6.4069349999999998</v>
      </c>
      <c r="H4840">
        <v>16.448996999999991</v>
      </c>
      <c r="I4840">
        <v>6.2661230000000003</v>
      </c>
    </row>
    <row r="4841" spans="1:9" x14ac:dyDescent="0.25">
      <c r="A4841">
        <v>4840</v>
      </c>
      <c r="D4841">
        <v>35.179705999999996</v>
      </c>
      <c r="E4841">
        <v>6.4069349999999998</v>
      </c>
      <c r="H4841">
        <v>16.448996999999991</v>
      </c>
      <c r="I4841">
        <v>6.2661230000000003</v>
      </c>
    </row>
    <row r="4842" spans="1:9" x14ac:dyDescent="0.25">
      <c r="A4842">
        <v>4841</v>
      </c>
      <c r="D4842">
        <v>35.179705999999996</v>
      </c>
      <c r="E4842">
        <v>6.4069349999999998</v>
      </c>
      <c r="F4842">
        <v>26.940958999999992</v>
      </c>
      <c r="G4842">
        <v>3.0274529999999999</v>
      </c>
      <c r="H4842">
        <v>16.448996999999991</v>
      </c>
      <c r="I4842">
        <v>6.2661230000000003</v>
      </c>
    </row>
    <row r="4843" spans="1:9" x14ac:dyDescent="0.25">
      <c r="A4843">
        <v>4842</v>
      </c>
      <c r="D4843">
        <v>35.179705999999996</v>
      </c>
      <c r="E4843">
        <v>6.4069349999999998</v>
      </c>
      <c r="F4843">
        <v>26.940958999999992</v>
      </c>
      <c r="G4843">
        <v>3.0274529999999999</v>
      </c>
    </row>
    <row r="4844" spans="1:9" x14ac:dyDescent="0.25">
      <c r="A4844">
        <v>4843</v>
      </c>
      <c r="D4844">
        <v>35.179705999999996</v>
      </c>
      <c r="E4844">
        <v>6.4069349999999998</v>
      </c>
      <c r="F4844">
        <v>26.940958999999992</v>
      </c>
      <c r="G4844">
        <v>3.0274529999999999</v>
      </c>
    </row>
    <row r="4845" spans="1:9" x14ac:dyDescent="0.25">
      <c r="A4845">
        <v>4844</v>
      </c>
      <c r="D4845">
        <v>35.179705999999996</v>
      </c>
      <c r="E4845">
        <v>6.4069349999999998</v>
      </c>
      <c r="F4845">
        <v>26.940958999999992</v>
      </c>
      <c r="G4845">
        <v>3.0274529999999999</v>
      </c>
    </row>
    <row r="4846" spans="1:9" x14ac:dyDescent="0.25">
      <c r="A4846">
        <v>4845</v>
      </c>
      <c r="D4846">
        <v>35.179705999999996</v>
      </c>
      <c r="E4846">
        <v>6.4069349999999998</v>
      </c>
      <c r="F4846">
        <v>26.940958999999992</v>
      </c>
      <c r="G4846">
        <v>3.0274529999999999</v>
      </c>
    </row>
    <row r="4847" spans="1:9" x14ac:dyDescent="0.25">
      <c r="A4847">
        <v>4846</v>
      </c>
      <c r="D4847">
        <v>35.179705999999996</v>
      </c>
      <c r="E4847">
        <v>6.4069349999999998</v>
      </c>
      <c r="F4847">
        <v>26.940958999999992</v>
      </c>
      <c r="G4847">
        <v>3.0274529999999999</v>
      </c>
    </row>
    <row r="4848" spans="1:9" x14ac:dyDescent="0.25">
      <c r="A4848">
        <v>4847</v>
      </c>
      <c r="D4848">
        <v>35.179705999999996</v>
      </c>
      <c r="E4848">
        <v>6.4069349999999998</v>
      </c>
      <c r="F4848">
        <v>26.940958999999992</v>
      </c>
      <c r="G4848">
        <v>3.0274529999999999</v>
      </c>
    </row>
    <row r="4849" spans="1:7" x14ac:dyDescent="0.25">
      <c r="A4849">
        <v>4848</v>
      </c>
      <c r="D4849">
        <v>35.179705999999996</v>
      </c>
      <c r="E4849">
        <v>6.4069349999999998</v>
      </c>
      <c r="F4849">
        <v>26.940958999999992</v>
      </c>
      <c r="G4849">
        <v>3.0274529999999999</v>
      </c>
    </row>
    <row r="4850" spans="1:7" x14ac:dyDescent="0.25">
      <c r="A4850">
        <v>4849</v>
      </c>
      <c r="D4850">
        <v>35.179705999999996</v>
      </c>
      <c r="E4850">
        <v>6.4069349999999998</v>
      </c>
      <c r="F4850">
        <v>26.940958999999992</v>
      </c>
      <c r="G4850">
        <v>3.0274529999999999</v>
      </c>
    </row>
    <row r="4851" spans="1:7" x14ac:dyDescent="0.25">
      <c r="A4851">
        <v>4850</v>
      </c>
      <c r="B4851">
        <v>46.305437999999995</v>
      </c>
      <c r="C4851">
        <v>5.7028759999999998</v>
      </c>
      <c r="F4851">
        <v>26.940958999999992</v>
      </c>
      <c r="G4851">
        <v>3.0274529999999999</v>
      </c>
    </row>
    <row r="4852" spans="1:7" x14ac:dyDescent="0.25">
      <c r="A4852">
        <v>4851</v>
      </c>
      <c r="B4852">
        <v>46.305437999999995</v>
      </c>
      <c r="C4852">
        <v>5.7028759999999998</v>
      </c>
      <c r="F4852">
        <v>26.940958999999992</v>
      </c>
      <c r="G4852">
        <v>3.0274529999999999</v>
      </c>
    </row>
    <row r="4853" spans="1:7" x14ac:dyDescent="0.25">
      <c r="A4853">
        <v>4852</v>
      </c>
      <c r="B4853">
        <v>46.305437999999995</v>
      </c>
      <c r="C4853">
        <v>5.7028759999999998</v>
      </c>
      <c r="F4853">
        <v>26.940958999999992</v>
      </c>
      <c r="G4853">
        <v>3.0274529999999999</v>
      </c>
    </row>
    <row r="4854" spans="1:7" x14ac:dyDescent="0.25">
      <c r="A4854">
        <v>4853</v>
      </c>
      <c r="B4854">
        <v>46.305437999999995</v>
      </c>
      <c r="C4854">
        <v>5.7028759999999998</v>
      </c>
      <c r="F4854">
        <v>26.940958999999992</v>
      </c>
      <c r="G4854">
        <v>3.0274529999999999</v>
      </c>
    </row>
    <row r="4855" spans="1:7" x14ac:dyDescent="0.25">
      <c r="A4855">
        <v>4854</v>
      </c>
      <c r="B4855">
        <v>46.305437999999995</v>
      </c>
      <c r="C4855">
        <v>5.7028759999999998</v>
      </c>
      <c r="F4855">
        <v>26.940958999999992</v>
      </c>
      <c r="G4855">
        <v>3.0274529999999999</v>
      </c>
    </row>
    <row r="4856" spans="1:7" x14ac:dyDescent="0.25">
      <c r="A4856">
        <v>4855</v>
      </c>
      <c r="B4856">
        <v>46.305437999999995</v>
      </c>
      <c r="C4856">
        <v>5.7028759999999998</v>
      </c>
      <c r="F4856">
        <v>26.940958999999992</v>
      </c>
      <c r="G4856">
        <v>3.0274529999999999</v>
      </c>
    </row>
    <row r="4857" spans="1:7" x14ac:dyDescent="0.25">
      <c r="A4857">
        <v>4856</v>
      </c>
      <c r="B4857">
        <v>46.305437999999995</v>
      </c>
      <c r="C4857">
        <v>5.7028759999999998</v>
      </c>
      <c r="F4857">
        <v>26.940958999999992</v>
      </c>
      <c r="G4857">
        <v>3.0274529999999999</v>
      </c>
    </row>
    <row r="4858" spans="1:7" x14ac:dyDescent="0.25">
      <c r="A4858">
        <v>4857</v>
      </c>
      <c r="B4858">
        <v>46.305437999999995</v>
      </c>
      <c r="C4858">
        <v>5.7028759999999998</v>
      </c>
      <c r="F4858">
        <v>26.940958999999992</v>
      </c>
      <c r="G4858">
        <v>3.0274529999999999</v>
      </c>
    </row>
    <row r="4859" spans="1:7" x14ac:dyDescent="0.25">
      <c r="A4859">
        <v>4858</v>
      </c>
      <c r="B4859">
        <v>46.305437999999995</v>
      </c>
      <c r="C4859">
        <v>5.7028759999999998</v>
      </c>
      <c r="F4859">
        <v>26.940958999999992</v>
      </c>
      <c r="G4859">
        <v>3.0274529999999999</v>
      </c>
    </row>
    <row r="4860" spans="1:7" x14ac:dyDescent="0.25">
      <c r="A4860">
        <v>4859</v>
      </c>
      <c r="B4860">
        <v>46.305437999999995</v>
      </c>
      <c r="C4860">
        <v>5.7028759999999998</v>
      </c>
      <c r="F4860">
        <v>26.940958999999992</v>
      </c>
      <c r="G4860">
        <v>3.0274529999999999</v>
      </c>
    </row>
    <row r="4861" spans="1:7" x14ac:dyDescent="0.25">
      <c r="A4861">
        <v>4860</v>
      </c>
      <c r="B4861">
        <v>46.305437999999995</v>
      </c>
      <c r="C4861">
        <v>5.7028759999999998</v>
      </c>
      <c r="F4861">
        <v>26.940958999999992</v>
      </c>
      <c r="G4861">
        <v>3.0274529999999999</v>
      </c>
    </row>
    <row r="4862" spans="1:7" x14ac:dyDescent="0.25">
      <c r="A4862">
        <v>4861</v>
      </c>
      <c r="B4862">
        <v>46.305437999999995</v>
      </c>
      <c r="C4862">
        <v>5.7028759999999998</v>
      </c>
      <c r="F4862">
        <v>26.940958999999992</v>
      </c>
      <c r="G4862">
        <v>3.0274529999999999</v>
      </c>
    </row>
    <row r="4863" spans="1:7" x14ac:dyDescent="0.25">
      <c r="A4863">
        <v>4862</v>
      </c>
      <c r="B4863">
        <v>46.305437999999995</v>
      </c>
      <c r="C4863">
        <v>5.7028759999999998</v>
      </c>
      <c r="F4863">
        <v>26.940958999999992</v>
      </c>
      <c r="G4863">
        <v>3.0274529999999999</v>
      </c>
    </row>
    <row r="4864" spans="1:7" x14ac:dyDescent="0.25">
      <c r="A4864">
        <v>4863</v>
      </c>
      <c r="B4864">
        <v>46.305437999999995</v>
      </c>
      <c r="C4864">
        <v>5.7028759999999998</v>
      </c>
      <c r="F4864">
        <v>26.940958999999992</v>
      </c>
      <c r="G4864">
        <v>3.0274529999999999</v>
      </c>
    </row>
    <row r="4865" spans="1:9" x14ac:dyDescent="0.25">
      <c r="A4865">
        <v>4864</v>
      </c>
      <c r="B4865">
        <v>46.305437999999995</v>
      </c>
      <c r="C4865">
        <v>5.7028759999999998</v>
      </c>
      <c r="H4865">
        <v>37.081007999999997</v>
      </c>
      <c r="I4865">
        <v>6.8293699999999999</v>
      </c>
    </row>
    <row r="4866" spans="1:9" x14ac:dyDescent="0.25">
      <c r="A4866">
        <v>4865</v>
      </c>
      <c r="B4866">
        <v>46.305437999999995</v>
      </c>
      <c r="C4866">
        <v>5.7028759999999998</v>
      </c>
      <c r="H4866">
        <v>37.081007999999997</v>
      </c>
      <c r="I4866">
        <v>6.8293699999999999</v>
      </c>
    </row>
    <row r="4867" spans="1:9" x14ac:dyDescent="0.25">
      <c r="A4867">
        <v>4866</v>
      </c>
      <c r="B4867">
        <v>46.305437999999995</v>
      </c>
      <c r="C4867">
        <v>5.7028759999999998</v>
      </c>
      <c r="H4867">
        <v>37.081007999999997</v>
      </c>
      <c r="I4867">
        <v>6.8293699999999999</v>
      </c>
    </row>
    <row r="4868" spans="1:9" x14ac:dyDescent="0.25">
      <c r="A4868">
        <v>4867</v>
      </c>
      <c r="B4868">
        <v>46.305437999999995</v>
      </c>
      <c r="C4868">
        <v>5.7028759999999998</v>
      </c>
      <c r="H4868">
        <v>37.081007999999997</v>
      </c>
      <c r="I4868">
        <v>6.8293699999999999</v>
      </c>
    </row>
    <row r="4869" spans="1:9" x14ac:dyDescent="0.25">
      <c r="A4869">
        <v>4868</v>
      </c>
      <c r="B4869">
        <v>46.305437999999995</v>
      </c>
      <c r="C4869">
        <v>5.7028759999999998</v>
      </c>
      <c r="H4869">
        <v>37.081007999999997</v>
      </c>
      <c r="I4869">
        <v>6.8293699999999999</v>
      </c>
    </row>
    <row r="4870" spans="1:9" x14ac:dyDescent="0.25">
      <c r="A4870">
        <v>4869</v>
      </c>
      <c r="B4870">
        <v>46.305437999999995</v>
      </c>
      <c r="C4870">
        <v>5.7028759999999998</v>
      </c>
      <c r="H4870">
        <v>37.081007999999997</v>
      </c>
      <c r="I4870">
        <v>6.8293699999999999</v>
      </c>
    </row>
    <row r="4871" spans="1:9" x14ac:dyDescent="0.25">
      <c r="A4871">
        <v>4870</v>
      </c>
      <c r="B4871">
        <v>46.305437999999995</v>
      </c>
      <c r="C4871">
        <v>5.7028759999999998</v>
      </c>
      <c r="H4871">
        <v>37.081007999999997</v>
      </c>
      <c r="I4871">
        <v>6.8293699999999999</v>
      </c>
    </row>
    <row r="4872" spans="1:9" x14ac:dyDescent="0.25">
      <c r="A4872">
        <v>4871</v>
      </c>
      <c r="B4872">
        <v>46.305437999999995</v>
      </c>
      <c r="C4872">
        <v>5.7028759999999998</v>
      </c>
      <c r="H4872">
        <v>37.081007999999997</v>
      </c>
      <c r="I4872">
        <v>6.8293699999999999</v>
      </c>
    </row>
    <row r="4873" spans="1:9" x14ac:dyDescent="0.25">
      <c r="A4873">
        <v>4872</v>
      </c>
      <c r="B4873">
        <v>46.305437999999995</v>
      </c>
      <c r="C4873">
        <v>5.7028759999999998</v>
      </c>
      <c r="H4873">
        <v>37.081007999999997</v>
      </c>
      <c r="I4873">
        <v>6.8293699999999999</v>
      </c>
    </row>
    <row r="4874" spans="1:9" x14ac:dyDescent="0.25">
      <c r="A4874">
        <v>4873</v>
      </c>
      <c r="H4874">
        <v>37.081007999999997</v>
      </c>
      <c r="I4874">
        <v>6.8293699999999999</v>
      </c>
    </row>
    <row r="4875" spans="1:9" x14ac:dyDescent="0.25">
      <c r="A4875">
        <v>4874</v>
      </c>
      <c r="H4875">
        <v>37.081007999999997</v>
      </c>
      <c r="I4875">
        <v>6.8293699999999999</v>
      </c>
    </row>
    <row r="4876" spans="1:9" x14ac:dyDescent="0.25">
      <c r="A4876">
        <v>4875</v>
      </c>
      <c r="D4876">
        <v>57.008734999999994</v>
      </c>
      <c r="E4876">
        <v>7.3222110000000002</v>
      </c>
      <c r="H4876">
        <v>37.081007999999997</v>
      </c>
      <c r="I4876">
        <v>6.8293699999999999</v>
      </c>
    </row>
    <row r="4877" spans="1:9" x14ac:dyDescent="0.25">
      <c r="A4877">
        <v>4876</v>
      </c>
      <c r="D4877">
        <v>57.008734999999994</v>
      </c>
      <c r="E4877">
        <v>7.3222110000000002</v>
      </c>
      <c r="H4877">
        <v>37.081007999999997</v>
      </c>
      <c r="I4877">
        <v>6.8293699999999999</v>
      </c>
    </row>
    <row r="4878" spans="1:9" x14ac:dyDescent="0.25">
      <c r="A4878">
        <v>4877</v>
      </c>
      <c r="D4878">
        <v>57.008734999999994</v>
      </c>
      <c r="E4878">
        <v>7.3222110000000002</v>
      </c>
      <c r="H4878">
        <v>37.081007999999997</v>
      </c>
      <c r="I4878">
        <v>6.8293699999999999</v>
      </c>
    </row>
    <row r="4879" spans="1:9" x14ac:dyDescent="0.25">
      <c r="A4879">
        <v>4878</v>
      </c>
      <c r="D4879">
        <v>57.008734999999994</v>
      </c>
      <c r="E4879">
        <v>7.3222110000000002</v>
      </c>
      <c r="H4879">
        <v>37.081007999999997</v>
      </c>
      <c r="I4879">
        <v>6.8293699999999999</v>
      </c>
    </row>
    <row r="4880" spans="1:9" x14ac:dyDescent="0.25">
      <c r="A4880">
        <v>4879</v>
      </c>
      <c r="D4880">
        <v>57.008734999999994</v>
      </c>
      <c r="E4880">
        <v>7.3222110000000002</v>
      </c>
      <c r="H4880">
        <v>37.081007999999997</v>
      </c>
      <c r="I4880">
        <v>6.8293699999999999</v>
      </c>
    </row>
    <row r="4881" spans="1:9" x14ac:dyDescent="0.25">
      <c r="A4881">
        <v>4880</v>
      </c>
      <c r="D4881">
        <v>57.008734999999994</v>
      </c>
      <c r="E4881">
        <v>7.3222110000000002</v>
      </c>
      <c r="H4881">
        <v>37.081007999999997</v>
      </c>
      <c r="I4881">
        <v>6.8293699999999999</v>
      </c>
    </row>
    <row r="4882" spans="1:9" x14ac:dyDescent="0.25">
      <c r="A4882">
        <v>4881</v>
      </c>
      <c r="D4882">
        <v>57.008734999999994</v>
      </c>
      <c r="E4882">
        <v>7.3222110000000002</v>
      </c>
      <c r="H4882">
        <v>37.081007999999997</v>
      </c>
      <c r="I4882">
        <v>6.8293699999999999</v>
      </c>
    </row>
    <row r="4883" spans="1:9" x14ac:dyDescent="0.25">
      <c r="A4883">
        <v>4882</v>
      </c>
      <c r="D4883">
        <v>57.008734999999994</v>
      </c>
      <c r="E4883">
        <v>7.3222110000000002</v>
      </c>
      <c r="H4883">
        <v>37.081007999999997</v>
      </c>
      <c r="I4883">
        <v>6.8293699999999999</v>
      </c>
    </row>
    <row r="4884" spans="1:9" x14ac:dyDescent="0.25">
      <c r="A4884">
        <v>4883</v>
      </c>
      <c r="D4884">
        <v>57.008734999999994</v>
      </c>
      <c r="E4884">
        <v>7.3222110000000002</v>
      </c>
      <c r="F4884">
        <v>47.854596999999998</v>
      </c>
      <c r="G4884">
        <v>4.0131350000000001</v>
      </c>
      <c r="H4884">
        <v>37.573851999999988</v>
      </c>
      <c r="I4884">
        <v>6.6181530000000004</v>
      </c>
    </row>
    <row r="4885" spans="1:9" x14ac:dyDescent="0.25">
      <c r="A4885">
        <v>4884</v>
      </c>
      <c r="D4885">
        <v>57.008734999999994</v>
      </c>
      <c r="E4885">
        <v>7.3222110000000002</v>
      </c>
      <c r="F4885">
        <v>47.854596999999998</v>
      </c>
      <c r="G4885">
        <v>4.0131350000000001</v>
      </c>
      <c r="H4885">
        <v>37.714663999999999</v>
      </c>
      <c r="I4885">
        <v>6.6181530000000004</v>
      </c>
    </row>
    <row r="4886" spans="1:9" x14ac:dyDescent="0.25">
      <c r="A4886">
        <v>4885</v>
      </c>
      <c r="D4886">
        <v>57.008734999999994</v>
      </c>
      <c r="E4886">
        <v>7.3222110000000002</v>
      </c>
      <c r="F4886">
        <v>47.854596999999998</v>
      </c>
      <c r="G4886">
        <v>4.0131350000000001</v>
      </c>
    </row>
    <row r="4887" spans="1:9" x14ac:dyDescent="0.25">
      <c r="A4887">
        <v>4886</v>
      </c>
      <c r="D4887">
        <v>57.008734999999994</v>
      </c>
      <c r="E4887">
        <v>7.3222110000000002</v>
      </c>
      <c r="F4887">
        <v>47.854596999999998</v>
      </c>
      <c r="G4887">
        <v>4.0131350000000001</v>
      </c>
    </row>
    <row r="4888" spans="1:9" x14ac:dyDescent="0.25">
      <c r="A4888">
        <v>4887</v>
      </c>
      <c r="D4888">
        <v>57.008734999999994</v>
      </c>
      <c r="E4888">
        <v>7.3222110000000002</v>
      </c>
      <c r="F4888">
        <v>47.854596999999998</v>
      </c>
      <c r="G4888">
        <v>4.0131350000000001</v>
      </c>
    </row>
    <row r="4889" spans="1:9" x14ac:dyDescent="0.25">
      <c r="A4889">
        <v>4888</v>
      </c>
      <c r="D4889">
        <v>57.008734999999994</v>
      </c>
      <c r="E4889">
        <v>7.3222110000000002</v>
      </c>
      <c r="F4889">
        <v>47.854596999999998</v>
      </c>
      <c r="G4889">
        <v>4.0131350000000001</v>
      </c>
    </row>
    <row r="4890" spans="1:9" x14ac:dyDescent="0.25">
      <c r="A4890">
        <v>4889</v>
      </c>
      <c r="D4890">
        <v>57.008734999999994</v>
      </c>
      <c r="E4890">
        <v>7.3222110000000002</v>
      </c>
      <c r="F4890">
        <v>47.854596999999998</v>
      </c>
      <c r="G4890">
        <v>4.0131350000000001</v>
      </c>
    </row>
    <row r="4891" spans="1:9" x14ac:dyDescent="0.25">
      <c r="A4891">
        <v>4890</v>
      </c>
      <c r="D4891">
        <v>57.008734999999994</v>
      </c>
      <c r="E4891">
        <v>7.3222110000000002</v>
      </c>
      <c r="F4891">
        <v>47.854596999999998</v>
      </c>
      <c r="G4891">
        <v>4.0131350000000001</v>
      </c>
    </row>
    <row r="4892" spans="1:9" x14ac:dyDescent="0.25">
      <c r="A4892">
        <v>4891</v>
      </c>
      <c r="D4892">
        <v>57.008734999999994</v>
      </c>
      <c r="E4892">
        <v>7.3222110000000002</v>
      </c>
      <c r="F4892">
        <v>47.854596999999998</v>
      </c>
      <c r="G4892">
        <v>4.0131350000000001</v>
      </c>
    </row>
    <row r="4893" spans="1:9" x14ac:dyDescent="0.25">
      <c r="A4893">
        <v>4892</v>
      </c>
      <c r="D4893">
        <v>57.008734999999994</v>
      </c>
      <c r="E4893">
        <v>7.3222110000000002</v>
      </c>
      <c r="F4893">
        <v>47.854596999999998</v>
      </c>
      <c r="G4893">
        <v>4.0131350000000001</v>
      </c>
    </row>
    <row r="4894" spans="1:9" x14ac:dyDescent="0.25">
      <c r="A4894">
        <v>4893</v>
      </c>
      <c r="D4894">
        <v>57.008734999999994</v>
      </c>
      <c r="E4894">
        <v>7.3222110000000002</v>
      </c>
      <c r="F4894">
        <v>47.854596999999998</v>
      </c>
      <c r="G4894">
        <v>4.0131350000000001</v>
      </c>
    </row>
    <row r="4895" spans="1:9" x14ac:dyDescent="0.25">
      <c r="A4895">
        <v>4894</v>
      </c>
      <c r="D4895">
        <v>57.008734999999994</v>
      </c>
      <c r="E4895">
        <v>7.3222110000000002</v>
      </c>
      <c r="F4895">
        <v>47.854596999999998</v>
      </c>
      <c r="G4895">
        <v>4.0131350000000001</v>
      </c>
    </row>
    <row r="4896" spans="1:9" x14ac:dyDescent="0.25">
      <c r="A4896">
        <v>4895</v>
      </c>
      <c r="F4896">
        <v>47.854596999999998</v>
      </c>
      <c r="G4896">
        <v>4.0131350000000001</v>
      </c>
    </row>
    <row r="4897" spans="1:9" x14ac:dyDescent="0.25">
      <c r="A4897">
        <v>4896</v>
      </c>
      <c r="B4897">
        <v>68.44694299999999</v>
      </c>
      <c r="C4897">
        <v>4.8643869999999998</v>
      </c>
      <c r="F4897">
        <v>47.854596999999998</v>
      </c>
      <c r="G4897">
        <v>4.0131350000000001</v>
      </c>
    </row>
    <row r="4898" spans="1:9" x14ac:dyDescent="0.25">
      <c r="A4898">
        <v>4897</v>
      </c>
      <c r="B4898">
        <v>68.44694299999999</v>
      </c>
      <c r="C4898">
        <v>4.8643869999999998</v>
      </c>
      <c r="F4898">
        <v>47.854596999999998</v>
      </c>
      <c r="G4898">
        <v>4.0131350000000001</v>
      </c>
    </row>
    <row r="4899" spans="1:9" x14ac:dyDescent="0.25">
      <c r="A4899">
        <v>4898</v>
      </c>
      <c r="B4899">
        <v>68.44694299999999</v>
      </c>
      <c r="C4899">
        <v>4.8643869999999998</v>
      </c>
      <c r="F4899">
        <v>47.854596999999998</v>
      </c>
      <c r="G4899">
        <v>4.0131350000000001</v>
      </c>
    </row>
    <row r="4900" spans="1:9" x14ac:dyDescent="0.25">
      <c r="A4900">
        <v>4899</v>
      </c>
      <c r="B4900">
        <v>68.44694299999999</v>
      </c>
      <c r="C4900">
        <v>4.8643869999999998</v>
      </c>
      <c r="F4900">
        <v>47.854596999999998</v>
      </c>
      <c r="G4900">
        <v>4.0131350000000001</v>
      </c>
    </row>
    <row r="4901" spans="1:9" x14ac:dyDescent="0.25">
      <c r="A4901">
        <v>4900</v>
      </c>
      <c r="B4901">
        <v>68.44694299999999</v>
      </c>
      <c r="C4901">
        <v>4.8643869999999998</v>
      </c>
      <c r="F4901">
        <v>47.854596999999998</v>
      </c>
      <c r="G4901">
        <v>4.0131350000000001</v>
      </c>
    </row>
    <row r="4902" spans="1:9" x14ac:dyDescent="0.25">
      <c r="A4902">
        <v>4901</v>
      </c>
      <c r="B4902">
        <v>68.44694299999999</v>
      </c>
      <c r="C4902">
        <v>4.8643869999999998</v>
      </c>
      <c r="F4902">
        <v>47.854596999999998</v>
      </c>
      <c r="G4902">
        <v>4.0131350000000001</v>
      </c>
    </row>
    <row r="4903" spans="1:9" x14ac:dyDescent="0.25">
      <c r="A4903">
        <v>4902</v>
      </c>
      <c r="B4903">
        <v>68.44694299999999</v>
      </c>
      <c r="C4903">
        <v>4.8643869999999998</v>
      </c>
      <c r="F4903">
        <v>47.854596999999998</v>
      </c>
      <c r="G4903">
        <v>4.0131350000000001</v>
      </c>
    </row>
    <row r="4904" spans="1:9" x14ac:dyDescent="0.25">
      <c r="A4904">
        <v>4903</v>
      </c>
      <c r="B4904">
        <v>68.44694299999999</v>
      </c>
      <c r="C4904">
        <v>4.8643869999999998</v>
      </c>
      <c r="F4904">
        <v>47.854596999999998</v>
      </c>
      <c r="G4904">
        <v>4.0835410000000003</v>
      </c>
    </row>
    <row r="4905" spans="1:9" x14ac:dyDescent="0.25">
      <c r="A4905">
        <v>4904</v>
      </c>
      <c r="B4905">
        <v>68.44694299999999</v>
      </c>
      <c r="C4905">
        <v>4.8643869999999998</v>
      </c>
      <c r="F4905">
        <v>48.277146999999999</v>
      </c>
      <c r="G4905">
        <v>3.8723230000000002</v>
      </c>
      <c r="H4905">
        <v>57.501690999999994</v>
      </c>
      <c r="I4905">
        <v>7.6038350000000001</v>
      </c>
    </row>
    <row r="4906" spans="1:9" x14ac:dyDescent="0.25">
      <c r="A4906">
        <v>4905</v>
      </c>
      <c r="B4906">
        <v>68.44694299999999</v>
      </c>
      <c r="C4906">
        <v>4.8643869999999998</v>
      </c>
      <c r="H4906">
        <v>57.501690999999994</v>
      </c>
      <c r="I4906">
        <v>7.6038350000000001</v>
      </c>
    </row>
    <row r="4907" spans="1:9" x14ac:dyDescent="0.25">
      <c r="A4907">
        <v>4906</v>
      </c>
      <c r="B4907">
        <v>68.44694299999999</v>
      </c>
      <c r="C4907">
        <v>4.8643869999999998</v>
      </c>
      <c r="H4907">
        <v>57.501690999999994</v>
      </c>
      <c r="I4907">
        <v>7.6038350000000001</v>
      </c>
    </row>
    <row r="4908" spans="1:9" x14ac:dyDescent="0.25">
      <c r="A4908">
        <v>4907</v>
      </c>
      <c r="B4908">
        <v>68.44694299999999</v>
      </c>
      <c r="C4908">
        <v>4.8643869999999998</v>
      </c>
      <c r="H4908">
        <v>57.501690999999994</v>
      </c>
      <c r="I4908">
        <v>7.6038350000000001</v>
      </c>
    </row>
    <row r="4909" spans="1:9" x14ac:dyDescent="0.25">
      <c r="A4909">
        <v>4908</v>
      </c>
      <c r="B4909">
        <v>68.44694299999999</v>
      </c>
      <c r="C4909">
        <v>4.8643869999999998</v>
      </c>
      <c r="H4909">
        <v>57.501690999999994</v>
      </c>
      <c r="I4909">
        <v>7.6038350000000001</v>
      </c>
    </row>
    <row r="4910" spans="1:9" x14ac:dyDescent="0.25">
      <c r="A4910">
        <v>4909</v>
      </c>
      <c r="B4910">
        <v>68.44694299999999</v>
      </c>
      <c r="C4910">
        <v>4.8643869999999998</v>
      </c>
      <c r="H4910">
        <v>57.501690999999994</v>
      </c>
      <c r="I4910">
        <v>7.6038350000000001</v>
      </c>
    </row>
    <row r="4911" spans="1:9" x14ac:dyDescent="0.25">
      <c r="A4911">
        <v>4910</v>
      </c>
      <c r="B4911">
        <v>68.44694299999999</v>
      </c>
      <c r="C4911">
        <v>4.8643869999999998</v>
      </c>
      <c r="H4911">
        <v>57.501690999999994</v>
      </c>
      <c r="I4911">
        <v>7.6038350000000001</v>
      </c>
    </row>
    <row r="4912" spans="1:9" x14ac:dyDescent="0.25">
      <c r="A4912">
        <v>4911</v>
      </c>
      <c r="B4912">
        <v>68.44694299999999</v>
      </c>
      <c r="C4912">
        <v>4.8643869999999998</v>
      </c>
      <c r="H4912">
        <v>57.501690999999994</v>
      </c>
      <c r="I4912">
        <v>7.6038350000000001</v>
      </c>
    </row>
    <row r="4913" spans="1:9" x14ac:dyDescent="0.25">
      <c r="A4913">
        <v>4912</v>
      </c>
      <c r="B4913">
        <v>68.44694299999999</v>
      </c>
      <c r="C4913">
        <v>4.8643869999999998</v>
      </c>
      <c r="H4913">
        <v>57.501690999999994</v>
      </c>
      <c r="I4913">
        <v>7.6038350000000001</v>
      </c>
    </row>
    <row r="4914" spans="1:9" x14ac:dyDescent="0.25">
      <c r="A4914">
        <v>4913</v>
      </c>
      <c r="B4914">
        <v>68.44694299999999</v>
      </c>
      <c r="C4914">
        <v>4.8643869999999998</v>
      </c>
      <c r="H4914">
        <v>57.501690999999994</v>
      </c>
      <c r="I4914">
        <v>7.6038350000000001</v>
      </c>
    </row>
    <row r="4915" spans="1:9" x14ac:dyDescent="0.25">
      <c r="A4915">
        <v>4914</v>
      </c>
      <c r="B4915">
        <v>68.44694299999999</v>
      </c>
      <c r="C4915">
        <v>4.8643869999999998</v>
      </c>
      <c r="H4915">
        <v>57.501690999999994</v>
      </c>
      <c r="I4915">
        <v>7.6038350000000001</v>
      </c>
    </row>
    <row r="4916" spans="1:9" x14ac:dyDescent="0.25">
      <c r="A4916">
        <v>4915</v>
      </c>
      <c r="B4916">
        <v>68.44694299999999</v>
      </c>
      <c r="C4916">
        <v>4.8643869999999998</v>
      </c>
      <c r="H4916">
        <v>57.501690999999994</v>
      </c>
      <c r="I4916">
        <v>7.6038350000000001</v>
      </c>
    </row>
    <row r="4917" spans="1:9" x14ac:dyDescent="0.25">
      <c r="A4917">
        <v>4916</v>
      </c>
      <c r="B4917">
        <v>68.44694299999999</v>
      </c>
      <c r="C4917">
        <v>4.8643869999999998</v>
      </c>
      <c r="H4917">
        <v>57.501690999999994</v>
      </c>
      <c r="I4917">
        <v>7.6038350000000001</v>
      </c>
    </row>
    <row r="4918" spans="1:9" x14ac:dyDescent="0.25">
      <c r="A4918">
        <v>4917</v>
      </c>
      <c r="B4918">
        <v>67.360001999999994</v>
      </c>
      <c r="C4918">
        <v>5.3508469999999999</v>
      </c>
      <c r="D4918">
        <v>76.275835000000001</v>
      </c>
      <c r="E4918">
        <v>7.7568510000000002</v>
      </c>
      <c r="H4918">
        <v>57.501690999999994</v>
      </c>
      <c r="I4918">
        <v>7.6038350000000001</v>
      </c>
    </row>
    <row r="4919" spans="1:9" x14ac:dyDescent="0.25">
      <c r="A4919">
        <v>4918</v>
      </c>
      <c r="D4919">
        <v>76.275835000000001</v>
      </c>
      <c r="E4919">
        <v>7.7568510000000002</v>
      </c>
      <c r="H4919">
        <v>57.501690999999994</v>
      </c>
      <c r="I4919">
        <v>7.6038350000000001</v>
      </c>
    </row>
    <row r="4920" spans="1:9" x14ac:dyDescent="0.25">
      <c r="A4920">
        <v>4919</v>
      </c>
      <c r="D4920">
        <v>76.275835000000001</v>
      </c>
      <c r="E4920">
        <v>7.7568510000000002</v>
      </c>
      <c r="H4920">
        <v>57.501690999999994</v>
      </c>
      <c r="I4920">
        <v>7.7446469999999996</v>
      </c>
    </row>
    <row r="4921" spans="1:9" x14ac:dyDescent="0.25">
      <c r="A4921">
        <v>4920</v>
      </c>
      <c r="D4921">
        <v>76.275835000000001</v>
      </c>
      <c r="E4921">
        <v>7.7568510000000002</v>
      </c>
      <c r="H4921">
        <v>57.501690999999994</v>
      </c>
      <c r="I4921">
        <v>7.7446469999999996</v>
      </c>
    </row>
    <row r="4922" spans="1:9" x14ac:dyDescent="0.25">
      <c r="A4922">
        <v>4921</v>
      </c>
      <c r="D4922">
        <v>76.275835000000001</v>
      </c>
      <c r="E4922">
        <v>7.7568510000000002</v>
      </c>
      <c r="H4922">
        <v>57.572095999999995</v>
      </c>
      <c r="I4922">
        <v>7.6742410000000003</v>
      </c>
    </row>
    <row r="4923" spans="1:9" x14ac:dyDescent="0.25">
      <c r="A4923">
        <v>4922</v>
      </c>
      <c r="D4923">
        <v>76.275835000000001</v>
      </c>
      <c r="E4923">
        <v>7.7568510000000002</v>
      </c>
      <c r="H4923">
        <v>58.69870499999999</v>
      </c>
      <c r="I4923">
        <v>7.2518050000000001</v>
      </c>
    </row>
    <row r="4924" spans="1:9" x14ac:dyDescent="0.25">
      <c r="A4924">
        <v>4923</v>
      </c>
      <c r="D4924">
        <v>76.275835000000001</v>
      </c>
      <c r="E4924">
        <v>7.7568510000000002</v>
      </c>
      <c r="H4924">
        <v>58.69870499999999</v>
      </c>
      <c r="I4924">
        <v>7.2518050000000001</v>
      </c>
    </row>
    <row r="4925" spans="1:9" x14ac:dyDescent="0.25">
      <c r="A4925">
        <v>4924</v>
      </c>
      <c r="D4925">
        <v>76.275835000000001</v>
      </c>
      <c r="E4925">
        <v>7.7568510000000002</v>
      </c>
      <c r="F4925">
        <v>67.571219999999997</v>
      </c>
      <c r="G4925">
        <v>4.5059760000000004</v>
      </c>
    </row>
    <row r="4926" spans="1:9" x14ac:dyDescent="0.25">
      <c r="A4926">
        <v>4925</v>
      </c>
      <c r="D4926">
        <v>76.275835000000001</v>
      </c>
      <c r="E4926">
        <v>7.7568510000000002</v>
      </c>
      <c r="F4926">
        <v>67.571219999999997</v>
      </c>
      <c r="G4926">
        <v>4.5059760000000004</v>
      </c>
    </row>
    <row r="4927" spans="1:9" x14ac:dyDescent="0.25">
      <c r="A4927">
        <v>4926</v>
      </c>
      <c r="D4927">
        <v>76.275835000000001</v>
      </c>
      <c r="E4927">
        <v>7.7568510000000002</v>
      </c>
      <c r="F4927">
        <v>68.118107999999992</v>
      </c>
      <c r="G4927">
        <v>4.1412979999999999</v>
      </c>
    </row>
    <row r="4928" spans="1:9" x14ac:dyDescent="0.25">
      <c r="A4928">
        <v>4927</v>
      </c>
      <c r="D4928">
        <v>76.275835000000001</v>
      </c>
      <c r="E4928">
        <v>7.7568510000000002</v>
      </c>
      <c r="F4928">
        <v>68.118107999999992</v>
      </c>
      <c r="G4928">
        <v>4.1412979999999999</v>
      </c>
    </row>
    <row r="4929" spans="1:9" x14ac:dyDescent="0.25">
      <c r="A4929">
        <v>4928</v>
      </c>
      <c r="D4929">
        <v>76.275835000000001</v>
      </c>
      <c r="E4929">
        <v>7.7568510000000002</v>
      </c>
      <c r="F4929">
        <v>68.118107999999992</v>
      </c>
      <c r="G4929">
        <v>4.1412979999999999</v>
      </c>
    </row>
    <row r="4930" spans="1:9" x14ac:dyDescent="0.25">
      <c r="A4930">
        <v>4929</v>
      </c>
      <c r="D4930">
        <v>76.275835000000001</v>
      </c>
      <c r="E4930">
        <v>7.7568510000000002</v>
      </c>
      <c r="F4930">
        <v>68.118107999999992</v>
      </c>
      <c r="G4930">
        <v>4.1412979999999999</v>
      </c>
    </row>
    <row r="4931" spans="1:9" x14ac:dyDescent="0.25">
      <c r="A4931">
        <v>4930</v>
      </c>
      <c r="D4931">
        <v>76.275835000000001</v>
      </c>
      <c r="E4931">
        <v>7.7568510000000002</v>
      </c>
      <c r="F4931">
        <v>68.118107999999992</v>
      </c>
      <c r="G4931">
        <v>4.1412979999999999</v>
      </c>
    </row>
    <row r="4932" spans="1:9" x14ac:dyDescent="0.25">
      <c r="A4932">
        <v>4931</v>
      </c>
      <c r="D4932">
        <v>76.275835000000001</v>
      </c>
      <c r="E4932">
        <v>7.7568510000000002</v>
      </c>
      <c r="F4932">
        <v>68.118107999999992</v>
      </c>
      <c r="G4932">
        <v>4.1412979999999999</v>
      </c>
    </row>
    <row r="4933" spans="1:9" x14ac:dyDescent="0.25">
      <c r="A4933">
        <v>4932</v>
      </c>
      <c r="D4933">
        <v>76.275835000000001</v>
      </c>
      <c r="E4933">
        <v>7.7568510000000002</v>
      </c>
      <c r="F4933">
        <v>68.118107999999992</v>
      </c>
      <c r="G4933">
        <v>4.1412979999999999</v>
      </c>
    </row>
    <row r="4934" spans="1:9" x14ac:dyDescent="0.25">
      <c r="A4934">
        <v>4933</v>
      </c>
      <c r="D4934">
        <v>76.275835000000001</v>
      </c>
      <c r="E4934">
        <v>7.7568510000000002</v>
      </c>
      <c r="F4934">
        <v>68.118107999999992</v>
      </c>
      <c r="G4934">
        <v>4.1412979999999999</v>
      </c>
    </row>
    <row r="4935" spans="1:9" x14ac:dyDescent="0.25">
      <c r="A4935">
        <v>4934</v>
      </c>
      <c r="D4935">
        <v>76.275835000000001</v>
      </c>
      <c r="E4935">
        <v>7.7568510000000002</v>
      </c>
      <c r="F4935">
        <v>68.118107999999992</v>
      </c>
      <c r="G4935">
        <v>4.1412979999999999</v>
      </c>
    </row>
    <row r="4936" spans="1:9" x14ac:dyDescent="0.25">
      <c r="A4936">
        <v>4935</v>
      </c>
      <c r="D4936">
        <v>76.275835000000001</v>
      </c>
      <c r="E4936">
        <v>7.7568510000000002</v>
      </c>
      <c r="F4936">
        <v>68.052254999999988</v>
      </c>
      <c r="G4936">
        <v>4.2070429999999996</v>
      </c>
    </row>
    <row r="4937" spans="1:9" x14ac:dyDescent="0.25">
      <c r="A4937">
        <v>4936</v>
      </c>
      <c r="F4937">
        <v>68.315453999999988</v>
      </c>
      <c r="G4937">
        <v>4.2070429999999996</v>
      </c>
    </row>
    <row r="4938" spans="1:9" x14ac:dyDescent="0.25">
      <c r="A4938">
        <v>4937</v>
      </c>
      <c r="F4938">
        <v>68.315453999999988</v>
      </c>
      <c r="G4938">
        <v>4.2070429999999996</v>
      </c>
    </row>
    <row r="4939" spans="1:9" x14ac:dyDescent="0.25">
      <c r="A4939">
        <v>4938</v>
      </c>
      <c r="F4939">
        <v>68.315453999999988</v>
      </c>
      <c r="G4939">
        <v>4.2070429999999996</v>
      </c>
    </row>
    <row r="4940" spans="1:9" x14ac:dyDescent="0.25">
      <c r="A4940">
        <v>4939</v>
      </c>
      <c r="B4940">
        <v>86.736374999999981</v>
      </c>
      <c r="C4940">
        <v>5.718966</v>
      </c>
      <c r="F4940">
        <v>68.315453999999988</v>
      </c>
      <c r="G4940">
        <v>4.2070429999999996</v>
      </c>
    </row>
    <row r="4941" spans="1:9" x14ac:dyDescent="0.25">
      <c r="A4941">
        <v>4940</v>
      </c>
      <c r="B4941">
        <v>86.736374999999981</v>
      </c>
      <c r="C4941">
        <v>5.718966</v>
      </c>
      <c r="F4941">
        <v>68.315453999999988</v>
      </c>
      <c r="G4941">
        <v>4.2070429999999996</v>
      </c>
    </row>
    <row r="4942" spans="1:9" x14ac:dyDescent="0.25">
      <c r="A4942">
        <v>4941</v>
      </c>
      <c r="B4942">
        <v>86.736374999999981</v>
      </c>
      <c r="C4942">
        <v>5.718966</v>
      </c>
      <c r="F4942">
        <v>68.315453999999988</v>
      </c>
      <c r="G4942">
        <v>4.2070429999999996</v>
      </c>
      <c r="H4942">
        <v>75.420601999999988</v>
      </c>
      <c r="I4942">
        <v>8.2169589999999992</v>
      </c>
    </row>
    <row r="4943" spans="1:9" x14ac:dyDescent="0.25">
      <c r="A4943">
        <v>4942</v>
      </c>
      <c r="B4943">
        <v>86.736374999999981</v>
      </c>
      <c r="C4943">
        <v>5.718966</v>
      </c>
      <c r="F4943">
        <v>68.775994999999995</v>
      </c>
      <c r="G4943">
        <v>4.338533</v>
      </c>
      <c r="H4943">
        <v>75.420601999999988</v>
      </c>
      <c r="I4943">
        <v>8.2169589999999992</v>
      </c>
    </row>
    <row r="4944" spans="1:9" x14ac:dyDescent="0.25">
      <c r="A4944">
        <v>4943</v>
      </c>
      <c r="B4944">
        <v>86.736374999999981</v>
      </c>
      <c r="C4944">
        <v>5.718966</v>
      </c>
      <c r="H4944">
        <v>75.420601999999988</v>
      </c>
      <c r="I4944">
        <v>8.2169589999999992</v>
      </c>
    </row>
    <row r="4945" spans="1:9" x14ac:dyDescent="0.25">
      <c r="A4945">
        <v>4944</v>
      </c>
      <c r="B4945">
        <v>86.736374999999981</v>
      </c>
      <c r="C4945">
        <v>5.718966</v>
      </c>
      <c r="H4945">
        <v>75.420601999999988</v>
      </c>
      <c r="I4945">
        <v>8.2169589999999992</v>
      </c>
    </row>
    <row r="4946" spans="1:9" x14ac:dyDescent="0.25">
      <c r="A4946">
        <v>4945</v>
      </c>
      <c r="B4946">
        <v>86.736374999999981</v>
      </c>
      <c r="C4946">
        <v>5.718966</v>
      </c>
      <c r="H4946">
        <v>75.420601999999988</v>
      </c>
      <c r="I4946">
        <v>8.2169589999999992</v>
      </c>
    </row>
    <row r="4947" spans="1:9" x14ac:dyDescent="0.25">
      <c r="A4947">
        <v>4946</v>
      </c>
      <c r="B4947">
        <v>86.736374999999981</v>
      </c>
      <c r="C4947">
        <v>5.718966</v>
      </c>
      <c r="H4947">
        <v>75.420601999999988</v>
      </c>
      <c r="I4947">
        <v>8.2169589999999992</v>
      </c>
    </row>
    <row r="4948" spans="1:9" x14ac:dyDescent="0.25">
      <c r="A4948">
        <v>4947</v>
      </c>
      <c r="B4948">
        <v>86.736374999999981</v>
      </c>
      <c r="C4948">
        <v>5.718966</v>
      </c>
      <c r="H4948">
        <v>75.420601999999988</v>
      </c>
      <c r="I4948">
        <v>8.2169589999999992</v>
      </c>
    </row>
    <row r="4949" spans="1:9" x14ac:dyDescent="0.25">
      <c r="A4949">
        <v>4948</v>
      </c>
      <c r="B4949">
        <v>86.736374999999981</v>
      </c>
      <c r="C4949">
        <v>5.718966</v>
      </c>
      <c r="H4949">
        <v>75.420601999999988</v>
      </c>
      <c r="I4949">
        <v>8.2169589999999992</v>
      </c>
    </row>
    <row r="4950" spans="1:9" x14ac:dyDescent="0.25">
      <c r="A4950">
        <v>4949</v>
      </c>
      <c r="B4950">
        <v>86.736374999999981</v>
      </c>
      <c r="C4950">
        <v>5.718966</v>
      </c>
      <c r="H4950">
        <v>75.420601999999988</v>
      </c>
      <c r="I4950">
        <v>8.2169589999999992</v>
      </c>
    </row>
    <row r="4951" spans="1:9" x14ac:dyDescent="0.25">
      <c r="A4951">
        <v>4950</v>
      </c>
      <c r="B4951">
        <v>86.736374999999981</v>
      </c>
      <c r="C4951">
        <v>5.718966</v>
      </c>
      <c r="H4951">
        <v>75.420601999999988</v>
      </c>
      <c r="I4951">
        <v>8.2169589999999992</v>
      </c>
    </row>
    <row r="4952" spans="1:9" x14ac:dyDescent="0.25">
      <c r="A4952">
        <v>4951</v>
      </c>
      <c r="B4952">
        <v>86.736374999999981</v>
      </c>
      <c r="C4952">
        <v>5.718966</v>
      </c>
      <c r="H4952">
        <v>75.420601999999988</v>
      </c>
      <c r="I4952">
        <v>8.2169589999999992</v>
      </c>
    </row>
    <row r="4953" spans="1:9" x14ac:dyDescent="0.25">
      <c r="A4953">
        <v>4952</v>
      </c>
      <c r="B4953">
        <v>86.736374999999981</v>
      </c>
      <c r="C4953">
        <v>5.718966</v>
      </c>
      <c r="H4953">
        <v>75.420601999999988</v>
      </c>
      <c r="I4953">
        <v>8.2169589999999992</v>
      </c>
    </row>
    <row r="4954" spans="1:9" x14ac:dyDescent="0.25">
      <c r="A4954">
        <v>4953</v>
      </c>
      <c r="B4954">
        <v>86.736374999999981</v>
      </c>
      <c r="C4954">
        <v>5.718966</v>
      </c>
      <c r="H4954">
        <v>75.48645599999999</v>
      </c>
      <c r="I4954">
        <v>8.2169589999999992</v>
      </c>
    </row>
    <row r="4955" spans="1:9" x14ac:dyDescent="0.25">
      <c r="A4955">
        <v>4954</v>
      </c>
      <c r="B4955">
        <v>86.736374999999981</v>
      </c>
      <c r="C4955">
        <v>5.718966</v>
      </c>
      <c r="H4955">
        <v>75.48645599999999</v>
      </c>
      <c r="I4955">
        <v>8.2169589999999992</v>
      </c>
    </row>
    <row r="4956" spans="1:9" x14ac:dyDescent="0.25">
      <c r="A4956">
        <v>4955</v>
      </c>
      <c r="B4956">
        <v>86.736374999999981</v>
      </c>
      <c r="C4956">
        <v>5.718966</v>
      </c>
      <c r="H4956">
        <v>75.48645599999999</v>
      </c>
      <c r="I4956">
        <v>8.2169589999999992</v>
      </c>
    </row>
    <row r="4957" spans="1:9" x14ac:dyDescent="0.25">
      <c r="A4957">
        <v>4956</v>
      </c>
      <c r="B4957">
        <v>86.736374999999981</v>
      </c>
      <c r="C4957">
        <v>5.718966</v>
      </c>
      <c r="H4957">
        <v>75.48645599999999</v>
      </c>
      <c r="I4957">
        <v>8.2169589999999992</v>
      </c>
    </row>
    <row r="4958" spans="1:9" x14ac:dyDescent="0.25">
      <c r="A4958">
        <v>4957</v>
      </c>
      <c r="B4958">
        <v>87.196808999999988</v>
      </c>
      <c r="C4958">
        <v>5.6532210000000003</v>
      </c>
      <c r="H4958">
        <v>75.48645599999999</v>
      </c>
      <c r="I4958">
        <v>8.2169589999999992</v>
      </c>
    </row>
    <row r="4959" spans="1:9" x14ac:dyDescent="0.25">
      <c r="A4959">
        <v>4958</v>
      </c>
      <c r="H4959">
        <v>75.48645599999999</v>
      </c>
      <c r="I4959">
        <v>8.2169589999999992</v>
      </c>
    </row>
    <row r="4960" spans="1:9" x14ac:dyDescent="0.25">
      <c r="A4960">
        <v>4959</v>
      </c>
      <c r="H4960">
        <v>75.48645599999999</v>
      </c>
      <c r="I4960">
        <v>8.2169589999999992</v>
      </c>
    </row>
    <row r="4961" spans="1:7" x14ac:dyDescent="0.25">
      <c r="A4961">
        <v>4960</v>
      </c>
    </row>
    <row r="4962" spans="1:7" x14ac:dyDescent="0.25">
      <c r="A4962">
        <v>4961</v>
      </c>
      <c r="D4962">
        <v>98.18363699999999</v>
      </c>
      <c r="E4962">
        <v>8.0197240000000001</v>
      </c>
    </row>
    <row r="4963" spans="1:7" x14ac:dyDescent="0.25">
      <c r="A4963">
        <v>4962</v>
      </c>
      <c r="D4963">
        <v>98.18363699999999</v>
      </c>
      <c r="E4963">
        <v>8.0197240000000001</v>
      </c>
      <c r="F4963">
        <v>85.749437</v>
      </c>
      <c r="G4963">
        <v>4.5357690000000002</v>
      </c>
    </row>
    <row r="4964" spans="1:7" x14ac:dyDescent="0.25">
      <c r="A4964">
        <v>4963</v>
      </c>
      <c r="D4964">
        <v>98.18363699999999</v>
      </c>
      <c r="E4964">
        <v>8.0197240000000001</v>
      </c>
      <c r="F4964">
        <v>85.749437</v>
      </c>
      <c r="G4964">
        <v>4.5357690000000002</v>
      </c>
    </row>
    <row r="4965" spans="1:7" x14ac:dyDescent="0.25">
      <c r="A4965">
        <v>4964</v>
      </c>
      <c r="D4965">
        <v>98.18363699999999</v>
      </c>
      <c r="E4965">
        <v>8.0197240000000001</v>
      </c>
      <c r="F4965">
        <v>85.749437</v>
      </c>
      <c r="G4965">
        <v>4.5357690000000002</v>
      </c>
    </row>
    <row r="4966" spans="1:7" x14ac:dyDescent="0.25">
      <c r="A4966">
        <v>4965</v>
      </c>
      <c r="D4966">
        <v>98.18363699999999</v>
      </c>
      <c r="E4966">
        <v>8.0197240000000001</v>
      </c>
      <c r="F4966">
        <v>85.749437</v>
      </c>
      <c r="G4966">
        <v>4.5357690000000002</v>
      </c>
    </row>
    <row r="4967" spans="1:7" x14ac:dyDescent="0.25">
      <c r="A4967">
        <v>4966</v>
      </c>
      <c r="D4967">
        <v>98.18363699999999</v>
      </c>
      <c r="E4967">
        <v>8.0197240000000001</v>
      </c>
      <c r="F4967">
        <v>85.749437</v>
      </c>
      <c r="G4967">
        <v>4.5357690000000002</v>
      </c>
    </row>
    <row r="4968" spans="1:7" x14ac:dyDescent="0.25">
      <c r="A4968">
        <v>4967</v>
      </c>
      <c r="D4968">
        <v>98.18363699999999</v>
      </c>
      <c r="E4968">
        <v>8.0197240000000001</v>
      </c>
      <c r="F4968">
        <v>85.749437</v>
      </c>
      <c r="G4968">
        <v>4.5357690000000002</v>
      </c>
    </row>
    <row r="4969" spans="1:7" x14ac:dyDescent="0.25">
      <c r="A4969">
        <v>4968</v>
      </c>
      <c r="D4969">
        <v>98.18363699999999</v>
      </c>
      <c r="E4969">
        <v>8.0197240000000001</v>
      </c>
      <c r="F4969">
        <v>85.749437</v>
      </c>
      <c r="G4969">
        <v>4.5357690000000002</v>
      </c>
    </row>
    <row r="4970" spans="1:7" x14ac:dyDescent="0.25">
      <c r="A4970">
        <v>4969</v>
      </c>
      <c r="D4970">
        <v>98.18363699999999</v>
      </c>
      <c r="E4970">
        <v>8.0197240000000001</v>
      </c>
      <c r="F4970">
        <v>85.749437</v>
      </c>
      <c r="G4970">
        <v>4.5357690000000002</v>
      </c>
    </row>
    <row r="4971" spans="1:7" x14ac:dyDescent="0.25">
      <c r="A4971">
        <v>4970</v>
      </c>
      <c r="D4971">
        <v>98.18363699999999</v>
      </c>
      <c r="E4971">
        <v>8.0197240000000001</v>
      </c>
      <c r="F4971">
        <v>85.749437</v>
      </c>
      <c r="G4971">
        <v>4.5357690000000002</v>
      </c>
    </row>
    <row r="4972" spans="1:7" x14ac:dyDescent="0.25">
      <c r="A4972">
        <v>4971</v>
      </c>
      <c r="D4972">
        <v>98.18363699999999</v>
      </c>
      <c r="E4972">
        <v>8.0197240000000001</v>
      </c>
      <c r="F4972">
        <v>85.749437</v>
      </c>
      <c r="G4972">
        <v>4.5357690000000002</v>
      </c>
    </row>
    <row r="4973" spans="1:7" x14ac:dyDescent="0.25">
      <c r="A4973">
        <v>4972</v>
      </c>
      <c r="D4973">
        <v>98.18363699999999</v>
      </c>
      <c r="E4973">
        <v>8.0197240000000001</v>
      </c>
      <c r="F4973">
        <v>85.749437</v>
      </c>
      <c r="G4973">
        <v>4.5357690000000002</v>
      </c>
    </row>
    <row r="4974" spans="1:7" x14ac:dyDescent="0.25">
      <c r="A4974">
        <v>4973</v>
      </c>
      <c r="D4974">
        <v>98.18363699999999</v>
      </c>
      <c r="E4974">
        <v>8.0197240000000001</v>
      </c>
      <c r="F4974">
        <v>85.81528999999999</v>
      </c>
      <c r="G4974">
        <v>4.5357690000000002</v>
      </c>
    </row>
    <row r="4975" spans="1:7" x14ac:dyDescent="0.25">
      <c r="A4975">
        <v>4974</v>
      </c>
      <c r="D4975">
        <v>98.18363699999999</v>
      </c>
      <c r="E4975">
        <v>8.0197240000000001</v>
      </c>
      <c r="F4975">
        <v>85.881035999999995</v>
      </c>
      <c r="G4975">
        <v>4.5357690000000002</v>
      </c>
    </row>
    <row r="4976" spans="1:7" x14ac:dyDescent="0.25">
      <c r="A4976">
        <v>4975</v>
      </c>
      <c r="D4976">
        <v>98.18363699999999</v>
      </c>
      <c r="E4976">
        <v>8.0197240000000001</v>
      </c>
      <c r="F4976">
        <v>85.881035999999995</v>
      </c>
      <c r="G4976">
        <v>4.5357690000000002</v>
      </c>
    </row>
    <row r="4977" spans="1:9" x14ac:dyDescent="0.25">
      <c r="A4977">
        <v>4976</v>
      </c>
      <c r="D4977">
        <v>98.18363699999999</v>
      </c>
      <c r="E4977">
        <v>8.0197240000000001</v>
      </c>
      <c r="F4977">
        <v>85.881035999999995</v>
      </c>
      <c r="G4977">
        <v>4.5357690000000002</v>
      </c>
    </row>
    <row r="4978" spans="1:9" x14ac:dyDescent="0.25">
      <c r="A4978">
        <v>4977</v>
      </c>
      <c r="D4978">
        <v>98.18363699999999</v>
      </c>
      <c r="E4978">
        <v>8.0197240000000001</v>
      </c>
      <c r="F4978">
        <v>86.012635999999986</v>
      </c>
      <c r="G4978">
        <v>4.5357690000000002</v>
      </c>
    </row>
    <row r="4979" spans="1:9" x14ac:dyDescent="0.25">
      <c r="A4979">
        <v>4978</v>
      </c>
      <c r="F4979">
        <v>86.012635999999986</v>
      </c>
      <c r="G4979">
        <v>4.5357690000000002</v>
      </c>
    </row>
    <row r="4980" spans="1:9" x14ac:dyDescent="0.25">
      <c r="A4980">
        <v>4979</v>
      </c>
      <c r="F4980">
        <v>87.065316999999993</v>
      </c>
      <c r="G4980">
        <v>4.338533</v>
      </c>
    </row>
    <row r="4981" spans="1:9" x14ac:dyDescent="0.25">
      <c r="A4981">
        <v>4980</v>
      </c>
      <c r="F4981">
        <v>87.723202999999984</v>
      </c>
      <c r="G4981">
        <v>4.7330050000000004</v>
      </c>
      <c r="H4981">
        <v>95.617837999999992</v>
      </c>
      <c r="I4981">
        <v>8.0197240000000001</v>
      </c>
    </row>
    <row r="4982" spans="1:9" x14ac:dyDescent="0.25">
      <c r="A4982">
        <v>4981</v>
      </c>
      <c r="B4982">
        <v>110.09144199999999</v>
      </c>
      <c r="C4982">
        <v>6.1134380000000004</v>
      </c>
      <c r="H4982">
        <v>95.617837999999992</v>
      </c>
      <c r="I4982">
        <v>8.0197240000000001</v>
      </c>
    </row>
    <row r="4983" spans="1:9" x14ac:dyDescent="0.25">
      <c r="A4983">
        <v>4982</v>
      </c>
      <c r="B4983">
        <v>110.09144199999999</v>
      </c>
      <c r="C4983">
        <v>6.1134380000000004</v>
      </c>
      <c r="H4983">
        <v>95.617837999999992</v>
      </c>
      <c r="I4983">
        <v>8.0197240000000001</v>
      </c>
    </row>
    <row r="4984" spans="1:9" x14ac:dyDescent="0.25">
      <c r="A4984">
        <v>4983</v>
      </c>
      <c r="B4984">
        <v>110.09144199999999</v>
      </c>
      <c r="C4984">
        <v>6.1134380000000004</v>
      </c>
      <c r="H4984">
        <v>95.617837999999992</v>
      </c>
      <c r="I4984">
        <v>8.0197240000000001</v>
      </c>
    </row>
    <row r="4985" spans="1:9" x14ac:dyDescent="0.25">
      <c r="A4985">
        <v>4984</v>
      </c>
      <c r="B4985">
        <v>110.09144199999999</v>
      </c>
      <c r="C4985">
        <v>6.1134380000000004</v>
      </c>
      <c r="H4985">
        <v>95.617837999999992</v>
      </c>
      <c r="I4985">
        <v>8.0197240000000001</v>
      </c>
    </row>
    <row r="4986" spans="1:9" x14ac:dyDescent="0.25">
      <c r="A4986">
        <v>4985</v>
      </c>
      <c r="B4986">
        <v>110.09144199999999</v>
      </c>
      <c r="C4986">
        <v>6.1134380000000004</v>
      </c>
      <c r="H4986">
        <v>95.617837999999992</v>
      </c>
      <c r="I4986">
        <v>8.0197240000000001</v>
      </c>
    </row>
    <row r="4987" spans="1:9" x14ac:dyDescent="0.25">
      <c r="A4987">
        <v>4986</v>
      </c>
      <c r="B4987">
        <v>110.09144199999999</v>
      </c>
      <c r="C4987">
        <v>6.1134380000000004</v>
      </c>
      <c r="H4987">
        <v>95.617837999999992</v>
      </c>
      <c r="I4987">
        <v>8.0197240000000001</v>
      </c>
    </row>
    <row r="4988" spans="1:9" x14ac:dyDescent="0.25">
      <c r="A4988">
        <v>4987</v>
      </c>
      <c r="B4988">
        <v>110.09144199999999</v>
      </c>
      <c r="C4988">
        <v>6.1134380000000004</v>
      </c>
      <c r="H4988">
        <v>95.617837999999992</v>
      </c>
      <c r="I4988">
        <v>8.0197240000000001</v>
      </c>
    </row>
    <row r="4989" spans="1:9" x14ac:dyDescent="0.25">
      <c r="A4989">
        <v>4988</v>
      </c>
      <c r="B4989">
        <v>110.09144199999999</v>
      </c>
      <c r="C4989">
        <v>6.1134380000000004</v>
      </c>
      <c r="H4989">
        <v>95.617837999999992</v>
      </c>
      <c r="I4989">
        <v>8.0197240000000001</v>
      </c>
    </row>
    <row r="4990" spans="1:9" x14ac:dyDescent="0.25">
      <c r="A4990">
        <v>4989</v>
      </c>
      <c r="B4990">
        <v>110.09144199999999</v>
      </c>
      <c r="C4990">
        <v>6.1134380000000004</v>
      </c>
      <c r="H4990">
        <v>95.617837999999992</v>
      </c>
      <c r="I4990">
        <v>8.0197240000000001</v>
      </c>
    </row>
    <row r="4991" spans="1:9" x14ac:dyDescent="0.25">
      <c r="A4991">
        <v>4990</v>
      </c>
      <c r="B4991">
        <v>110.09144199999999</v>
      </c>
      <c r="C4991">
        <v>6.1134380000000004</v>
      </c>
      <c r="H4991">
        <v>95.617837999999992</v>
      </c>
      <c r="I4991">
        <v>8.0197240000000001</v>
      </c>
    </row>
    <row r="4992" spans="1:9" x14ac:dyDescent="0.25">
      <c r="A4992">
        <v>4991</v>
      </c>
      <c r="B4992">
        <v>110.09144199999999</v>
      </c>
      <c r="C4992">
        <v>6.1134380000000004</v>
      </c>
      <c r="H4992">
        <v>95.683583999999996</v>
      </c>
      <c r="I4992">
        <v>7.9539790000000004</v>
      </c>
    </row>
    <row r="4993" spans="1:9" x14ac:dyDescent="0.25">
      <c r="A4993">
        <v>4992</v>
      </c>
      <c r="B4993">
        <v>110.09144199999999</v>
      </c>
      <c r="C4993">
        <v>6.1134380000000004</v>
      </c>
      <c r="H4993">
        <v>95.749437</v>
      </c>
      <c r="I4993">
        <v>7.9539790000000004</v>
      </c>
    </row>
    <row r="4994" spans="1:9" x14ac:dyDescent="0.25">
      <c r="A4994">
        <v>4993</v>
      </c>
      <c r="B4994">
        <v>110.09144199999999</v>
      </c>
      <c r="C4994">
        <v>6.1134380000000004</v>
      </c>
      <c r="H4994">
        <v>95.749437</v>
      </c>
      <c r="I4994">
        <v>7.9539790000000004</v>
      </c>
    </row>
    <row r="4995" spans="1:9" x14ac:dyDescent="0.25">
      <c r="A4995">
        <v>4994</v>
      </c>
      <c r="B4995">
        <v>110.09144199999999</v>
      </c>
      <c r="C4995">
        <v>6.1134380000000004</v>
      </c>
      <c r="H4995">
        <v>95.749437</v>
      </c>
      <c r="I4995">
        <v>7.9539790000000004</v>
      </c>
    </row>
    <row r="4996" spans="1:9" x14ac:dyDescent="0.25">
      <c r="A4996">
        <v>4995</v>
      </c>
      <c r="B4996">
        <v>110.09144199999999</v>
      </c>
      <c r="C4996">
        <v>6.1134380000000004</v>
      </c>
      <c r="H4996">
        <v>95.881035999999995</v>
      </c>
      <c r="I4996">
        <v>7.9539790000000004</v>
      </c>
    </row>
    <row r="4997" spans="1:9" x14ac:dyDescent="0.25">
      <c r="A4997">
        <v>4996</v>
      </c>
      <c r="B4997">
        <v>110.09144199999999</v>
      </c>
      <c r="C4997">
        <v>6.1134380000000004</v>
      </c>
      <c r="H4997">
        <v>96.078377999999987</v>
      </c>
      <c r="I4997">
        <v>7.8882329999999996</v>
      </c>
    </row>
    <row r="4998" spans="1:9" x14ac:dyDescent="0.25">
      <c r="A4998">
        <v>4997</v>
      </c>
      <c r="B4998">
        <v>110.09144199999999</v>
      </c>
      <c r="C4998">
        <v>6.1134380000000004</v>
      </c>
      <c r="H4998">
        <v>96.078377999999987</v>
      </c>
      <c r="I4998">
        <v>7.8882329999999996</v>
      </c>
    </row>
    <row r="4999" spans="1:9" x14ac:dyDescent="0.25">
      <c r="A4999">
        <v>4998</v>
      </c>
      <c r="B4999">
        <v>110.09144199999999</v>
      </c>
      <c r="C4999">
        <v>6.1134380000000004</v>
      </c>
    </row>
    <row r="5000" spans="1:9" x14ac:dyDescent="0.25">
      <c r="A5000">
        <v>4999</v>
      </c>
    </row>
    <row r="5001" spans="1:9" x14ac:dyDescent="0.25">
      <c r="A5001">
        <v>5000</v>
      </c>
    </row>
    <row r="5002" spans="1:9" x14ac:dyDescent="0.25">
      <c r="A5002">
        <v>5001</v>
      </c>
      <c r="D5002">
        <v>120.420277</v>
      </c>
      <c r="E5002">
        <v>7.9539790000000004</v>
      </c>
      <c r="F5002">
        <v>108.38087399999999</v>
      </c>
      <c r="G5002">
        <v>4.2727890000000004</v>
      </c>
    </row>
    <row r="5003" spans="1:9" x14ac:dyDescent="0.25">
      <c r="A5003">
        <v>5002</v>
      </c>
      <c r="D5003">
        <v>120.420277</v>
      </c>
      <c r="E5003">
        <v>7.9539790000000004</v>
      </c>
      <c r="F5003">
        <v>108.38087399999999</v>
      </c>
      <c r="G5003">
        <v>4.2727890000000004</v>
      </c>
    </row>
    <row r="5004" spans="1:9" x14ac:dyDescent="0.25">
      <c r="A5004">
        <v>5003</v>
      </c>
      <c r="D5004">
        <v>120.420277</v>
      </c>
      <c r="E5004">
        <v>7.9539790000000004</v>
      </c>
      <c r="F5004">
        <v>108.38087399999999</v>
      </c>
      <c r="G5004">
        <v>4.2727890000000004</v>
      </c>
    </row>
    <row r="5005" spans="1:9" x14ac:dyDescent="0.25">
      <c r="A5005">
        <v>5004</v>
      </c>
      <c r="D5005">
        <v>120.420277</v>
      </c>
      <c r="E5005">
        <v>7.9539790000000004</v>
      </c>
      <c r="F5005">
        <v>108.38087399999999</v>
      </c>
      <c r="G5005">
        <v>4.2727890000000004</v>
      </c>
    </row>
    <row r="5006" spans="1:9" x14ac:dyDescent="0.25">
      <c r="A5006">
        <v>5005</v>
      </c>
      <c r="D5006">
        <v>120.420277</v>
      </c>
      <c r="E5006">
        <v>7.9539790000000004</v>
      </c>
      <c r="F5006">
        <v>108.38087399999999</v>
      </c>
      <c r="G5006">
        <v>4.2727890000000004</v>
      </c>
    </row>
    <row r="5007" spans="1:9" x14ac:dyDescent="0.25">
      <c r="A5007">
        <v>5006</v>
      </c>
      <c r="D5007">
        <v>120.420277</v>
      </c>
      <c r="E5007">
        <v>7.9539790000000004</v>
      </c>
      <c r="F5007">
        <v>108.38087399999999</v>
      </c>
      <c r="G5007">
        <v>4.2727890000000004</v>
      </c>
    </row>
    <row r="5008" spans="1:9" x14ac:dyDescent="0.25">
      <c r="A5008">
        <v>5007</v>
      </c>
      <c r="D5008">
        <v>120.420277</v>
      </c>
      <c r="E5008">
        <v>7.9539790000000004</v>
      </c>
      <c r="F5008">
        <v>108.38087399999999</v>
      </c>
      <c r="G5008">
        <v>4.2727890000000004</v>
      </c>
    </row>
    <row r="5009" spans="1:9" x14ac:dyDescent="0.25">
      <c r="A5009">
        <v>5008</v>
      </c>
      <c r="D5009">
        <v>120.420277</v>
      </c>
      <c r="E5009">
        <v>7.9539790000000004</v>
      </c>
      <c r="F5009">
        <v>108.38087399999999</v>
      </c>
      <c r="G5009">
        <v>4.2727890000000004</v>
      </c>
    </row>
    <row r="5010" spans="1:9" x14ac:dyDescent="0.25">
      <c r="A5010">
        <v>5009</v>
      </c>
      <c r="D5010">
        <v>120.420277</v>
      </c>
      <c r="E5010">
        <v>7.9539790000000004</v>
      </c>
      <c r="F5010">
        <v>108.38087399999999</v>
      </c>
      <c r="G5010">
        <v>4.2727890000000004</v>
      </c>
    </row>
    <row r="5011" spans="1:9" x14ac:dyDescent="0.25">
      <c r="A5011">
        <v>5010</v>
      </c>
      <c r="D5011">
        <v>120.420277</v>
      </c>
      <c r="E5011">
        <v>7.9539790000000004</v>
      </c>
      <c r="F5011">
        <v>108.38087399999999</v>
      </c>
      <c r="G5011">
        <v>4.2727890000000004</v>
      </c>
    </row>
    <row r="5012" spans="1:9" x14ac:dyDescent="0.25">
      <c r="A5012">
        <v>5011</v>
      </c>
      <c r="D5012">
        <v>120.420277</v>
      </c>
      <c r="E5012">
        <v>7.9539790000000004</v>
      </c>
      <c r="F5012">
        <v>108.38087399999999</v>
      </c>
      <c r="G5012">
        <v>4.2727890000000004</v>
      </c>
    </row>
    <row r="5013" spans="1:9" x14ac:dyDescent="0.25">
      <c r="A5013">
        <v>5012</v>
      </c>
      <c r="D5013">
        <v>120.420277</v>
      </c>
      <c r="E5013">
        <v>7.9539790000000004</v>
      </c>
      <c r="F5013">
        <v>108.38087399999999</v>
      </c>
      <c r="G5013">
        <v>4.2727890000000004</v>
      </c>
    </row>
    <row r="5014" spans="1:9" x14ac:dyDescent="0.25">
      <c r="A5014">
        <v>5013</v>
      </c>
      <c r="D5014">
        <v>120.354423</v>
      </c>
      <c r="E5014">
        <v>8.0197240000000001</v>
      </c>
      <c r="F5014">
        <v>108.38087399999999</v>
      </c>
      <c r="G5014">
        <v>4.2727890000000004</v>
      </c>
    </row>
    <row r="5015" spans="1:9" x14ac:dyDescent="0.25">
      <c r="A5015">
        <v>5014</v>
      </c>
      <c r="D5015">
        <v>120.354423</v>
      </c>
      <c r="E5015">
        <v>8.0197240000000001</v>
      </c>
      <c r="F5015">
        <v>108.38087399999999</v>
      </c>
      <c r="G5015">
        <v>4.2727890000000004</v>
      </c>
    </row>
    <row r="5016" spans="1:9" x14ac:dyDescent="0.25">
      <c r="A5016">
        <v>5015</v>
      </c>
      <c r="D5016">
        <v>120.354423</v>
      </c>
      <c r="E5016">
        <v>8.0197240000000001</v>
      </c>
      <c r="F5016">
        <v>108.38087399999999</v>
      </c>
      <c r="G5016">
        <v>4.2727890000000004</v>
      </c>
    </row>
    <row r="5017" spans="1:9" x14ac:dyDescent="0.25">
      <c r="A5017">
        <v>5016</v>
      </c>
      <c r="D5017">
        <v>120.354423</v>
      </c>
      <c r="E5017">
        <v>8.0197240000000001</v>
      </c>
      <c r="F5017">
        <v>109.49930199999999</v>
      </c>
      <c r="G5017">
        <v>4.7330050000000004</v>
      </c>
    </row>
    <row r="5018" spans="1:9" x14ac:dyDescent="0.25">
      <c r="A5018">
        <v>5017</v>
      </c>
      <c r="D5018">
        <v>120.354423</v>
      </c>
      <c r="E5018">
        <v>8.0197240000000001</v>
      </c>
      <c r="F5018">
        <v>109.49930199999999</v>
      </c>
      <c r="G5018">
        <v>4.7330050000000004</v>
      </c>
      <c r="H5018">
        <v>117.13084699999999</v>
      </c>
      <c r="I5018">
        <v>8.3484499999999997</v>
      </c>
    </row>
    <row r="5019" spans="1:9" x14ac:dyDescent="0.25">
      <c r="A5019">
        <v>5018</v>
      </c>
      <c r="H5019">
        <v>117.13084699999999</v>
      </c>
      <c r="I5019">
        <v>8.3484499999999997</v>
      </c>
    </row>
    <row r="5020" spans="1:9" x14ac:dyDescent="0.25">
      <c r="A5020">
        <v>5019</v>
      </c>
      <c r="H5020">
        <v>117.13084699999999</v>
      </c>
      <c r="I5020">
        <v>8.3484499999999997</v>
      </c>
    </row>
    <row r="5021" spans="1:9" x14ac:dyDescent="0.25">
      <c r="A5021">
        <v>5020</v>
      </c>
      <c r="H5021">
        <v>117.13084699999999</v>
      </c>
      <c r="I5021">
        <v>8.3484499999999997</v>
      </c>
    </row>
    <row r="5022" spans="1:9" x14ac:dyDescent="0.25">
      <c r="A5022">
        <v>5021</v>
      </c>
      <c r="H5022">
        <v>117.13084699999999</v>
      </c>
      <c r="I5022">
        <v>8.3484499999999997</v>
      </c>
    </row>
    <row r="5023" spans="1:9" x14ac:dyDescent="0.25">
      <c r="A5023">
        <v>5022</v>
      </c>
      <c r="H5023">
        <v>117.13084699999999</v>
      </c>
      <c r="I5023">
        <v>8.3484499999999997</v>
      </c>
    </row>
    <row r="5024" spans="1:9" x14ac:dyDescent="0.25">
      <c r="A5024">
        <v>5023</v>
      </c>
      <c r="H5024">
        <v>117.13084699999999</v>
      </c>
      <c r="I5024">
        <v>8.3484499999999997</v>
      </c>
    </row>
    <row r="5025" spans="1:9" x14ac:dyDescent="0.25">
      <c r="A5025">
        <v>5024</v>
      </c>
      <c r="H5025">
        <v>117.13084699999999</v>
      </c>
      <c r="I5025">
        <v>8.3484499999999997</v>
      </c>
    </row>
    <row r="5026" spans="1:9" x14ac:dyDescent="0.25">
      <c r="A5026">
        <v>5025</v>
      </c>
      <c r="B5026">
        <v>144.19331</v>
      </c>
      <c r="C5026">
        <v>6.6937899999999999</v>
      </c>
      <c r="H5026">
        <v>117.13084699999999</v>
      </c>
      <c r="I5026">
        <v>8.3484499999999997</v>
      </c>
    </row>
    <row r="5027" spans="1:9" x14ac:dyDescent="0.25">
      <c r="A5027">
        <v>5026</v>
      </c>
      <c r="B5027">
        <v>144.19331</v>
      </c>
      <c r="C5027">
        <v>6.6937899999999999</v>
      </c>
      <c r="H5027">
        <v>117.13084699999999</v>
      </c>
      <c r="I5027">
        <v>8.3484499999999997</v>
      </c>
    </row>
    <row r="5028" spans="1:9" x14ac:dyDescent="0.25">
      <c r="A5028">
        <v>5027</v>
      </c>
      <c r="B5028">
        <v>144.19331</v>
      </c>
      <c r="C5028">
        <v>6.6937899999999999</v>
      </c>
      <c r="H5028">
        <v>117.13084699999999</v>
      </c>
      <c r="I5028">
        <v>8.3484499999999997</v>
      </c>
    </row>
    <row r="5029" spans="1:9" x14ac:dyDescent="0.25">
      <c r="A5029">
        <v>5028</v>
      </c>
      <c r="B5029">
        <v>144.19331</v>
      </c>
      <c r="C5029">
        <v>6.6937899999999999</v>
      </c>
      <c r="H5029">
        <v>117.13084699999999</v>
      </c>
      <c r="I5029">
        <v>8.3484499999999997</v>
      </c>
    </row>
    <row r="5030" spans="1:9" x14ac:dyDescent="0.25">
      <c r="A5030">
        <v>5029</v>
      </c>
      <c r="B5030">
        <v>144.19331</v>
      </c>
      <c r="C5030">
        <v>6.6937899999999999</v>
      </c>
      <c r="H5030">
        <v>117.13084699999999</v>
      </c>
      <c r="I5030">
        <v>8.3484499999999997</v>
      </c>
    </row>
    <row r="5031" spans="1:9" x14ac:dyDescent="0.25">
      <c r="A5031">
        <v>5030</v>
      </c>
      <c r="B5031">
        <v>144.19331</v>
      </c>
      <c r="C5031">
        <v>6.6937899999999999</v>
      </c>
      <c r="H5031">
        <v>117.13084699999999</v>
      </c>
      <c r="I5031">
        <v>8.3484499999999997</v>
      </c>
    </row>
    <row r="5032" spans="1:9" x14ac:dyDescent="0.25">
      <c r="A5032">
        <v>5031</v>
      </c>
      <c r="B5032">
        <v>144.19331</v>
      </c>
      <c r="C5032">
        <v>6.6937899999999999</v>
      </c>
      <c r="H5032">
        <v>117.13084699999999</v>
      </c>
      <c r="I5032">
        <v>8.3484499999999997</v>
      </c>
    </row>
    <row r="5033" spans="1:9" x14ac:dyDescent="0.25">
      <c r="A5033">
        <v>5032</v>
      </c>
      <c r="B5033">
        <v>144.19331</v>
      </c>
      <c r="C5033">
        <v>6.6937899999999999</v>
      </c>
      <c r="H5033">
        <v>117.13084699999999</v>
      </c>
      <c r="I5033">
        <v>8.3484499999999997</v>
      </c>
    </row>
    <row r="5034" spans="1:9" x14ac:dyDescent="0.25">
      <c r="A5034">
        <v>5033</v>
      </c>
      <c r="B5034">
        <v>144.19331</v>
      </c>
      <c r="C5034">
        <v>6.6937899999999999</v>
      </c>
      <c r="H5034">
        <v>117.13084699999999</v>
      </c>
      <c r="I5034">
        <v>8.3484499999999997</v>
      </c>
    </row>
    <row r="5035" spans="1:9" x14ac:dyDescent="0.25">
      <c r="A5035">
        <v>5034</v>
      </c>
      <c r="B5035">
        <v>144.19331</v>
      </c>
      <c r="C5035">
        <v>6.6937899999999999</v>
      </c>
      <c r="H5035">
        <v>117.13084699999999</v>
      </c>
      <c r="I5035">
        <v>8.3484499999999997</v>
      </c>
    </row>
    <row r="5036" spans="1:9" x14ac:dyDescent="0.25">
      <c r="A5036">
        <v>5035</v>
      </c>
      <c r="B5036">
        <v>144.19331</v>
      </c>
      <c r="C5036">
        <v>6.6937899999999999</v>
      </c>
    </row>
    <row r="5037" spans="1:9" x14ac:dyDescent="0.25">
      <c r="A5037">
        <v>5036</v>
      </c>
      <c r="B5037">
        <v>144.19331</v>
      </c>
      <c r="C5037">
        <v>6.6937899999999999</v>
      </c>
    </row>
    <row r="5038" spans="1:9" x14ac:dyDescent="0.25">
      <c r="A5038">
        <v>5037</v>
      </c>
      <c r="B5038">
        <v>144.19331</v>
      </c>
      <c r="C5038">
        <v>6.6937899999999999</v>
      </c>
    </row>
    <row r="5039" spans="1:9" x14ac:dyDescent="0.25">
      <c r="A5039">
        <v>5038</v>
      </c>
      <c r="B5039">
        <v>144.19331</v>
      </c>
      <c r="C5039">
        <v>6.6937899999999999</v>
      </c>
    </row>
    <row r="5040" spans="1:9" x14ac:dyDescent="0.25">
      <c r="A5040">
        <v>5039</v>
      </c>
      <c r="B5040">
        <v>144.19331</v>
      </c>
      <c r="C5040">
        <v>6.6937899999999999</v>
      </c>
      <c r="F5040">
        <v>127.59127999999998</v>
      </c>
      <c r="G5040">
        <v>5.6532210000000003</v>
      </c>
    </row>
    <row r="5041" spans="1:9" x14ac:dyDescent="0.25">
      <c r="A5041">
        <v>5040</v>
      </c>
      <c r="B5041">
        <v>144.19331</v>
      </c>
      <c r="C5041">
        <v>6.6937899999999999</v>
      </c>
      <c r="F5041">
        <v>127.59127999999998</v>
      </c>
      <c r="G5041">
        <v>5.6532210000000003</v>
      </c>
    </row>
    <row r="5042" spans="1:9" x14ac:dyDescent="0.25">
      <c r="A5042">
        <v>5041</v>
      </c>
      <c r="B5042">
        <v>144.19331</v>
      </c>
      <c r="C5042">
        <v>6.6937899999999999</v>
      </c>
      <c r="D5042">
        <v>151.62740700000001</v>
      </c>
      <c r="E5042">
        <v>8.6625139999999998</v>
      </c>
      <c r="F5042">
        <v>127.59127999999998</v>
      </c>
      <c r="G5042">
        <v>5.6532210000000003</v>
      </c>
    </row>
    <row r="5043" spans="1:9" x14ac:dyDescent="0.25">
      <c r="A5043">
        <v>5042</v>
      </c>
      <c r="B5043">
        <v>144.19331</v>
      </c>
      <c r="C5043">
        <v>6.6937899999999999</v>
      </c>
      <c r="D5043">
        <v>151.62740700000001</v>
      </c>
      <c r="E5043">
        <v>8.6625139999999998</v>
      </c>
      <c r="F5043">
        <v>127.59127999999998</v>
      </c>
      <c r="G5043">
        <v>5.6532210000000003</v>
      </c>
    </row>
    <row r="5044" spans="1:9" x14ac:dyDescent="0.25">
      <c r="A5044">
        <v>5043</v>
      </c>
      <c r="D5044">
        <v>151.62740700000001</v>
      </c>
      <c r="E5044">
        <v>8.6625139999999998</v>
      </c>
      <c r="F5044">
        <v>127.59127999999998</v>
      </c>
      <c r="G5044">
        <v>5.6532210000000003</v>
      </c>
    </row>
    <row r="5045" spans="1:9" x14ac:dyDescent="0.25">
      <c r="A5045">
        <v>5044</v>
      </c>
      <c r="D5045">
        <v>151.62740700000001</v>
      </c>
      <c r="E5045">
        <v>8.6625139999999998</v>
      </c>
      <c r="F5045">
        <v>127.59127999999998</v>
      </c>
      <c r="G5045">
        <v>5.6532210000000003</v>
      </c>
    </row>
    <row r="5046" spans="1:9" x14ac:dyDescent="0.25">
      <c r="A5046">
        <v>5045</v>
      </c>
      <c r="D5046">
        <v>151.62740700000001</v>
      </c>
      <c r="E5046">
        <v>8.6625139999999998</v>
      </c>
      <c r="F5046">
        <v>127.59127999999998</v>
      </c>
      <c r="G5046">
        <v>5.6532210000000003</v>
      </c>
    </row>
    <row r="5047" spans="1:9" x14ac:dyDescent="0.25">
      <c r="A5047">
        <v>5046</v>
      </c>
      <c r="D5047">
        <v>151.62740700000001</v>
      </c>
      <c r="E5047">
        <v>8.6625139999999998</v>
      </c>
      <c r="F5047">
        <v>127.59127999999998</v>
      </c>
      <c r="G5047">
        <v>5.6532210000000003</v>
      </c>
    </row>
    <row r="5048" spans="1:9" x14ac:dyDescent="0.25">
      <c r="A5048">
        <v>5047</v>
      </c>
      <c r="D5048">
        <v>151.62740700000001</v>
      </c>
      <c r="E5048">
        <v>8.6625139999999998</v>
      </c>
      <c r="F5048">
        <v>127.59127999999998</v>
      </c>
      <c r="G5048">
        <v>5.6532210000000003</v>
      </c>
    </row>
    <row r="5049" spans="1:9" x14ac:dyDescent="0.25">
      <c r="A5049">
        <v>5048</v>
      </c>
      <c r="D5049">
        <v>151.62740700000001</v>
      </c>
      <c r="E5049">
        <v>8.6625139999999998</v>
      </c>
      <c r="F5049">
        <v>127.59127999999998</v>
      </c>
      <c r="G5049">
        <v>5.6532210000000003</v>
      </c>
    </row>
    <row r="5050" spans="1:9" x14ac:dyDescent="0.25">
      <c r="A5050">
        <v>5049</v>
      </c>
      <c r="D5050">
        <v>151.62740700000001</v>
      </c>
      <c r="E5050">
        <v>8.6625139999999998</v>
      </c>
      <c r="F5050">
        <v>127.59127999999998</v>
      </c>
      <c r="G5050">
        <v>5.6532210000000003</v>
      </c>
    </row>
    <row r="5051" spans="1:9" x14ac:dyDescent="0.25">
      <c r="A5051">
        <v>5050</v>
      </c>
      <c r="D5051">
        <v>151.62740700000001</v>
      </c>
      <c r="E5051">
        <v>8.6625139999999998</v>
      </c>
      <c r="F5051">
        <v>127.59127999999998</v>
      </c>
      <c r="G5051">
        <v>5.6532210000000003</v>
      </c>
    </row>
    <row r="5052" spans="1:9" x14ac:dyDescent="0.25">
      <c r="A5052">
        <v>5051</v>
      </c>
      <c r="D5052">
        <v>151.62740700000001</v>
      </c>
      <c r="E5052">
        <v>8.6625139999999998</v>
      </c>
      <c r="F5052">
        <v>127.59127999999998</v>
      </c>
      <c r="G5052">
        <v>5.6532210000000003</v>
      </c>
    </row>
    <row r="5053" spans="1:9" x14ac:dyDescent="0.25">
      <c r="A5053">
        <v>5052</v>
      </c>
      <c r="D5053">
        <v>151.62740700000001</v>
      </c>
      <c r="E5053">
        <v>8.6625139999999998</v>
      </c>
      <c r="F5053">
        <v>127.59127999999998</v>
      </c>
      <c r="G5053">
        <v>5.6532210000000003</v>
      </c>
      <c r="H5053">
        <v>146.49591799999999</v>
      </c>
      <c r="I5053">
        <v>9.1219579999999993</v>
      </c>
    </row>
    <row r="5054" spans="1:9" x14ac:dyDescent="0.25">
      <c r="A5054">
        <v>5053</v>
      </c>
      <c r="D5054">
        <v>151.62740700000001</v>
      </c>
      <c r="E5054">
        <v>8.6625139999999998</v>
      </c>
      <c r="F5054">
        <v>127.59127999999998</v>
      </c>
      <c r="G5054">
        <v>5.6532210000000003</v>
      </c>
      <c r="H5054">
        <v>146.49591799999999</v>
      </c>
      <c r="I5054">
        <v>9.1219579999999993</v>
      </c>
    </row>
    <row r="5055" spans="1:9" x14ac:dyDescent="0.25">
      <c r="A5055">
        <v>5054</v>
      </c>
      <c r="D5055">
        <v>151.62740700000001</v>
      </c>
      <c r="E5055">
        <v>8.6625139999999998</v>
      </c>
      <c r="H5055">
        <v>146.49591799999999</v>
      </c>
      <c r="I5055">
        <v>9.1219579999999993</v>
      </c>
    </row>
    <row r="5056" spans="1:9" x14ac:dyDescent="0.25">
      <c r="A5056">
        <v>5055</v>
      </c>
      <c r="D5056">
        <v>151.69315</v>
      </c>
      <c r="E5056">
        <v>8.6625139999999998</v>
      </c>
      <c r="H5056">
        <v>146.49591799999999</v>
      </c>
      <c r="I5056">
        <v>9.1219579999999993</v>
      </c>
    </row>
    <row r="5057" spans="1:9" x14ac:dyDescent="0.25">
      <c r="A5057">
        <v>5056</v>
      </c>
      <c r="D5057">
        <v>151.69315</v>
      </c>
      <c r="E5057">
        <v>8.6625139999999998</v>
      </c>
      <c r="H5057">
        <v>146.49591799999999</v>
      </c>
      <c r="I5057">
        <v>9.1219579999999993</v>
      </c>
    </row>
    <row r="5058" spans="1:9" x14ac:dyDescent="0.25">
      <c r="A5058">
        <v>5057</v>
      </c>
      <c r="H5058">
        <v>146.49591799999999</v>
      </c>
      <c r="I5058">
        <v>9.1219579999999993</v>
      </c>
    </row>
    <row r="5059" spans="1:9" x14ac:dyDescent="0.25">
      <c r="A5059">
        <v>5058</v>
      </c>
      <c r="H5059">
        <v>146.62751399999999</v>
      </c>
      <c r="I5059">
        <v>9.3187549999999995</v>
      </c>
    </row>
    <row r="5060" spans="1:9" x14ac:dyDescent="0.25">
      <c r="A5060">
        <v>5059</v>
      </c>
      <c r="H5060">
        <v>146.62751399999999</v>
      </c>
      <c r="I5060">
        <v>9.3187549999999995</v>
      </c>
    </row>
    <row r="5061" spans="1:9" x14ac:dyDescent="0.25">
      <c r="A5061">
        <v>5060</v>
      </c>
      <c r="H5061">
        <v>146.62751399999999</v>
      </c>
      <c r="I5061">
        <v>9.3187549999999995</v>
      </c>
    </row>
    <row r="5062" spans="1:9" x14ac:dyDescent="0.25">
      <c r="A5062">
        <v>5061</v>
      </c>
      <c r="H5062">
        <v>146.62751399999999</v>
      </c>
      <c r="I5062">
        <v>9.3187549999999995</v>
      </c>
    </row>
    <row r="5063" spans="1:9" x14ac:dyDescent="0.25">
      <c r="A5063">
        <v>5062</v>
      </c>
      <c r="H5063">
        <v>146.75899899999999</v>
      </c>
      <c r="I5063">
        <v>9.3187549999999995</v>
      </c>
    </row>
    <row r="5064" spans="1:9" x14ac:dyDescent="0.25">
      <c r="A5064">
        <v>5063</v>
      </c>
      <c r="B5064">
        <v>162.81152699999998</v>
      </c>
      <c r="C5064">
        <v>7.4156659999999999</v>
      </c>
      <c r="H5064">
        <v>146.824848</v>
      </c>
      <c r="I5064">
        <v>9.3187549999999995</v>
      </c>
    </row>
    <row r="5065" spans="1:9" x14ac:dyDescent="0.25">
      <c r="A5065">
        <v>5064</v>
      </c>
      <c r="B5065">
        <v>162.81152699999998</v>
      </c>
      <c r="C5065">
        <v>7.4156659999999999</v>
      </c>
      <c r="H5065">
        <v>146.824848</v>
      </c>
      <c r="I5065">
        <v>9.3187549999999995</v>
      </c>
    </row>
    <row r="5066" spans="1:9" x14ac:dyDescent="0.25">
      <c r="A5066">
        <v>5065</v>
      </c>
      <c r="B5066">
        <v>162.81152699999998</v>
      </c>
      <c r="C5066">
        <v>7.4156659999999999</v>
      </c>
      <c r="H5066">
        <v>147.21952099999999</v>
      </c>
      <c r="I5066">
        <v>9.1875929999999997</v>
      </c>
    </row>
    <row r="5067" spans="1:9" x14ac:dyDescent="0.25">
      <c r="A5067">
        <v>5066</v>
      </c>
      <c r="B5067">
        <v>162.81152699999998</v>
      </c>
      <c r="C5067">
        <v>7.4156659999999999</v>
      </c>
      <c r="H5067">
        <v>147.21952099999999</v>
      </c>
      <c r="I5067">
        <v>9.1875929999999997</v>
      </c>
    </row>
    <row r="5068" spans="1:9" x14ac:dyDescent="0.25">
      <c r="A5068">
        <v>5067</v>
      </c>
      <c r="B5068">
        <v>162.81152699999998</v>
      </c>
      <c r="C5068">
        <v>7.4156659999999999</v>
      </c>
      <c r="H5068">
        <v>147.21952099999999</v>
      </c>
      <c r="I5068">
        <v>9.1875929999999997</v>
      </c>
    </row>
    <row r="5069" spans="1:9" x14ac:dyDescent="0.25">
      <c r="A5069">
        <v>5068</v>
      </c>
      <c r="B5069">
        <v>162.81152699999998</v>
      </c>
      <c r="C5069">
        <v>7.4156659999999999</v>
      </c>
      <c r="H5069">
        <v>147.21952099999999</v>
      </c>
      <c r="I5069">
        <v>9.1875929999999997</v>
      </c>
    </row>
    <row r="5070" spans="1:9" x14ac:dyDescent="0.25">
      <c r="A5070">
        <v>5069</v>
      </c>
      <c r="B5070">
        <v>162.81152699999998</v>
      </c>
      <c r="C5070">
        <v>7.4156659999999999</v>
      </c>
      <c r="H5070">
        <v>147.21952099999999</v>
      </c>
      <c r="I5070">
        <v>9.1875929999999997</v>
      </c>
    </row>
    <row r="5071" spans="1:9" x14ac:dyDescent="0.25">
      <c r="A5071">
        <v>5070</v>
      </c>
      <c r="B5071">
        <v>162.81152699999998</v>
      </c>
      <c r="C5071">
        <v>7.4156659999999999</v>
      </c>
      <c r="H5071">
        <v>147.21952099999999</v>
      </c>
      <c r="I5071">
        <v>9.1875929999999997</v>
      </c>
    </row>
    <row r="5072" spans="1:9" x14ac:dyDescent="0.25">
      <c r="A5072">
        <v>5071</v>
      </c>
      <c r="B5072">
        <v>162.81152699999998</v>
      </c>
      <c r="C5072">
        <v>7.4156659999999999</v>
      </c>
      <c r="H5072">
        <v>147.21952099999999</v>
      </c>
      <c r="I5072">
        <v>9.1875929999999997</v>
      </c>
    </row>
    <row r="5073" spans="1:9" x14ac:dyDescent="0.25">
      <c r="A5073">
        <v>5072</v>
      </c>
      <c r="B5073">
        <v>162.81152699999998</v>
      </c>
      <c r="C5073">
        <v>7.4156659999999999</v>
      </c>
    </row>
    <row r="5074" spans="1:9" x14ac:dyDescent="0.25">
      <c r="A5074">
        <v>5073</v>
      </c>
      <c r="B5074">
        <v>162.81152699999998</v>
      </c>
      <c r="C5074">
        <v>7.4156659999999999</v>
      </c>
    </row>
    <row r="5075" spans="1:9" x14ac:dyDescent="0.25">
      <c r="A5075">
        <v>5074</v>
      </c>
      <c r="B5075">
        <v>162.81152699999998</v>
      </c>
      <c r="C5075">
        <v>7.4156659999999999</v>
      </c>
      <c r="F5075">
        <v>156.36421999999999</v>
      </c>
      <c r="G5075">
        <v>6.3656160000000002</v>
      </c>
    </row>
    <row r="5076" spans="1:9" x14ac:dyDescent="0.25">
      <c r="A5076">
        <v>5075</v>
      </c>
      <c r="B5076">
        <v>162.81152699999998</v>
      </c>
      <c r="C5076">
        <v>7.4156659999999999</v>
      </c>
      <c r="F5076">
        <v>156.36421999999999</v>
      </c>
      <c r="G5076">
        <v>6.3656160000000002</v>
      </c>
    </row>
    <row r="5077" spans="1:9" x14ac:dyDescent="0.25">
      <c r="A5077">
        <v>5076</v>
      </c>
      <c r="B5077">
        <v>162.81152699999998</v>
      </c>
      <c r="C5077">
        <v>7.4156659999999999</v>
      </c>
      <c r="F5077">
        <v>156.36421999999999</v>
      </c>
      <c r="G5077">
        <v>6.3656160000000002</v>
      </c>
    </row>
    <row r="5078" spans="1:9" x14ac:dyDescent="0.25">
      <c r="A5078">
        <v>5077</v>
      </c>
      <c r="B5078">
        <v>162.81152699999998</v>
      </c>
      <c r="C5078">
        <v>7.4156659999999999</v>
      </c>
      <c r="D5078">
        <v>171.10081499999998</v>
      </c>
      <c r="E5078">
        <v>9.3843899999999998</v>
      </c>
      <c r="F5078">
        <v>156.36421999999999</v>
      </c>
      <c r="G5078">
        <v>6.3656160000000002</v>
      </c>
    </row>
    <row r="5079" spans="1:9" x14ac:dyDescent="0.25">
      <c r="A5079">
        <v>5078</v>
      </c>
      <c r="B5079">
        <v>163.00886199999999</v>
      </c>
      <c r="C5079">
        <v>7.3500310000000004</v>
      </c>
      <c r="D5079">
        <v>171.10081499999998</v>
      </c>
      <c r="E5079">
        <v>9.3843899999999998</v>
      </c>
      <c r="F5079">
        <v>156.36421999999999</v>
      </c>
      <c r="G5079">
        <v>6.3656160000000002</v>
      </c>
    </row>
    <row r="5080" spans="1:9" x14ac:dyDescent="0.25">
      <c r="A5080">
        <v>5079</v>
      </c>
      <c r="B5080">
        <v>163.00886199999999</v>
      </c>
      <c r="C5080">
        <v>7.3500310000000004</v>
      </c>
      <c r="D5080">
        <v>171.10081499999998</v>
      </c>
      <c r="E5080">
        <v>9.3843899999999998</v>
      </c>
      <c r="F5080">
        <v>156.36421999999999</v>
      </c>
      <c r="G5080">
        <v>6.3656160000000002</v>
      </c>
    </row>
    <row r="5081" spans="1:9" x14ac:dyDescent="0.25">
      <c r="A5081">
        <v>5080</v>
      </c>
      <c r="D5081">
        <v>171.10081499999998</v>
      </c>
      <c r="E5081">
        <v>9.3843899999999998</v>
      </c>
      <c r="F5081">
        <v>156.36421999999999</v>
      </c>
      <c r="G5081">
        <v>6.3656160000000002</v>
      </c>
    </row>
    <row r="5082" spans="1:9" x14ac:dyDescent="0.25">
      <c r="A5082">
        <v>5081</v>
      </c>
      <c r="D5082">
        <v>171.10081499999998</v>
      </c>
      <c r="E5082">
        <v>9.3843899999999998</v>
      </c>
      <c r="F5082">
        <v>156.36421999999999</v>
      </c>
      <c r="G5082">
        <v>6.3656160000000002</v>
      </c>
    </row>
    <row r="5083" spans="1:9" x14ac:dyDescent="0.25">
      <c r="A5083">
        <v>5082</v>
      </c>
      <c r="D5083">
        <v>171.10081499999998</v>
      </c>
      <c r="E5083">
        <v>9.3843899999999998</v>
      </c>
      <c r="F5083">
        <v>156.36421999999999</v>
      </c>
      <c r="G5083">
        <v>6.3656160000000002</v>
      </c>
    </row>
    <row r="5084" spans="1:9" x14ac:dyDescent="0.25">
      <c r="A5084">
        <v>5083</v>
      </c>
      <c r="D5084">
        <v>171.10081499999998</v>
      </c>
      <c r="E5084">
        <v>9.3843899999999998</v>
      </c>
      <c r="F5084">
        <v>156.36421999999999</v>
      </c>
      <c r="G5084">
        <v>6.3656160000000002</v>
      </c>
      <c r="H5084">
        <v>161.95622599999999</v>
      </c>
      <c r="I5084">
        <v>9.7125640000000004</v>
      </c>
    </row>
    <row r="5085" spans="1:9" x14ac:dyDescent="0.25">
      <c r="A5085">
        <v>5084</v>
      </c>
      <c r="D5085">
        <v>171.10081499999998</v>
      </c>
      <c r="E5085">
        <v>9.3843899999999998</v>
      </c>
      <c r="F5085">
        <v>156.758892</v>
      </c>
      <c r="G5085">
        <v>6.4312509999999996</v>
      </c>
      <c r="H5085">
        <v>161.95622599999999</v>
      </c>
      <c r="I5085">
        <v>9.7125640000000004</v>
      </c>
    </row>
    <row r="5086" spans="1:9" x14ac:dyDescent="0.25">
      <c r="A5086">
        <v>5085</v>
      </c>
      <c r="D5086">
        <v>171.10081499999998</v>
      </c>
      <c r="E5086">
        <v>9.3843899999999998</v>
      </c>
      <c r="F5086">
        <v>156.758892</v>
      </c>
      <c r="G5086">
        <v>6.4312509999999996</v>
      </c>
      <c r="H5086">
        <v>161.95622599999999</v>
      </c>
      <c r="I5086">
        <v>9.7125640000000004</v>
      </c>
    </row>
    <row r="5087" spans="1:9" x14ac:dyDescent="0.25">
      <c r="A5087">
        <v>5086</v>
      </c>
      <c r="D5087">
        <v>171.10081499999998</v>
      </c>
      <c r="E5087">
        <v>9.3843899999999998</v>
      </c>
      <c r="F5087">
        <v>156.758892</v>
      </c>
      <c r="G5087">
        <v>6.4312509999999996</v>
      </c>
      <c r="H5087">
        <v>161.95622599999999</v>
      </c>
      <c r="I5087">
        <v>9.7125640000000004</v>
      </c>
    </row>
    <row r="5088" spans="1:9" x14ac:dyDescent="0.25">
      <c r="A5088">
        <v>5087</v>
      </c>
      <c r="D5088">
        <v>171.10081499999998</v>
      </c>
      <c r="E5088">
        <v>9.3843899999999998</v>
      </c>
      <c r="F5088">
        <v>156.758892</v>
      </c>
      <c r="G5088">
        <v>6.4312509999999996</v>
      </c>
      <c r="H5088">
        <v>161.95622599999999</v>
      </c>
      <c r="I5088">
        <v>9.7781990000000008</v>
      </c>
    </row>
    <row r="5089" spans="1:9" x14ac:dyDescent="0.25">
      <c r="A5089">
        <v>5088</v>
      </c>
      <c r="D5089">
        <v>171.10081499999998</v>
      </c>
      <c r="E5089">
        <v>9.3843899999999998</v>
      </c>
      <c r="F5089">
        <v>156.758892</v>
      </c>
      <c r="G5089">
        <v>6.4312509999999996</v>
      </c>
      <c r="H5089">
        <v>162.02196899999998</v>
      </c>
      <c r="I5089">
        <v>9.8438339999999993</v>
      </c>
    </row>
    <row r="5090" spans="1:9" x14ac:dyDescent="0.25">
      <c r="A5090">
        <v>5089</v>
      </c>
      <c r="D5090">
        <v>171.10081499999998</v>
      </c>
      <c r="E5090">
        <v>9.3843899999999998</v>
      </c>
      <c r="F5090">
        <v>157.087818</v>
      </c>
      <c r="G5090">
        <v>6.4968849999999998</v>
      </c>
      <c r="H5090">
        <v>162.02196899999998</v>
      </c>
      <c r="I5090">
        <v>9.8438339999999993</v>
      </c>
    </row>
    <row r="5091" spans="1:9" x14ac:dyDescent="0.25">
      <c r="A5091">
        <v>5090</v>
      </c>
      <c r="D5091">
        <v>171.10081499999998</v>
      </c>
      <c r="E5091">
        <v>9.3843899999999998</v>
      </c>
      <c r="F5091">
        <v>157.153671</v>
      </c>
      <c r="G5091">
        <v>6.4968849999999998</v>
      </c>
      <c r="H5091">
        <v>162.02196899999998</v>
      </c>
      <c r="I5091">
        <v>9.8438339999999993</v>
      </c>
    </row>
    <row r="5092" spans="1:9" x14ac:dyDescent="0.25">
      <c r="A5092">
        <v>5091</v>
      </c>
      <c r="D5092">
        <v>171.10081499999998</v>
      </c>
      <c r="E5092">
        <v>9.3843899999999998</v>
      </c>
      <c r="F5092">
        <v>157.153671</v>
      </c>
      <c r="G5092">
        <v>6.4968849999999998</v>
      </c>
      <c r="H5092">
        <v>162.153561</v>
      </c>
      <c r="I5092">
        <v>9.8438339999999993</v>
      </c>
    </row>
    <row r="5093" spans="1:9" x14ac:dyDescent="0.25">
      <c r="A5093">
        <v>5092</v>
      </c>
      <c r="D5093">
        <v>171.10081499999998</v>
      </c>
      <c r="E5093">
        <v>9.3843899999999998</v>
      </c>
      <c r="H5093">
        <v>162.153561</v>
      </c>
      <c r="I5093">
        <v>9.8438339999999993</v>
      </c>
    </row>
    <row r="5094" spans="1:9" x14ac:dyDescent="0.25">
      <c r="A5094">
        <v>5093</v>
      </c>
      <c r="H5094">
        <v>162.153561</v>
      </c>
      <c r="I5094">
        <v>9.8438339999999993</v>
      </c>
    </row>
    <row r="5095" spans="1:9" x14ac:dyDescent="0.25">
      <c r="A5095">
        <v>5094</v>
      </c>
      <c r="H5095">
        <v>162.153561</v>
      </c>
      <c r="I5095">
        <v>9.8438339999999993</v>
      </c>
    </row>
    <row r="5096" spans="1:9" x14ac:dyDescent="0.25">
      <c r="A5096">
        <v>5095</v>
      </c>
      <c r="H5096">
        <v>162.219414</v>
      </c>
      <c r="I5096">
        <v>9.8438339999999993</v>
      </c>
    </row>
    <row r="5097" spans="1:9" x14ac:dyDescent="0.25">
      <c r="A5097">
        <v>5096</v>
      </c>
      <c r="H5097">
        <v>162.219414</v>
      </c>
      <c r="I5097">
        <v>9.8438339999999993</v>
      </c>
    </row>
    <row r="5098" spans="1:9" x14ac:dyDescent="0.25">
      <c r="A5098">
        <v>5097</v>
      </c>
      <c r="B5098">
        <v>182.35068100000001</v>
      </c>
      <c r="C5098">
        <v>7.1531269999999996</v>
      </c>
      <c r="H5098">
        <v>162.285156</v>
      </c>
      <c r="I5098">
        <v>9.7781990000000008</v>
      </c>
    </row>
    <row r="5099" spans="1:9" x14ac:dyDescent="0.25">
      <c r="A5099">
        <v>5098</v>
      </c>
      <c r="B5099">
        <v>182.35068100000001</v>
      </c>
      <c r="C5099">
        <v>7.1531269999999996</v>
      </c>
      <c r="H5099">
        <v>162.285156</v>
      </c>
      <c r="I5099">
        <v>9.7781990000000008</v>
      </c>
    </row>
    <row r="5100" spans="1:9" x14ac:dyDescent="0.25">
      <c r="A5100">
        <v>5099</v>
      </c>
      <c r="B5100">
        <v>182.35068100000001</v>
      </c>
      <c r="C5100">
        <v>7.1531269999999996</v>
      </c>
      <c r="H5100">
        <v>162.41674799999998</v>
      </c>
      <c r="I5100">
        <v>9.6469299999999993</v>
      </c>
    </row>
    <row r="5101" spans="1:9" x14ac:dyDescent="0.25">
      <c r="A5101">
        <v>5100</v>
      </c>
      <c r="B5101">
        <v>182.35068100000001</v>
      </c>
      <c r="C5101">
        <v>7.1531269999999996</v>
      </c>
      <c r="H5101">
        <v>162.41674799999998</v>
      </c>
      <c r="I5101">
        <v>9.6469299999999993</v>
      </c>
    </row>
    <row r="5102" spans="1:9" x14ac:dyDescent="0.25">
      <c r="A5102">
        <v>5101</v>
      </c>
      <c r="B5102">
        <v>182.35068100000001</v>
      </c>
      <c r="C5102">
        <v>7.1531269999999996</v>
      </c>
      <c r="H5102">
        <v>162.41674799999998</v>
      </c>
      <c r="I5102">
        <v>9.6469299999999993</v>
      </c>
    </row>
    <row r="5103" spans="1:9" x14ac:dyDescent="0.25">
      <c r="A5103">
        <v>5102</v>
      </c>
      <c r="B5103">
        <v>182.35068100000001</v>
      </c>
      <c r="C5103">
        <v>7.1531269999999996</v>
      </c>
    </row>
    <row r="5104" spans="1:9" x14ac:dyDescent="0.25">
      <c r="A5104">
        <v>5103</v>
      </c>
      <c r="B5104">
        <v>182.35068100000001</v>
      </c>
      <c r="C5104">
        <v>7.1531269999999996</v>
      </c>
    </row>
    <row r="5105" spans="1:7" x14ac:dyDescent="0.25">
      <c r="A5105">
        <v>5104</v>
      </c>
      <c r="B5105">
        <v>182.35068100000001</v>
      </c>
      <c r="C5105">
        <v>7.1531269999999996</v>
      </c>
    </row>
    <row r="5106" spans="1:7" x14ac:dyDescent="0.25">
      <c r="A5106">
        <v>5105</v>
      </c>
      <c r="B5106">
        <v>182.35068100000001</v>
      </c>
      <c r="C5106">
        <v>7.1531269999999996</v>
      </c>
    </row>
    <row r="5107" spans="1:7" x14ac:dyDescent="0.25">
      <c r="A5107">
        <v>5106</v>
      </c>
      <c r="B5107">
        <v>182.35068100000001</v>
      </c>
      <c r="C5107">
        <v>7.1531269999999996</v>
      </c>
    </row>
    <row r="5108" spans="1:7" x14ac:dyDescent="0.25">
      <c r="A5108">
        <v>5107</v>
      </c>
      <c r="B5108">
        <v>182.35068100000001</v>
      </c>
      <c r="C5108">
        <v>7.1531269999999996</v>
      </c>
      <c r="F5108">
        <v>174.06139400000001</v>
      </c>
      <c r="G5108">
        <v>5.6437390000000001</v>
      </c>
    </row>
    <row r="5109" spans="1:7" x14ac:dyDescent="0.25">
      <c r="A5109">
        <v>5108</v>
      </c>
      <c r="B5109">
        <v>182.35068100000001</v>
      </c>
      <c r="C5109">
        <v>7.1531269999999996</v>
      </c>
      <c r="F5109">
        <v>174.06139400000001</v>
      </c>
      <c r="G5109">
        <v>5.6437390000000001</v>
      </c>
    </row>
    <row r="5110" spans="1:7" x14ac:dyDescent="0.25">
      <c r="A5110">
        <v>5109</v>
      </c>
      <c r="B5110">
        <v>182.35068100000001</v>
      </c>
      <c r="C5110">
        <v>7.1531269999999996</v>
      </c>
      <c r="F5110">
        <v>174.06139400000001</v>
      </c>
      <c r="G5110">
        <v>5.6437390000000001</v>
      </c>
    </row>
    <row r="5111" spans="1:7" x14ac:dyDescent="0.25">
      <c r="A5111">
        <v>5110</v>
      </c>
      <c r="B5111">
        <v>182.35068100000001</v>
      </c>
      <c r="C5111">
        <v>7.1531269999999996</v>
      </c>
      <c r="F5111">
        <v>174.06139400000001</v>
      </c>
      <c r="G5111">
        <v>5.6437390000000001</v>
      </c>
    </row>
    <row r="5112" spans="1:7" x14ac:dyDescent="0.25">
      <c r="A5112">
        <v>5111</v>
      </c>
      <c r="B5112">
        <v>182.35068100000001</v>
      </c>
      <c r="C5112">
        <v>7.1531269999999996</v>
      </c>
      <c r="F5112">
        <v>174.06139400000001</v>
      </c>
      <c r="G5112">
        <v>5.6437390000000001</v>
      </c>
    </row>
    <row r="5113" spans="1:7" x14ac:dyDescent="0.25">
      <c r="A5113">
        <v>5112</v>
      </c>
      <c r="B5113">
        <v>182.35068100000001</v>
      </c>
      <c r="C5113">
        <v>7.1531269999999996</v>
      </c>
      <c r="F5113">
        <v>174.06139400000001</v>
      </c>
      <c r="G5113">
        <v>5.6437390000000001</v>
      </c>
    </row>
    <row r="5114" spans="1:7" x14ac:dyDescent="0.25">
      <c r="A5114">
        <v>5113</v>
      </c>
      <c r="B5114">
        <v>182.35068100000001</v>
      </c>
      <c r="C5114">
        <v>7.1531269999999996</v>
      </c>
      <c r="F5114">
        <v>174.06139400000001</v>
      </c>
      <c r="G5114">
        <v>5.6437390000000001</v>
      </c>
    </row>
    <row r="5115" spans="1:7" x14ac:dyDescent="0.25">
      <c r="A5115">
        <v>5114</v>
      </c>
      <c r="B5115">
        <v>182.35068100000001</v>
      </c>
      <c r="C5115">
        <v>7.1531269999999996</v>
      </c>
      <c r="F5115">
        <v>174.06139400000001</v>
      </c>
      <c r="G5115">
        <v>5.6437390000000001</v>
      </c>
    </row>
    <row r="5116" spans="1:7" x14ac:dyDescent="0.25">
      <c r="A5116">
        <v>5115</v>
      </c>
      <c r="F5116">
        <v>174.06139400000001</v>
      </c>
      <c r="G5116">
        <v>5.6437390000000001</v>
      </c>
    </row>
    <row r="5117" spans="1:7" x14ac:dyDescent="0.25">
      <c r="A5117">
        <v>5116</v>
      </c>
      <c r="D5117">
        <v>192.350573</v>
      </c>
      <c r="E5117">
        <v>8.9906880000000005</v>
      </c>
      <c r="F5117">
        <v>174.06139400000001</v>
      </c>
      <c r="G5117">
        <v>5.6437390000000001</v>
      </c>
    </row>
    <row r="5118" spans="1:7" x14ac:dyDescent="0.25">
      <c r="A5118">
        <v>5117</v>
      </c>
      <c r="D5118">
        <v>192.350573</v>
      </c>
      <c r="E5118">
        <v>8.9906880000000005</v>
      </c>
      <c r="F5118">
        <v>174.06139400000001</v>
      </c>
      <c r="G5118">
        <v>5.6437390000000001</v>
      </c>
    </row>
    <row r="5119" spans="1:7" x14ac:dyDescent="0.25">
      <c r="A5119">
        <v>5118</v>
      </c>
      <c r="D5119">
        <v>192.350573</v>
      </c>
      <c r="E5119">
        <v>8.9906880000000005</v>
      </c>
      <c r="F5119">
        <v>174.06139400000001</v>
      </c>
      <c r="G5119">
        <v>5.6437390000000001</v>
      </c>
    </row>
    <row r="5120" spans="1:7" x14ac:dyDescent="0.25">
      <c r="A5120">
        <v>5119</v>
      </c>
      <c r="D5120">
        <v>192.350573</v>
      </c>
      <c r="E5120">
        <v>8.9906880000000005</v>
      </c>
      <c r="F5120">
        <v>174.06139400000001</v>
      </c>
      <c r="G5120">
        <v>5.6437390000000001</v>
      </c>
    </row>
    <row r="5121" spans="1:9" x14ac:dyDescent="0.25">
      <c r="A5121">
        <v>5120</v>
      </c>
      <c r="D5121">
        <v>192.350573</v>
      </c>
      <c r="E5121">
        <v>8.9906880000000005</v>
      </c>
      <c r="F5121">
        <v>174.06139400000001</v>
      </c>
      <c r="G5121">
        <v>5.6437390000000001</v>
      </c>
    </row>
    <row r="5122" spans="1:9" x14ac:dyDescent="0.25">
      <c r="A5122">
        <v>5121</v>
      </c>
      <c r="D5122">
        <v>192.350573</v>
      </c>
      <c r="E5122">
        <v>8.9906880000000005</v>
      </c>
      <c r="F5122">
        <v>174.06139400000001</v>
      </c>
      <c r="G5122">
        <v>5.6437390000000001</v>
      </c>
      <c r="H5122">
        <v>181.89015999999998</v>
      </c>
      <c r="I5122">
        <v>7.4813010000000002</v>
      </c>
    </row>
    <row r="5123" spans="1:9" x14ac:dyDescent="0.25">
      <c r="A5123">
        <v>5122</v>
      </c>
      <c r="D5123">
        <v>192.350573</v>
      </c>
      <c r="E5123">
        <v>8.9906880000000005</v>
      </c>
      <c r="F5123">
        <v>174.78499199999999</v>
      </c>
      <c r="G5123">
        <v>5.5781039999999997</v>
      </c>
      <c r="H5123">
        <v>181.89015999999998</v>
      </c>
      <c r="I5123">
        <v>7.4813010000000002</v>
      </c>
    </row>
    <row r="5124" spans="1:9" x14ac:dyDescent="0.25">
      <c r="A5124">
        <v>5123</v>
      </c>
      <c r="D5124">
        <v>192.350573</v>
      </c>
      <c r="E5124">
        <v>8.9906880000000005</v>
      </c>
      <c r="F5124">
        <v>174.78499199999999</v>
      </c>
      <c r="G5124">
        <v>5.5781039999999997</v>
      </c>
      <c r="H5124">
        <v>181.89015999999998</v>
      </c>
      <c r="I5124">
        <v>7.4813010000000002</v>
      </c>
    </row>
    <row r="5125" spans="1:9" x14ac:dyDescent="0.25">
      <c r="A5125">
        <v>5124</v>
      </c>
      <c r="D5125">
        <v>192.350573</v>
      </c>
      <c r="E5125">
        <v>8.9906880000000005</v>
      </c>
      <c r="H5125">
        <v>181.89015999999998</v>
      </c>
      <c r="I5125">
        <v>7.4813010000000002</v>
      </c>
    </row>
    <row r="5126" spans="1:9" x14ac:dyDescent="0.25">
      <c r="A5126">
        <v>5125</v>
      </c>
      <c r="D5126">
        <v>192.350573</v>
      </c>
      <c r="E5126">
        <v>8.9906880000000005</v>
      </c>
      <c r="H5126">
        <v>181.89015999999998</v>
      </c>
      <c r="I5126">
        <v>7.4813010000000002</v>
      </c>
    </row>
    <row r="5127" spans="1:9" x14ac:dyDescent="0.25">
      <c r="A5127">
        <v>5126</v>
      </c>
      <c r="D5127">
        <v>192.350573</v>
      </c>
      <c r="E5127">
        <v>8.9906880000000005</v>
      </c>
      <c r="H5127">
        <v>181.89015999999998</v>
      </c>
      <c r="I5127">
        <v>7.4813010000000002</v>
      </c>
    </row>
    <row r="5128" spans="1:9" x14ac:dyDescent="0.25">
      <c r="A5128">
        <v>5127</v>
      </c>
      <c r="D5128">
        <v>192.350573</v>
      </c>
      <c r="E5128">
        <v>8.9906880000000005</v>
      </c>
      <c r="H5128">
        <v>181.89015999999998</v>
      </c>
      <c r="I5128">
        <v>7.4813010000000002</v>
      </c>
    </row>
    <row r="5129" spans="1:9" x14ac:dyDescent="0.25">
      <c r="A5129">
        <v>5128</v>
      </c>
      <c r="D5129">
        <v>192.350573</v>
      </c>
      <c r="E5129">
        <v>8.9906880000000005</v>
      </c>
      <c r="H5129">
        <v>181.89015999999998</v>
      </c>
      <c r="I5129">
        <v>7.4813010000000002</v>
      </c>
    </row>
    <row r="5130" spans="1:9" x14ac:dyDescent="0.25">
      <c r="A5130">
        <v>5129</v>
      </c>
      <c r="D5130">
        <v>192.350573</v>
      </c>
      <c r="E5130">
        <v>8.9906880000000005</v>
      </c>
      <c r="H5130">
        <v>181.89015999999998</v>
      </c>
      <c r="I5130">
        <v>7.4813010000000002</v>
      </c>
    </row>
    <row r="5131" spans="1:9" x14ac:dyDescent="0.25">
      <c r="A5131">
        <v>5130</v>
      </c>
      <c r="D5131">
        <v>192.350573</v>
      </c>
      <c r="E5131">
        <v>8.9906880000000005</v>
      </c>
      <c r="H5131">
        <v>181.89015999999998</v>
      </c>
      <c r="I5131">
        <v>7.4813010000000002</v>
      </c>
    </row>
    <row r="5132" spans="1:9" x14ac:dyDescent="0.25">
      <c r="A5132">
        <v>5131</v>
      </c>
      <c r="D5132">
        <v>192.350573</v>
      </c>
      <c r="E5132">
        <v>8.9906880000000005</v>
      </c>
      <c r="H5132">
        <v>181.95601099999999</v>
      </c>
      <c r="I5132">
        <v>7.6782060000000003</v>
      </c>
    </row>
    <row r="5133" spans="1:9" x14ac:dyDescent="0.25">
      <c r="A5133">
        <v>5132</v>
      </c>
      <c r="D5133">
        <v>192.350573</v>
      </c>
      <c r="E5133">
        <v>8.9906880000000005</v>
      </c>
      <c r="H5133">
        <v>182.02175299999999</v>
      </c>
      <c r="I5133">
        <v>7.6782060000000003</v>
      </c>
    </row>
    <row r="5134" spans="1:9" x14ac:dyDescent="0.25">
      <c r="A5134">
        <v>5133</v>
      </c>
      <c r="B5134">
        <v>200.83730599999998</v>
      </c>
      <c r="C5134">
        <v>7.2187609999999998</v>
      </c>
      <c r="H5134">
        <v>182.087603</v>
      </c>
      <c r="I5134">
        <v>7.6782060000000003</v>
      </c>
    </row>
    <row r="5135" spans="1:9" x14ac:dyDescent="0.25">
      <c r="A5135">
        <v>5134</v>
      </c>
      <c r="B5135">
        <v>200.83730599999998</v>
      </c>
      <c r="C5135">
        <v>7.2187609999999998</v>
      </c>
      <c r="H5135">
        <v>182.087603</v>
      </c>
      <c r="I5135">
        <v>7.6782060000000003</v>
      </c>
    </row>
    <row r="5136" spans="1:9" x14ac:dyDescent="0.25">
      <c r="A5136">
        <v>5135</v>
      </c>
      <c r="B5136">
        <v>200.83730599999998</v>
      </c>
      <c r="C5136">
        <v>7.2187609999999998</v>
      </c>
      <c r="H5136">
        <v>182.087603</v>
      </c>
      <c r="I5136">
        <v>7.6782060000000003</v>
      </c>
    </row>
    <row r="5137" spans="1:9" x14ac:dyDescent="0.25">
      <c r="A5137">
        <v>5136</v>
      </c>
      <c r="B5137">
        <v>200.83730599999998</v>
      </c>
      <c r="C5137">
        <v>7.2187609999999998</v>
      </c>
      <c r="H5137">
        <v>182.087603</v>
      </c>
      <c r="I5137">
        <v>7.6782060000000003</v>
      </c>
    </row>
    <row r="5138" spans="1:9" x14ac:dyDescent="0.25">
      <c r="A5138">
        <v>5137</v>
      </c>
      <c r="B5138">
        <v>200.83730599999998</v>
      </c>
      <c r="C5138">
        <v>7.2187609999999998</v>
      </c>
      <c r="H5138">
        <v>182.087603</v>
      </c>
      <c r="I5138">
        <v>7.6782060000000003</v>
      </c>
    </row>
    <row r="5139" spans="1:9" x14ac:dyDescent="0.25">
      <c r="A5139">
        <v>5138</v>
      </c>
      <c r="B5139">
        <v>200.83730599999998</v>
      </c>
      <c r="C5139">
        <v>7.2187609999999998</v>
      </c>
    </row>
    <row r="5140" spans="1:9" x14ac:dyDescent="0.25">
      <c r="A5140">
        <v>5139</v>
      </c>
      <c r="B5140">
        <v>200.83730599999998</v>
      </c>
      <c r="C5140">
        <v>7.2187609999999998</v>
      </c>
    </row>
    <row r="5141" spans="1:9" x14ac:dyDescent="0.25">
      <c r="A5141">
        <v>5140</v>
      </c>
      <c r="B5141">
        <v>200.83730599999998</v>
      </c>
      <c r="C5141">
        <v>7.2187609999999998</v>
      </c>
    </row>
    <row r="5142" spans="1:9" x14ac:dyDescent="0.25">
      <c r="A5142">
        <v>5141</v>
      </c>
      <c r="B5142">
        <v>200.83730599999998</v>
      </c>
      <c r="C5142">
        <v>7.2187609999999998</v>
      </c>
    </row>
    <row r="5143" spans="1:9" x14ac:dyDescent="0.25">
      <c r="A5143">
        <v>5142</v>
      </c>
      <c r="B5143">
        <v>200.83730599999998</v>
      </c>
      <c r="C5143">
        <v>7.2187609999999998</v>
      </c>
      <c r="F5143">
        <v>193.008432</v>
      </c>
      <c r="G5143">
        <v>5.446942</v>
      </c>
    </row>
    <row r="5144" spans="1:9" x14ac:dyDescent="0.25">
      <c r="A5144">
        <v>5143</v>
      </c>
      <c r="B5144">
        <v>200.83730599999998</v>
      </c>
      <c r="C5144">
        <v>7.2187609999999998</v>
      </c>
      <c r="F5144">
        <v>193.008432</v>
      </c>
      <c r="G5144">
        <v>5.446942</v>
      </c>
    </row>
    <row r="5145" spans="1:9" x14ac:dyDescent="0.25">
      <c r="A5145">
        <v>5144</v>
      </c>
      <c r="B5145">
        <v>200.83730599999998</v>
      </c>
      <c r="C5145">
        <v>7.2187609999999998</v>
      </c>
      <c r="F5145">
        <v>193.008432</v>
      </c>
      <c r="G5145">
        <v>5.446942</v>
      </c>
    </row>
    <row r="5146" spans="1:9" x14ac:dyDescent="0.25">
      <c r="A5146">
        <v>5145</v>
      </c>
      <c r="B5146">
        <v>200.83730599999998</v>
      </c>
      <c r="C5146">
        <v>7.2187609999999998</v>
      </c>
      <c r="F5146">
        <v>193.008432</v>
      </c>
      <c r="G5146">
        <v>5.446942</v>
      </c>
    </row>
    <row r="5147" spans="1:9" x14ac:dyDescent="0.25">
      <c r="A5147">
        <v>5146</v>
      </c>
      <c r="B5147">
        <v>200.83730599999998</v>
      </c>
      <c r="C5147">
        <v>7.2187609999999998</v>
      </c>
      <c r="F5147">
        <v>193.008432</v>
      </c>
      <c r="G5147">
        <v>5.446942</v>
      </c>
    </row>
    <row r="5148" spans="1:9" x14ac:dyDescent="0.25">
      <c r="A5148">
        <v>5147</v>
      </c>
      <c r="B5148">
        <v>200.83730599999998</v>
      </c>
      <c r="C5148">
        <v>7.2187609999999998</v>
      </c>
      <c r="F5148">
        <v>193.008432</v>
      </c>
      <c r="G5148">
        <v>5.446942</v>
      </c>
    </row>
    <row r="5149" spans="1:9" x14ac:dyDescent="0.25">
      <c r="A5149">
        <v>5148</v>
      </c>
      <c r="B5149">
        <v>200.83730599999998</v>
      </c>
      <c r="C5149">
        <v>7.2187609999999998</v>
      </c>
      <c r="F5149">
        <v>193.008432</v>
      </c>
      <c r="G5149">
        <v>5.446942</v>
      </c>
    </row>
    <row r="5150" spans="1:9" x14ac:dyDescent="0.25">
      <c r="A5150">
        <v>5149</v>
      </c>
      <c r="B5150">
        <v>200.83730599999998</v>
      </c>
      <c r="C5150">
        <v>7.2187609999999998</v>
      </c>
      <c r="F5150">
        <v>193.008432</v>
      </c>
      <c r="G5150">
        <v>5.446942</v>
      </c>
    </row>
    <row r="5151" spans="1:9" x14ac:dyDescent="0.25">
      <c r="A5151">
        <v>5150</v>
      </c>
      <c r="B5151">
        <v>200.83730599999998</v>
      </c>
      <c r="C5151">
        <v>7.2187609999999998</v>
      </c>
      <c r="F5151">
        <v>193.008432</v>
      </c>
      <c r="G5151">
        <v>5.446942</v>
      </c>
    </row>
    <row r="5152" spans="1:9" x14ac:dyDescent="0.25">
      <c r="A5152">
        <v>5151</v>
      </c>
      <c r="F5152">
        <v>193.008432</v>
      </c>
      <c r="G5152">
        <v>5.446942</v>
      </c>
    </row>
    <row r="5153" spans="1:9" x14ac:dyDescent="0.25">
      <c r="A5153">
        <v>5152</v>
      </c>
      <c r="F5153">
        <v>193.008432</v>
      </c>
      <c r="G5153">
        <v>5.446942</v>
      </c>
    </row>
    <row r="5154" spans="1:9" x14ac:dyDescent="0.25">
      <c r="A5154">
        <v>5153</v>
      </c>
      <c r="F5154">
        <v>193.008432</v>
      </c>
      <c r="G5154">
        <v>5.446942</v>
      </c>
    </row>
    <row r="5155" spans="1:9" x14ac:dyDescent="0.25">
      <c r="A5155">
        <v>5154</v>
      </c>
      <c r="D5155">
        <v>210.728274</v>
      </c>
      <c r="E5155">
        <v>8.4086379999999998</v>
      </c>
      <c r="F5155">
        <v>193.27161799999999</v>
      </c>
      <c r="G5155">
        <v>5.5125780000000004</v>
      </c>
    </row>
    <row r="5156" spans="1:9" x14ac:dyDescent="0.25">
      <c r="A5156">
        <v>5155</v>
      </c>
      <c r="D5156">
        <v>210.728274</v>
      </c>
      <c r="E5156">
        <v>8.4086379999999998</v>
      </c>
      <c r="F5156">
        <v>193.27161799999999</v>
      </c>
      <c r="G5156">
        <v>5.5125780000000004</v>
      </c>
    </row>
    <row r="5157" spans="1:9" x14ac:dyDescent="0.25">
      <c r="A5157">
        <v>5156</v>
      </c>
      <c r="D5157">
        <v>210.728274</v>
      </c>
      <c r="E5157">
        <v>8.4086379999999998</v>
      </c>
      <c r="F5157">
        <v>193.27161799999999</v>
      </c>
      <c r="G5157">
        <v>5.5125780000000004</v>
      </c>
    </row>
    <row r="5158" spans="1:9" x14ac:dyDescent="0.25">
      <c r="A5158">
        <v>5157</v>
      </c>
      <c r="D5158">
        <v>210.728274</v>
      </c>
      <c r="E5158">
        <v>8.4086379999999998</v>
      </c>
      <c r="F5158">
        <v>193.403211</v>
      </c>
      <c r="G5158">
        <v>5.6437390000000001</v>
      </c>
    </row>
    <row r="5159" spans="1:9" x14ac:dyDescent="0.25">
      <c r="A5159">
        <v>5158</v>
      </c>
      <c r="D5159">
        <v>210.728274</v>
      </c>
      <c r="E5159">
        <v>8.4086379999999998</v>
      </c>
      <c r="F5159">
        <v>193.60054700000001</v>
      </c>
      <c r="G5159">
        <v>5.5781039999999997</v>
      </c>
      <c r="H5159">
        <v>203.439696</v>
      </c>
      <c r="I5159">
        <v>7.8079640000000001</v>
      </c>
    </row>
    <row r="5160" spans="1:9" x14ac:dyDescent="0.25">
      <c r="A5160">
        <v>5159</v>
      </c>
      <c r="D5160">
        <v>210.728274</v>
      </c>
      <c r="E5160">
        <v>8.4086379999999998</v>
      </c>
      <c r="H5160">
        <v>203.439696</v>
      </c>
      <c r="I5160">
        <v>7.8079640000000001</v>
      </c>
    </row>
    <row r="5161" spans="1:9" x14ac:dyDescent="0.25">
      <c r="A5161">
        <v>5160</v>
      </c>
      <c r="D5161">
        <v>210.728274</v>
      </c>
      <c r="E5161">
        <v>8.4086379999999998</v>
      </c>
      <c r="H5161">
        <v>203.439696</v>
      </c>
      <c r="I5161">
        <v>7.8079640000000001</v>
      </c>
    </row>
    <row r="5162" spans="1:9" x14ac:dyDescent="0.25">
      <c r="A5162">
        <v>5161</v>
      </c>
      <c r="D5162">
        <v>210.728274</v>
      </c>
      <c r="E5162">
        <v>8.4086379999999998</v>
      </c>
      <c r="H5162">
        <v>203.439696</v>
      </c>
      <c r="I5162">
        <v>7.8079640000000001</v>
      </c>
    </row>
    <row r="5163" spans="1:9" x14ac:dyDescent="0.25">
      <c r="A5163">
        <v>5162</v>
      </c>
      <c r="D5163">
        <v>210.728274</v>
      </c>
      <c r="E5163">
        <v>8.4086379999999998</v>
      </c>
      <c r="H5163">
        <v>203.439696</v>
      </c>
      <c r="I5163">
        <v>7.8079640000000001</v>
      </c>
    </row>
    <row r="5164" spans="1:9" x14ac:dyDescent="0.25">
      <c r="A5164">
        <v>5163</v>
      </c>
      <c r="D5164">
        <v>210.728274</v>
      </c>
      <c r="E5164">
        <v>8.4086379999999998</v>
      </c>
      <c r="H5164">
        <v>203.439696</v>
      </c>
      <c r="I5164">
        <v>7.8079640000000001</v>
      </c>
    </row>
    <row r="5165" spans="1:9" x14ac:dyDescent="0.25">
      <c r="A5165">
        <v>5164</v>
      </c>
      <c r="D5165">
        <v>210.728274</v>
      </c>
      <c r="E5165">
        <v>8.4086379999999998</v>
      </c>
      <c r="H5165">
        <v>203.439696</v>
      </c>
      <c r="I5165">
        <v>7.8079640000000001</v>
      </c>
    </row>
    <row r="5166" spans="1:9" x14ac:dyDescent="0.25">
      <c r="A5166">
        <v>5165</v>
      </c>
      <c r="D5166">
        <v>210.728274</v>
      </c>
      <c r="E5166">
        <v>8.4086379999999998</v>
      </c>
      <c r="H5166">
        <v>203.439696</v>
      </c>
      <c r="I5166">
        <v>7.8079640000000001</v>
      </c>
    </row>
    <row r="5167" spans="1:9" x14ac:dyDescent="0.25">
      <c r="A5167">
        <v>5166</v>
      </c>
      <c r="D5167">
        <v>210.728274</v>
      </c>
      <c r="E5167">
        <v>8.4086379999999998</v>
      </c>
      <c r="H5167">
        <v>203.439696</v>
      </c>
      <c r="I5167">
        <v>7.8079640000000001</v>
      </c>
    </row>
    <row r="5168" spans="1:9" x14ac:dyDescent="0.25">
      <c r="A5168">
        <v>5167</v>
      </c>
      <c r="D5168">
        <v>210.728274</v>
      </c>
      <c r="E5168">
        <v>8.4086379999999998</v>
      </c>
      <c r="H5168">
        <v>203.439696</v>
      </c>
      <c r="I5168">
        <v>7.8079640000000001</v>
      </c>
    </row>
    <row r="5169" spans="1:9" x14ac:dyDescent="0.25">
      <c r="A5169">
        <v>5168</v>
      </c>
      <c r="D5169">
        <v>210.728274</v>
      </c>
      <c r="E5169">
        <v>8.4086379999999998</v>
      </c>
      <c r="H5169">
        <v>203.439696</v>
      </c>
      <c r="I5169">
        <v>7.8079640000000001</v>
      </c>
    </row>
    <row r="5170" spans="1:9" x14ac:dyDescent="0.25">
      <c r="A5170">
        <v>5169</v>
      </c>
      <c r="H5170">
        <v>203.439696</v>
      </c>
      <c r="I5170">
        <v>7.8079640000000001</v>
      </c>
    </row>
    <row r="5171" spans="1:9" x14ac:dyDescent="0.25">
      <c r="A5171">
        <v>5170</v>
      </c>
      <c r="H5171">
        <v>203.439696</v>
      </c>
      <c r="I5171">
        <v>7.8079640000000001</v>
      </c>
    </row>
    <row r="5172" spans="1:9" x14ac:dyDescent="0.25">
      <c r="A5172">
        <v>5171</v>
      </c>
      <c r="H5172">
        <v>203.439696</v>
      </c>
      <c r="I5172">
        <v>7.8079640000000001</v>
      </c>
    </row>
    <row r="5173" spans="1:9" x14ac:dyDescent="0.25">
      <c r="A5173">
        <v>5172</v>
      </c>
      <c r="B5173">
        <v>219.281848</v>
      </c>
      <c r="C5173">
        <v>8.4687049999999999</v>
      </c>
      <c r="H5173">
        <v>203.439696</v>
      </c>
      <c r="I5173">
        <v>7.8079640000000001</v>
      </c>
    </row>
    <row r="5174" spans="1:9" x14ac:dyDescent="0.25">
      <c r="A5174">
        <v>5173</v>
      </c>
      <c r="B5174">
        <v>219.281848</v>
      </c>
      <c r="C5174">
        <v>8.4687049999999999</v>
      </c>
      <c r="H5174">
        <v>203.439696</v>
      </c>
      <c r="I5174">
        <v>7.8079640000000001</v>
      </c>
    </row>
    <row r="5175" spans="1:9" x14ac:dyDescent="0.25">
      <c r="A5175">
        <v>5174</v>
      </c>
      <c r="B5175">
        <v>219.281848</v>
      </c>
      <c r="C5175">
        <v>8.4687049999999999</v>
      </c>
      <c r="H5175">
        <v>203.439696</v>
      </c>
      <c r="I5175">
        <v>7.8079640000000001</v>
      </c>
    </row>
    <row r="5176" spans="1:9" x14ac:dyDescent="0.25">
      <c r="A5176">
        <v>5175</v>
      </c>
      <c r="B5176">
        <v>219.281848</v>
      </c>
      <c r="C5176">
        <v>8.4687049999999999</v>
      </c>
      <c r="H5176">
        <v>203.439696</v>
      </c>
      <c r="I5176">
        <v>7.8079640000000001</v>
      </c>
    </row>
    <row r="5177" spans="1:9" x14ac:dyDescent="0.25">
      <c r="A5177">
        <v>5176</v>
      </c>
      <c r="B5177">
        <v>219.281848</v>
      </c>
      <c r="C5177">
        <v>8.4687049999999999</v>
      </c>
    </row>
    <row r="5178" spans="1:9" x14ac:dyDescent="0.25">
      <c r="A5178">
        <v>5177</v>
      </c>
      <c r="B5178">
        <v>219.281848</v>
      </c>
      <c r="C5178">
        <v>8.4687049999999999</v>
      </c>
    </row>
    <row r="5179" spans="1:9" x14ac:dyDescent="0.25">
      <c r="A5179">
        <v>5178</v>
      </c>
      <c r="B5179">
        <v>219.281848</v>
      </c>
      <c r="C5179">
        <v>8.4687049999999999</v>
      </c>
      <c r="F5179">
        <v>211.27037300000001</v>
      </c>
      <c r="G5179">
        <v>6.546748</v>
      </c>
    </row>
    <row r="5180" spans="1:9" x14ac:dyDescent="0.25">
      <c r="A5180">
        <v>5179</v>
      </c>
      <c r="B5180">
        <v>219.281848</v>
      </c>
      <c r="C5180">
        <v>8.4687049999999999</v>
      </c>
      <c r="F5180">
        <v>211.27037300000001</v>
      </c>
      <c r="G5180">
        <v>6.546748</v>
      </c>
    </row>
    <row r="5181" spans="1:9" x14ac:dyDescent="0.25">
      <c r="A5181">
        <v>5180</v>
      </c>
      <c r="B5181">
        <v>219.281848</v>
      </c>
      <c r="C5181">
        <v>8.4687049999999999</v>
      </c>
      <c r="F5181">
        <v>211.27037300000001</v>
      </c>
      <c r="G5181">
        <v>6.546748</v>
      </c>
    </row>
    <row r="5182" spans="1:9" x14ac:dyDescent="0.25">
      <c r="A5182">
        <v>5181</v>
      </c>
      <c r="B5182">
        <v>219.281848</v>
      </c>
      <c r="C5182">
        <v>8.4687049999999999</v>
      </c>
      <c r="F5182">
        <v>211.27037300000001</v>
      </c>
      <c r="G5182">
        <v>6.546748</v>
      </c>
    </row>
    <row r="5183" spans="1:9" x14ac:dyDescent="0.25">
      <c r="A5183">
        <v>5182</v>
      </c>
      <c r="B5183">
        <v>219.281848</v>
      </c>
      <c r="C5183">
        <v>8.4687049999999999</v>
      </c>
      <c r="F5183">
        <v>211.27037300000001</v>
      </c>
      <c r="G5183">
        <v>6.546748</v>
      </c>
    </row>
    <row r="5184" spans="1:9" x14ac:dyDescent="0.25">
      <c r="A5184">
        <v>5183</v>
      </c>
      <c r="B5184">
        <v>219.281848</v>
      </c>
      <c r="C5184">
        <v>8.4687049999999999</v>
      </c>
      <c r="F5184">
        <v>211.27037300000001</v>
      </c>
      <c r="G5184">
        <v>6.546748</v>
      </c>
    </row>
    <row r="5185" spans="1:9" x14ac:dyDescent="0.25">
      <c r="A5185">
        <v>5184</v>
      </c>
      <c r="B5185">
        <v>219.281848</v>
      </c>
      <c r="C5185">
        <v>8.4687049999999999</v>
      </c>
      <c r="F5185">
        <v>211.27037300000001</v>
      </c>
      <c r="G5185">
        <v>6.546748</v>
      </c>
    </row>
    <row r="5186" spans="1:9" x14ac:dyDescent="0.25">
      <c r="A5186">
        <v>5185</v>
      </c>
      <c r="B5186">
        <v>219.281848</v>
      </c>
      <c r="C5186">
        <v>8.4687049999999999</v>
      </c>
      <c r="F5186">
        <v>211.27037300000001</v>
      </c>
      <c r="G5186">
        <v>6.546748</v>
      </c>
    </row>
    <row r="5187" spans="1:9" x14ac:dyDescent="0.25">
      <c r="A5187">
        <v>5186</v>
      </c>
      <c r="B5187">
        <v>219.281848</v>
      </c>
      <c r="C5187">
        <v>8.4687049999999999</v>
      </c>
      <c r="F5187">
        <v>211.27037300000001</v>
      </c>
      <c r="G5187">
        <v>6.546748</v>
      </c>
    </row>
    <row r="5188" spans="1:9" x14ac:dyDescent="0.25">
      <c r="A5188">
        <v>5187</v>
      </c>
      <c r="B5188">
        <v>219.281848</v>
      </c>
      <c r="C5188">
        <v>8.4687049999999999</v>
      </c>
      <c r="F5188">
        <v>211.27037300000001</v>
      </c>
      <c r="G5188">
        <v>6.546748</v>
      </c>
    </row>
    <row r="5189" spans="1:9" x14ac:dyDescent="0.25">
      <c r="A5189">
        <v>5188</v>
      </c>
      <c r="B5189">
        <v>219.281848</v>
      </c>
      <c r="C5189">
        <v>8.4687049999999999</v>
      </c>
      <c r="F5189">
        <v>211.27037300000001</v>
      </c>
      <c r="G5189">
        <v>6.546748</v>
      </c>
    </row>
    <row r="5190" spans="1:9" x14ac:dyDescent="0.25">
      <c r="A5190">
        <v>5189</v>
      </c>
      <c r="F5190">
        <v>211.27037300000001</v>
      </c>
      <c r="G5190">
        <v>6.546748</v>
      </c>
    </row>
    <row r="5191" spans="1:9" x14ac:dyDescent="0.25">
      <c r="A5191">
        <v>5190</v>
      </c>
      <c r="D5191">
        <v>228.55822599999999</v>
      </c>
      <c r="E5191">
        <v>9.8500569999999996</v>
      </c>
      <c r="F5191">
        <v>211.390906</v>
      </c>
      <c r="G5191">
        <v>6.546748</v>
      </c>
    </row>
    <row r="5192" spans="1:9" x14ac:dyDescent="0.25">
      <c r="A5192">
        <v>5191</v>
      </c>
      <c r="D5192">
        <v>228.55822599999999</v>
      </c>
      <c r="E5192">
        <v>9.8500569999999996</v>
      </c>
      <c r="F5192">
        <v>211.63187299999998</v>
      </c>
      <c r="G5192">
        <v>6.546748</v>
      </c>
    </row>
    <row r="5193" spans="1:9" x14ac:dyDescent="0.25">
      <c r="A5193">
        <v>5192</v>
      </c>
      <c r="D5193">
        <v>228.55822599999999</v>
      </c>
      <c r="E5193">
        <v>9.8500569999999996</v>
      </c>
      <c r="F5193">
        <v>211.63187299999998</v>
      </c>
      <c r="G5193">
        <v>6.546748</v>
      </c>
    </row>
    <row r="5194" spans="1:9" x14ac:dyDescent="0.25">
      <c r="A5194">
        <v>5193</v>
      </c>
      <c r="D5194">
        <v>228.55822599999999</v>
      </c>
      <c r="E5194">
        <v>9.8500569999999996</v>
      </c>
      <c r="F5194">
        <v>211.63187299999998</v>
      </c>
      <c r="G5194">
        <v>6.546748</v>
      </c>
    </row>
    <row r="5195" spans="1:9" x14ac:dyDescent="0.25">
      <c r="A5195">
        <v>5194</v>
      </c>
      <c r="D5195">
        <v>228.55822599999999</v>
      </c>
      <c r="E5195">
        <v>9.8500569999999996</v>
      </c>
      <c r="F5195">
        <v>211.63187299999998</v>
      </c>
      <c r="G5195">
        <v>6.546748</v>
      </c>
    </row>
    <row r="5196" spans="1:9" x14ac:dyDescent="0.25">
      <c r="A5196">
        <v>5195</v>
      </c>
      <c r="D5196">
        <v>228.55822599999999</v>
      </c>
      <c r="E5196">
        <v>9.8500569999999996</v>
      </c>
      <c r="F5196">
        <v>211.87274099999999</v>
      </c>
      <c r="G5196">
        <v>6.6068160000000002</v>
      </c>
    </row>
    <row r="5197" spans="1:9" x14ac:dyDescent="0.25">
      <c r="A5197">
        <v>5196</v>
      </c>
      <c r="D5197">
        <v>228.55822599999999</v>
      </c>
      <c r="E5197">
        <v>9.8500569999999996</v>
      </c>
      <c r="H5197">
        <v>219.22158300000001</v>
      </c>
      <c r="I5197">
        <v>9.7299209999999992</v>
      </c>
    </row>
    <row r="5198" spans="1:9" x14ac:dyDescent="0.25">
      <c r="A5198">
        <v>5197</v>
      </c>
      <c r="D5198">
        <v>228.55822599999999</v>
      </c>
      <c r="E5198">
        <v>9.8500569999999996</v>
      </c>
      <c r="H5198">
        <v>219.22158300000001</v>
      </c>
      <c r="I5198">
        <v>9.7299209999999992</v>
      </c>
    </row>
    <row r="5199" spans="1:9" x14ac:dyDescent="0.25">
      <c r="A5199">
        <v>5198</v>
      </c>
      <c r="D5199">
        <v>228.55822599999999</v>
      </c>
      <c r="E5199">
        <v>9.8500569999999996</v>
      </c>
      <c r="H5199">
        <v>219.22158300000001</v>
      </c>
      <c r="I5199">
        <v>9.7299209999999992</v>
      </c>
    </row>
    <row r="5200" spans="1:9" x14ac:dyDescent="0.25">
      <c r="A5200">
        <v>5199</v>
      </c>
      <c r="D5200">
        <v>228.55822599999999</v>
      </c>
      <c r="E5200">
        <v>9.8500569999999996</v>
      </c>
      <c r="H5200">
        <v>219.22158300000001</v>
      </c>
      <c r="I5200">
        <v>9.7299209999999992</v>
      </c>
    </row>
    <row r="5201" spans="1:9" x14ac:dyDescent="0.25">
      <c r="A5201">
        <v>5200</v>
      </c>
      <c r="D5201">
        <v>228.55822599999999</v>
      </c>
      <c r="E5201">
        <v>9.8500569999999996</v>
      </c>
      <c r="H5201">
        <v>219.22158300000001</v>
      </c>
      <c r="I5201">
        <v>9.7299209999999992</v>
      </c>
    </row>
    <row r="5202" spans="1:9" x14ac:dyDescent="0.25">
      <c r="A5202">
        <v>5201</v>
      </c>
      <c r="D5202">
        <v>228.55822599999999</v>
      </c>
      <c r="E5202">
        <v>9.8500569999999996</v>
      </c>
      <c r="H5202">
        <v>219.22158300000001</v>
      </c>
      <c r="I5202">
        <v>9.7299209999999992</v>
      </c>
    </row>
    <row r="5203" spans="1:9" x14ac:dyDescent="0.25">
      <c r="A5203">
        <v>5202</v>
      </c>
      <c r="D5203">
        <v>228.55822599999999</v>
      </c>
      <c r="E5203">
        <v>9.8500569999999996</v>
      </c>
      <c r="H5203">
        <v>219.22158300000001</v>
      </c>
      <c r="I5203">
        <v>9.7299209999999992</v>
      </c>
    </row>
    <row r="5204" spans="1:9" x14ac:dyDescent="0.25">
      <c r="A5204">
        <v>5203</v>
      </c>
      <c r="D5204">
        <v>228.55822599999999</v>
      </c>
      <c r="E5204">
        <v>9.8500569999999996</v>
      </c>
      <c r="H5204">
        <v>219.22158300000001</v>
      </c>
      <c r="I5204">
        <v>9.7299209999999992</v>
      </c>
    </row>
    <row r="5205" spans="1:9" x14ac:dyDescent="0.25">
      <c r="A5205">
        <v>5204</v>
      </c>
      <c r="D5205">
        <v>228.55822599999999</v>
      </c>
      <c r="E5205">
        <v>9.8500569999999996</v>
      </c>
      <c r="H5205">
        <v>219.22158300000001</v>
      </c>
      <c r="I5205">
        <v>9.7299209999999992</v>
      </c>
    </row>
    <row r="5206" spans="1:9" x14ac:dyDescent="0.25">
      <c r="A5206">
        <v>5205</v>
      </c>
      <c r="D5206">
        <v>228.55822599999999</v>
      </c>
      <c r="E5206">
        <v>9.8500569999999996</v>
      </c>
      <c r="H5206">
        <v>219.22158300000001</v>
      </c>
      <c r="I5206">
        <v>9.7299209999999992</v>
      </c>
    </row>
    <row r="5207" spans="1:9" x14ac:dyDescent="0.25">
      <c r="A5207">
        <v>5206</v>
      </c>
      <c r="D5207">
        <v>228.55822599999999</v>
      </c>
      <c r="E5207">
        <v>9.8500569999999996</v>
      </c>
      <c r="H5207">
        <v>219.22158300000001</v>
      </c>
      <c r="I5207">
        <v>9.7299209999999992</v>
      </c>
    </row>
    <row r="5208" spans="1:9" x14ac:dyDescent="0.25">
      <c r="A5208">
        <v>5207</v>
      </c>
      <c r="H5208">
        <v>219.22158300000001</v>
      </c>
      <c r="I5208">
        <v>9.7299209999999992</v>
      </c>
    </row>
    <row r="5209" spans="1:9" x14ac:dyDescent="0.25">
      <c r="A5209">
        <v>5208</v>
      </c>
      <c r="H5209">
        <v>219.40228200000001</v>
      </c>
      <c r="I5209">
        <v>9.7899890000000003</v>
      </c>
    </row>
    <row r="5210" spans="1:9" x14ac:dyDescent="0.25">
      <c r="A5210">
        <v>5209</v>
      </c>
      <c r="B5210">
        <v>237.89487</v>
      </c>
      <c r="C5210">
        <v>9.1293480000000002</v>
      </c>
      <c r="H5210">
        <v>219.40228200000001</v>
      </c>
      <c r="I5210">
        <v>9.7899890000000003</v>
      </c>
    </row>
    <row r="5211" spans="1:9" x14ac:dyDescent="0.25">
      <c r="A5211">
        <v>5210</v>
      </c>
      <c r="B5211">
        <v>237.89487</v>
      </c>
      <c r="C5211">
        <v>9.1293480000000002</v>
      </c>
      <c r="H5211">
        <v>219.52281499999998</v>
      </c>
      <c r="I5211">
        <v>9.7299209999999992</v>
      </c>
    </row>
    <row r="5212" spans="1:9" x14ac:dyDescent="0.25">
      <c r="A5212">
        <v>5211</v>
      </c>
      <c r="B5212">
        <v>237.89487</v>
      </c>
      <c r="C5212">
        <v>9.1293480000000002</v>
      </c>
      <c r="H5212">
        <v>219.52281499999998</v>
      </c>
      <c r="I5212">
        <v>9.7299209999999992</v>
      </c>
    </row>
    <row r="5213" spans="1:9" x14ac:dyDescent="0.25">
      <c r="A5213">
        <v>5212</v>
      </c>
      <c r="B5213">
        <v>237.89487</v>
      </c>
      <c r="C5213">
        <v>9.1293480000000002</v>
      </c>
      <c r="H5213">
        <v>219.52281499999998</v>
      </c>
      <c r="I5213">
        <v>9.7299209999999992</v>
      </c>
    </row>
    <row r="5214" spans="1:9" x14ac:dyDescent="0.25">
      <c r="A5214">
        <v>5213</v>
      </c>
      <c r="B5214">
        <v>237.89487</v>
      </c>
      <c r="C5214">
        <v>9.1293480000000002</v>
      </c>
      <c r="H5214">
        <v>219.643248</v>
      </c>
      <c r="I5214">
        <v>9.7299209999999992</v>
      </c>
    </row>
    <row r="5215" spans="1:9" x14ac:dyDescent="0.25">
      <c r="A5215">
        <v>5214</v>
      </c>
      <c r="B5215">
        <v>237.89487</v>
      </c>
      <c r="C5215">
        <v>9.1293480000000002</v>
      </c>
      <c r="H5215">
        <v>219.76368199999999</v>
      </c>
      <c r="I5215">
        <v>9.7299209999999992</v>
      </c>
    </row>
    <row r="5216" spans="1:9" x14ac:dyDescent="0.25">
      <c r="A5216">
        <v>5215</v>
      </c>
      <c r="B5216">
        <v>237.89487</v>
      </c>
      <c r="C5216">
        <v>9.1293480000000002</v>
      </c>
    </row>
    <row r="5217" spans="1:7" x14ac:dyDescent="0.25">
      <c r="A5217">
        <v>5216</v>
      </c>
      <c r="B5217">
        <v>237.89487</v>
      </c>
      <c r="C5217">
        <v>9.1293480000000002</v>
      </c>
    </row>
    <row r="5218" spans="1:7" x14ac:dyDescent="0.25">
      <c r="A5218">
        <v>5217</v>
      </c>
      <c r="B5218">
        <v>237.89487</v>
      </c>
      <c r="C5218">
        <v>9.1293480000000002</v>
      </c>
      <c r="F5218">
        <v>228.437693</v>
      </c>
      <c r="G5218">
        <v>8.5287729999999993</v>
      </c>
    </row>
    <row r="5219" spans="1:7" x14ac:dyDescent="0.25">
      <c r="A5219">
        <v>5218</v>
      </c>
      <c r="B5219">
        <v>237.89487</v>
      </c>
      <c r="C5219">
        <v>9.1293480000000002</v>
      </c>
      <c r="F5219">
        <v>228.437693</v>
      </c>
      <c r="G5219">
        <v>8.5287729999999993</v>
      </c>
    </row>
    <row r="5220" spans="1:7" x14ac:dyDescent="0.25">
      <c r="A5220">
        <v>5219</v>
      </c>
      <c r="B5220">
        <v>237.89487</v>
      </c>
      <c r="C5220">
        <v>9.1293480000000002</v>
      </c>
      <c r="F5220">
        <v>228.437693</v>
      </c>
      <c r="G5220">
        <v>8.5287729999999993</v>
      </c>
    </row>
    <row r="5221" spans="1:7" x14ac:dyDescent="0.25">
      <c r="A5221">
        <v>5220</v>
      </c>
      <c r="B5221">
        <v>237.89487</v>
      </c>
      <c r="C5221">
        <v>9.1293480000000002</v>
      </c>
      <c r="F5221">
        <v>228.437693</v>
      </c>
      <c r="G5221">
        <v>8.5287729999999993</v>
      </c>
    </row>
    <row r="5222" spans="1:7" x14ac:dyDescent="0.25">
      <c r="A5222">
        <v>5221</v>
      </c>
      <c r="B5222">
        <v>237.89487</v>
      </c>
      <c r="C5222">
        <v>9.1293480000000002</v>
      </c>
      <c r="F5222">
        <v>228.437693</v>
      </c>
      <c r="G5222">
        <v>8.5287729999999993</v>
      </c>
    </row>
    <row r="5223" spans="1:7" x14ac:dyDescent="0.25">
      <c r="A5223">
        <v>5222</v>
      </c>
      <c r="B5223">
        <v>237.89487</v>
      </c>
      <c r="C5223">
        <v>9.1293480000000002</v>
      </c>
      <c r="F5223">
        <v>228.437693</v>
      </c>
      <c r="G5223">
        <v>8.5287729999999993</v>
      </c>
    </row>
    <row r="5224" spans="1:7" x14ac:dyDescent="0.25">
      <c r="A5224">
        <v>5223</v>
      </c>
      <c r="B5224">
        <v>237.89487</v>
      </c>
      <c r="C5224">
        <v>9.1293480000000002</v>
      </c>
      <c r="F5224">
        <v>228.437693</v>
      </c>
      <c r="G5224">
        <v>8.5287729999999993</v>
      </c>
    </row>
    <row r="5225" spans="1:7" x14ac:dyDescent="0.25">
      <c r="A5225">
        <v>5224</v>
      </c>
      <c r="B5225">
        <v>237.89487</v>
      </c>
      <c r="C5225">
        <v>9.1293480000000002</v>
      </c>
      <c r="F5225">
        <v>228.437693</v>
      </c>
      <c r="G5225">
        <v>8.5287729999999993</v>
      </c>
    </row>
    <row r="5226" spans="1:7" x14ac:dyDescent="0.25">
      <c r="A5226">
        <v>5225</v>
      </c>
      <c r="B5226">
        <v>237.89487</v>
      </c>
      <c r="C5226">
        <v>9.1293480000000002</v>
      </c>
      <c r="F5226">
        <v>228.437693</v>
      </c>
      <c r="G5226">
        <v>8.5287729999999993</v>
      </c>
    </row>
    <row r="5227" spans="1:7" x14ac:dyDescent="0.25">
      <c r="A5227">
        <v>5226</v>
      </c>
      <c r="B5227">
        <v>237.89487</v>
      </c>
      <c r="C5227">
        <v>9.1293480000000002</v>
      </c>
      <c r="F5227">
        <v>228.437693</v>
      </c>
      <c r="G5227">
        <v>8.5287729999999993</v>
      </c>
    </row>
    <row r="5228" spans="1:7" x14ac:dyDescent="0.25">
      <c r="A5228">
        <v>5227</v>
      </c>
      <c r="B5228">
        <v>237.89487</v>
      </c>
      <c r="C5228">
        <v>9.1293480000000002</v>
      </c>
      <c r="F5228">
        <v>228.437693</v>
      </c>
      <c r="G5228">
        <v>8.5287729999999993</v>
      </c>
    </row>
    <row r="5229" spans="1:7" x14ac:dyDescent="0.25">
      <c r="A5229">
        <v>5228</v>
      </c>
      <c r="B5229">
        <v>237.89487</v>
      </c>
      <c r="C5229">
        <v>9.1293480000000002</v>
      </c>
      <c r="F5229">
        <v>228.437693</v>
      </c>
      <c r="G5229">
        <v>8.5287729999999993</v>
      </c>
    </row>
    <row r="5230" spans="1:7" x14ac:dyDescent="0.25">
      <c r="A5230">
        <v>5229</v>
      </c>
      <c r="F5230">
        <v>228.437693</v>
      </c>
      <c r="G5230">
        <v>8.5287729999999993</v>
      </c>
    </row>
    <row r="5231" spans="1:7" x14ac:dyDescent="0.25">
      <c r="A5231">
        <v>5230</v>
      </c>
      <c r="D5231">
        <v>246.50861399999999</v>
      </c>
      <c r="E5231">
        <v>9.4897519999999993</v>
      </c>
      <c r="F5231">
        <v>228.437693</v>
      </c>
      <c r="G5231">
        <v>8.5287729999999993</v>
      </c>
    </row>
    <row r="5232" spans="1:7" x14ac:dyDescent="0.25">
      <c r="A5232">
        <v>5231</v>
      </c>
      <c r="D5232">
        <v>246.50861399999999</v>
      </c>
      <c r="E5232">
        <v>9.4897519999999993</v>
      </c>
      <c r="F5232">
        <v>228.437693</v>
      </c>
      <c r="G5232">
        <v>8.5287729999999993</v>
      </c>
    </row>
    <row r="5233" spans="1:9" x14ac:dyDescent="0.25">
      <c r="A5233">
        <v>5232</v>
      </c>
      <c r="D5233">
        <v>246.50861399999999</v>
      </c>
      <c r="E5233">
        <v>9.4897519999999993</v>
      </c>
      <c r="F5233">
        <v>228.437693</v>
      </c>
      <c r="G5233">
        <v>8.5287729999999993</v>
      </c>
    </row>
    <row r="5234" spans="1:9" x14ac:dyDescent="0.25">
      <c r="A5234">
        <v>5233</v>
      </c>
      <c r="D5234">
        <v>246.50861399999999</v>
      </c>
      <c r="E5234">
        <v>9.4897519999999993</v>
      </c>
      <c r="F5234">
        <v>228.437693</v>
      </c>
      <c r="G5234">
        <v>8.5287729999999993</v>
      </c>
    </row>
    <row r="5235" spans="1:9" x14ac:dyDescent="0.25">
      <c r="A5235">
        <v>5234</v>
      </c>
      <c r="D5235">
        <v>246.50861399999999</v>
      </c>
      <c r="E5235">
        <v>9.4897519999999993</v>
      </c>
      <c r="F5235">
        <v>228.437693</v>
      </c>
      <c r="G5235">
        <v>8.5287729999999993</v>
      </c>
    </row>
    <row r="5236" spans="1:9" x14ac:dyDescent="0.25">
      <c r="A5236">
        <v>5235</v>
      </c>
      <c r="D5236">
        <v>246.50861399999999</v>
      </c>
      <c r="E5236">
        <v>9.4897519999999993</v>
      </c>
      <c r="F5236">
        <v>228.437693</v>
      </c>
      <c r="G5236">
        <v>8.5287729999999993</v>
      </c>
    </row>
    <row r="5237" spans="1:9" x14ac:dyDescent="0.25">
      <c r="A5237">
        <v>5236</v>
      </c>
      <c r="D5237">
        <v>246.50861399999999</v>
      </c>
      <c r="E5237">
        <v>9.4897519999999993</v>
      </c>
      <c r="F5237">
        <v>228.437693</v>
      </c>
      <c r="G5237">
        <v>8.5287729999999993</v>
      </c>
      <c r="H5237">
        <v>236.62986799999999</v>
      </c>
      <c r="I5237">
        <v>10.871102</v>
      </c>
    </row>
    <row r="5238" spans="1:9" x14ac:dyDescent="0.25">
      <c r="A5238">
        <v>5237</v>
      </c>
      <c r="D5238">
        <v>246.50861399999999</v>
      </c>
      <c r="E5238">
        <v>9.4897519999999993</v>
      </c>
      <c r="H5238">
        <v>236.62986799999999</v>
      </c>
      <c r="I5238">
        <v>10.871102</v>
      </c>
    </row>
    <row r="5239" spans="1:9" x14ac:dyDescent="0.25">
      <c r="A5239">
        <v>5238</v>
      </c>
      <c r="D5239">
        <v>246.50861399999999</v>
      </c>
      <c r="E5239">
        <v>9.4897519999999993</v>
      </c>
      <c r="H5239">
        <v>236.62986799999999</v>
      </c>
      <c r="I5239">
        <v>10.871102</v>
      </c>
    </row>
    <row r="5240" spans="1:9" x14ac:dyDescent="0.25">
      <c r="A5240">
        <v>5239</v>
      </c>
      <c r="D5240">
        <v>246.50861399999999</v>
      </c>
      <c r="E5240">
        <v>9.4897519999999993</v>
      </c>
      <c r="H5240">
        <v>236.62986799999999</v>
      </c>
      <c r="I5240">
        <v>10.871102</v>
      </c>
    </row>
    <row r="5241" spans="1:9" x14ac:dyDescent="0.25">
      <c r="A5241">
        <v>5240</v>
      </c>
      <c r="D5241">
        <v>246.50861399999999</v>
      </c>
      <c r="E5241">
        <v>9.4897519999999993</v>
      </c>
      <c r="H5241">
        <v>236.62986799999999</v>
      </c>
      <c r="I5241">
        <v>10.871102</v>
      </c>
    </row>
    <row r="5242" spans="1:9" x14ac:dyDescent="0.25">
      <c r="A5242">
        <v>5241</v>
      </c>
      <c r="D5242">
        <v>246.50861399999999</v>
      </c>
      <c r="E5242">
        <v>9.4897519999999993</v>
      </c>
      <c r="H5242">
        <v>236.62986799999999</v>
      </c>
      <c r="I5242">
        <v>10.871102</v>
      </c>
    </row>
    <row r="5243" spans="1:9" x14ac:dyDescent="0.25">
      <c r="A5243">
        <v>5242</v>
      </c>
      <c r="D5243">
        <v>246.50861399999999</v>
      </c>
      <c r="E5243">
        <v>9.4897519999999993</v>
      </c>
      <c r="H5243">
        <v>236.62986799999999</v>
      </c>
      <c r="I5243">
        <v>10.871102</v>
      </c>
    </row>
    <row r="5244" spans="1:9" x14ac:dyDescent="0.25">
      <c r="A5244">
        <v>5243</v>
      </c>
      <c r="D5244">
        <v>246.50861399999999</v>
      </c>
      <c r="E5244">
        <v>9.4897519999999993</v>
      </c>
      <c r="H5244">
        <v>236.62986799999999</v>
      </c>
      <c r="I5244">
        <v>10.871102</v>
      </c>
    </row>
    <row r="5245" spans="1:9" x14ac:dyDescent="0.25">
      <c r="A5245">
        <v>5244</v>
      </c>
      <c r="D5245">
        <v>246.50861399999999</v>
      </c>
      <c r="E5245">
        <v>9.4897519999999993</v>
      </c>
      <c r="H5245">
        <v>236.62986799999999</v>
      </c>
      <c r="I5245">
        <v>10.871102</v>
      </c>
    </row>
    <row r="5246" spans="1:9" x14ac:dyDescent="0.25">
      <c r="A5246">
        <v>5245</v>
      </c>
      <c r="D5246">
        <v>246.50861399999999</v>
      </c>
      <c r="E5246">
        <v>9.4897519999999993</v>
      </c>
      <c r="H5246">
        <v>236.62986799999999</v>
      </c>
      <c r="I5246">
        <v>10.871102</v>
      </c>
    </row>
    <row r="5247" spans="1:9" x14ac:dyDescent="0.25">
      <c r="A5247">
        <v>5246</v>
      </c>
      <c r="D5247">
        <v>246.50861399999999</v>
      </c>
      <c r="E5247">
        <v>9.4897519999999993</v>
      </c>
      <c r="H5247">
        <v>236.62986799999999</v>
      </c>
      <c r="I5247">
        <v>10.871102</v>
      </c>
    </row>
    <row r="5248" spans="1:9" x14ac:dyDescent="0.25">
      <c r="A5248">
        <v>5247</v>
      </c>
      <c r="D5248">
        <v>246.50861399999999</v>
      </c>
      <c r="E5248">
        <v>9.4897519999999993</v>
      </c>
      <c r="H5248">
        <v>236.62986799999999</v>
      </c>
      <c r="I5248">
        <v>10.871102</v>
      </c>
    </row>
    <row r="5249" spans="1:9" x14ac:dyDescent="0.25">
      <c r="A5249">
        <v>5248</v>
      </c>
      <c r="D5249">
        <v>246.50861399999999</v>
      </c>
      <c r="E5249">
        <v>9.4897519999999993</v>
      </c>
      <c r="H5249">
        <v>236.62986799999999</v>
      </c>
      <c r="I5249">
        <v>10.871102</v>
      </c>
    </row>
    <row r="5250" spans="1:9" x14ac:dyDescent="0.25">
      <c r="A5250">
        <v>5249</v>
      </c>
      <c r="D5250">
        <v>246.50861399999999</v>
      </c>
      <c r="E5250">
        <v>9.4897519999999993</v>
      </c>
      <c r="H5250">
        <v>236.62986799999999</v>
      </c>
      <c r="I5250">
        <v>10.871102</v>
      </c>
    </row>
    <row r="5251" spans="1:9" x14ac:dyDescent="0.25">
      <c r="A5251">
        <v>5250</v>
      </c>
      <c r="B5251">
        <v>254.58025599999999</v>
      </c>
      <c r="C5251">
        <v>8.2885039999999996</v>
      </c>
      <c r="H5251">
        <v>236.62986799999999</v>
      </c>
      <c r="I5251">
        <v>10.871102</v>
      </c>
    </row>
    <row r="5252" spans="1:9" x14ac:dyDescent="0.25">
      <c r="A5252">
        <v>5251</v>
      </c>
      <c r="B5252">
        <v>254.58025599999999</v>
      </c>
      <c r="C5252">
        <v>8.2885039999999996</v>
      </c>
      <c r="H5252">
        <v>236.569602</v>
      </c>
      <c r="I5252">
        <v>10.811035</v>
      </c>
    </row>
    <row r="5253" spans="1:9" x14ac:dyDescent="0.25">
      <c r="A5253">
        <v>5252</v>
      </c>
      <c r="B5253">
        <v>254.58025599999999</v>
      </c>
      <c r="C5253">
        <v>8.2885039999999996</v>
      </c>
      <c r="H5253">
        <v>236.81056899999999</v>
      </c>
      <c r="I5253">
        <v>10.691000000000001</v>
      </c>
    </row>
    <row r="5254" spans="1:9" x14ac:dyDescent="0.25">
      <c r="A5254">
        <v>5253</v>
      </c>
      <c r="B5254">
        <v>254.58025599999999</v>
      </c>
      <c r="C5254">
        <v>8.2885039999999996</v>
      </c>
      <c r="H5254">
        <v>236.81056899999999</v>
      </c>
      <c r="I5254">
        <v>10.691000000000001</v>
      </c>
    </row>
    <row r="5255" spans="1:9" x14ac:dyDescent="0.25">
      <c r="A5255">
        <v>5254</v>
      </c>
      <c r="B5255">
        <v>254.58025599999999</v>
      </c>
      <c r="C5255">
        <v>8.2885039999999996</v>
      </c>
      <c r="H5255">
        <v>236.99126899999999</v>
      </c>
      <c r="I5255">
        <v>10.570866000000001</v>
      </c>
    </row>
    <row r="5256" spans="1:9" x14ac:dyDescent="0.25">
      <c r="A5256">
        <v>5255</v>
      </c>
      <c r="B5256">
        <v>254.58025599999999</v>
      </c>
      <c r="C5256">
        <v>8.2885039999999996</v>
      </c>
      <c r="H5256">
        <v>236.99126899999999</v>
      </c>
      <c r="I5256">
        <v>10.570866000000001</v>
      </c>
    </row>
    <row r="5257" spans="1:9" x14ac:dyDescent="0.25">
      <c r="A5257">
        <v>5256</v>
      </c>
      <c r="B5257">
        <v>254.58025599999999</v>
      </c>
      <c r="C5257">
        <v>8.2885039999999996</v>
      </c>
      <c r="H5257">
        <v>236.99126899999999</v>
      </c>
      <c r="I5257">
        <v>10.570866000000001</v>
      </c>
    </row>
    <row r="5258" spans="1:9" x14ac:dyDescent="0.25">
      <c r="A5258">
        <v>5257</v>
      </c>
      <c r="B5258">
        <v>254.58025599999999</v>
      </c>
      <c r="C5258">
        <v>8.2885039999999996</v>
      </c>
      <c r="H5258">
        <v>236.99126899999999</v>
      </c>
      <c r="I5258">
        <v>10.570866000000001</v>
      </c>
    </row>
    <row r="5259" spans="1:9" x14ac:dyDescent="0.25">
      <c r="A5259">
        <v>5258</v>
      </c>
      <c r="B5259">
        <v>254.58025599999999</v>
      </c>
      <c r="C5259">
        <v>8.2885039999999996</v>
      </c>
      <c r="F5259">
        <v>244.88221299999998</v>
      </c>
      <c r="G5259">
        <v>7.0872549999999999</v>
      </c>
      <c r="H5259">
        <v>236.99126899999999</v>
      </c>
      <c r="I5259">
        <v>10.570866000000001</v>
      </c>
    </row>
    <row r="5260" spans="1:9" x14ac:dyDescent="0.25">
      <c r="A5260">
        <v>5259</v>
      </c>
      <c r="B5260">
        <v>254.58025599999999</v>
      </c>
      <c r="C5260">
        <v>8.2885039999999996</v>
      </c>
      <c r="F5260">
        <v>244.88221299999998</v>
      </c>
      <c r="G5260">
        <v>7.0872549999999999</v>
      </c>
    </row>
    <row r="5261" spans="1:9" x14ac:dyDescent="0.25">
      <c r="A5261">
        <v>5260</v>
      </c>
      <c r="B5261">
        <v>254.58025599999999</v>
      </c>
      <c r="C5261">
        <v>8.2885039999999996</v>
      </c>
      <c r="F5261">
        <v>244.88221299999998</v>
      </c>
      <c r="G5261">
        <v>7.0872549999999999</v>
      </c>
    </row>
    <row r="5262" spans="1:9" x14ac:dyDescent="0.25">
      <c r="A5262">
        <v>5261</v>
      </c>
      <c r="B5262">
        <v>254.58025599999999</v>
      </c>
      <c r="C5262">
        <v>8.2885039999999996</v>
      </c>
      <c r="F5262">
        <v>244.88221299999998</v>
      </c>
      <c r="G5262">
        <v>7.0872549999999999</v>
      </c>
    </row>
    <row r="5263" spans="1:9" x14ac:dyDescent="0.25">
      <c r="A5263">
        <v>5262</v>
      </c>
      <c r="B5263">
        <v>254.58025599999999</v>
      </c>
      <c r="C5263">
        <v>8.2885039999999996</v>
      </c>
      <c r="F5263">
        <v>244.88221299999998</v>
      </c>
      <c r="G5263">
        <v>7.0872549999999999</v>
      </c>
    </row>
    <row r="5264" spans="1:9" x14ac:dyDescent="0.25">
      <c r="A5264">
        <v>5263</v>
      </c>
      <c r="B5264">
        <v>254.58025599999999</v>
      </c>
      <c r="C5264">
        <v>8.2885039999999996</v>
      </c>
      <c r="F5264">
        <v>244.88221299999998</v>
      </c>
      <c r="G5264">
        <v>7.0872549999999999</v>
      </c>
    </row>
    <row r="5265" spans="1:11" x14ac:dyDescent="0.25">
      <c r="A5265">
        <v>5264</v>
      </c>
      <c r="B5265">
        <v>254.58025599999999</v>
      </c>
      <c r="C5265">
        <v>8.2885039999999996</v>
      </c>
      <c r="F5265">
        <v>244.88221299999998</v>
      </c>
      <c r="G5265">
        <v>7.0872549999999999</v>
      </c>
    </row>
    <row r="5266" spans="1:11" x14ac:dyDescent="0.25">
      <c r="A5266">
        <v>5265</v>
      </c>
      <c r="B5266">
        <v>254.58025599999999</v>
      </c>
      <c r="C5266">
        <v>8.2885039999999996</v>
      </c>
      <c r="F5266">
        <v>244.88221299999998</v>
      </c>
      <c r="G5266">
        <v>7.0872549999999999</v>
      </c>
    </row>
    <row r="5267" spans="1:11" x14ac:dyDescent="0.25">
      <c r="A5267">
        <v>5266</v>
      </c>
      <c r="B5267">
        <v>254.58025599999999</v>
      </c>
      <c r="C5267">
        <v>8.2885039999999996</v>
      </c>
      <c r="F5267">
        <v>244.88221299999998</v>
      </c>
      <c r="G5267">
        <v>7.0872549999999999</v>
      </c>
    </row>
    <row r="5268" spans="1:11" x14ac:dyDescent="0.25">
      <c r="A5268">
        <v>5267</v>
      </c>
      <c r="B5268">
        <v>254.58025599999999</v>
      </c>
      <c r="C5268">
        <v>8.2885039999999996</v>
      </c>
      <c r="F5268">
        <v>244.88221299999998</v>
      </c>
      <c r="G5268">
        <v>7.0872549999999999</v>
      </c>
    </row>
    <row r="5269" spans="1:11" x14ac:dyDescent="0.25">
      <c r="A5269">
        <v>5268</v>
      </c>
      <c r="B5269">
        <v>254.51999000000001</v>
      </c>
      <c r="C5269">
        <v>8.2284360000000003</v>
      </c>
      <c r="F5269">
        <v>244.88221299999998</v>
      </c>
      <c r="G5269">
        <v>7.0872549999999999</v>
      </c>
    </row>
    <row r="5270" spans="1:11" x14ac:dyDescent="0.25">
      <c r="A5270">
        <v>5269</v>
      </c>
      <c r="B5270">
        <v>254.51999000000001</v>
      </c>
      <c r="C5270">
        <v>8.2284360000000003</v>
      </c>
      <c r="F5270">
        <v>244.88221299999998</v>
      </c>
      <c r="G5270">
        <v>7.0872549999999999</v>
      </c>
    </row>
    <row r="5271" spans="1:11" x14ac:dyDescent="0.25">
      <c r="A5271">
        <v>5270</v>
      </c>
      <c r="B5271">
        <v>254.51999000000001</v>
      </c>
      <c r="C5271">
        <v>8.2284360000000003</v>
      </c>
      <c r="D5271">
        <v>261.08576399999998</v>
      </c>
      <c r="E5271">
        <v>8.7689430000000002</v>
      </c>
      <c r="F5271">
        <v>244.88221299999998</v>
      </c>
      <c r="G5271">
        <v>7.0872549999999999</v>
      </c>
    </row>
    <row r="5272" spans="1:11" x14ac:dyDescent="0.25">
      <c r="A5272">
        <v>5271</v>
      </c>
      <c r="B5272">
        <v>254.51999000000001</v>
      </c>
      <c r="C5272">
        <v>8.2284360000000003</v>
      </c>
      <c r="D5272">
        <v>261.08576399999998</v>
      </c>
      <c r="E5272">
        <v>8.7689430000000002</v>
      </c>
      <c r="F5272">
        <v>244.88221299999998</v>
      </c>
      <c r="G5272">
        <v>7.0872549999999999</v>
      </c>
    </row>
    <row r="5273" spans="1:11" x14ac:dyDescent="0.25">
      <c r="A5273">
        <v>5272</v>
      </c>
      <c r="D5273">
        <v>261.08576399999998</v>
      </c>
      <c r="E5273">
        <v>8.7689430000000002</v>
      </c>
      <c r="F5273">
        <v>244.88221299999998</v>
      </c>
      <c r="G5273">
        <v>7.0872549999999999</v>
      </c>
    </row>
    <row r="5274" spans="1:11" x14ac:dyDescent="0.25">
      <c r="A5274">
        <v>5273</v>
      </c>
      <c r="D5274">
        <v>261.08576399999998</v>
      </c>
      <c r="E5274">
        <v>8.7689430000000002</v>
      </c>
      <c r="F5274">
        <v>244.88221299999998</v>
      </c>
      <c r="G5274">
        <v>7.0872549999999999</v>
      </c>
    </row>
    <row r="5275" spans="1:11" x14ac:dyDescent="0.25">
      <c r="A5275">
        <v>5274</v>
      </c>
      <c r="D5275">
        <v>261.08576399999998</v>
      </c>
      <c r="E5275">
        <v>8.7689430000000002</v>
      </c>
      <c r="F5275">
        <v>244.88221299999998</v>
      </c>
      <c r="G5275">
        <v>7.0872549999999999</v>
      </c>
    </row>
    <row r="5276" spans="1:11" x14ac:dyDescent="0.25">
      <c r="A5276">
        <v>5275</v>
      </c>
      <c r="D5276">
        <v>261.08576399999998</v>
      </c>
      <c r="E5276">
        <v>8.7689430000000002</v>
      </c>
      <c r="F5276">
        <v>244.88221299999998</v>
      </c>
      <c r="G5276">
        <v>7.0872549999999999</v>
      </c>
    </row>
    <row r="5277" spans="1:11" x14ac:dyDescent="0.25">
      <c r="A5277">
        <v>5276</v>
      </c>
      <c r="D5277">
        <v>261.08576399999998</v>
      </c>
      <c r="E5277">
        <v>8.7689430000000002</v>
      </c>
      <c r="F5277">
        <v>244.88221299999998</v>
      </c>
      <c r="G5277">
        <v>7.0872549999999999</v>
      </c>
    </row>
    <row r="5278" spans="1:11" x14ac:dyDescent="0.25">
      <c r="A5278">
        <v>5277</v>
      </c>
      <c r="D5278">
        <v>261.08576399999998</v>
      </c>
      <c r="E5278">
        <v>8.7689430000000002</v>
      </c>
      <c r="F5278">
        <v>244.88221299999998</v>
      </c>
      <c r="G5278">
        <v>7.0872549999999999</v>
      </c>
    </row>
    <row r="5279" spans="1:11" x14ac:dyDescent="0.25">
      <c r="A5279">
        <v>5278</v>
      </c>
      <c r="D5279">
        <v>261.08576399999998</v>
      </c>
      <c r="E5279">
        <v>8.7689430000000002</v>
      </c>
      <c r="F5279">
        <v>244.88221299999998</v>
      </c>
      <c r="G5279">
        <v>7.0872549999999999</v>
      </c>
    </row>
    <row r="5280" spans="1:11" x14ac:dyDescent="0.25">
      <c r="A5280">
        <v>5279</v>
      </c>
      <c r="J5280">
        <v>210.30660499999999</v>
      </c>
      <c r="K5280">
        <v>11.712046000000001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619"/>
  <sheetViews>
    <sheetView workbookViewId="0">
      <selection sqref="A1:F1048576"/>
    </sheetView>
  </sheetViews>
  <sheetFormatPr defaultRowHeight="15" x14ac:dyDescent="0.25"/>
  <cols>
    <col min="1" max="1" width="5" bestFit="1" customWidth="1"/>
    <col min="2" max="5" width="2" bestFit="1" customWidth="1"/>
    <col min="6" max="6" width="14.85546875" bestFit="1" customWidth="1"/>
    <col min="11" max="12" width="12" bestFit="1" customWidth="1"/>
    <col min="14" max="15" width="12" bestFit="1" customWidth="1"/>
    <col min="16" max="16" width="8.85546875" bestFit="1" customWidth="1"/>
    <col min="17" max="28" width="12" bestFit="1" customWidth="1"/>
    <col min="30" max="30" width="12.5703125" bestFit="1" customWidth="1"/>
    <col min="32" max="32" width="9.5703125" bestFit="1" customWidth="1"/>
    <col min="33" max="33" width="9.28515625" bestFit="1" customWidth="1"/>
    <col min="35" max="35" width="9.28515625" bestFit="1" customWidth="1"/>
    <col min="36" max="36" width="9" bestFit="1" customWidth="1"/>
    <col min="37" max="37" width="9.5703125" bestFit="1" customWidth="1"/>
    <col min="38" max="38" width="9.28515625" bestFit="1" customWidth="1"/>
    <col min="39" max="39" width="9.42578125" bestFit="1" customWidth="1"/>
    <col min="40" max="40" width="9.28515625" bestFit="1" customWidth="1"/>
    <col min="41" max="41" width="9" bestFit="1" customWidth="1"/>
    <col min="42" max="42" width="9.42578125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2" width="12" bestFit="1" customWidth="1"/>
    <col min="63" max="63" width="3.28515625" bestFit="1" customWidth="1"/>
    <col min="64" max="64" width="12" bestFit="1" customWidth="1"/>
    <col min="65" max="65" width="11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8" width="12" bestFit="1" customWidth="1"/>
    <col min="119" max="119" width="9.42578125" bestFit="1" customWidth="1"/>
    <col min="120" max="122" width="12" bestFit="1" customWidth="1"/>
    <col min="124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2" width="12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</cols>
  <sheetData>
    <row r="1" spans="1:162" x14ac:dyDescent="0.25">
      <c r="A1">
        <v>200</v>
      </c>
      <c r="F1" t="s">
        <v>9</v>
      </c>
      <c r="K1" t="s">
        <v>215</v>
      </c>
      <c r="L1" t="s">
        <v>214</v>
      </c>
      <c r="N1" t="s">
        <v>216</v>
      </c>
      <c r="O1" t="s">
        <v>217</v>
      </c>
      <c r="P1" t="s">
        <v>275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270</v>
      </c>
      <c r="FA1">
        <v>108.71385449480427</v>
      </c>
      <c r="FC1" t="s">
        <v>210</v>
      </c>
      <c r="FD1" t="s">
        <v>213</v>
      </c>
      <c r="FE1" t="s">
        <v>294</v>
      </c>
    </row>
    <row r="2" spans="1:162" x14ac:dyDescent="0.25">
      <c r="A2">
        <v>1</v>
      </c>
      <c r="K2">
        <v>88.349514563106794</v>
      </c>
      <c r="L2">
        <v>206</v>
      </c>
      <c r="N2">
        <v>87.037037037037038</v>
      </c>
      <c r="O2">
        <v>105.60747663551402</v>
      </c>
      <c r="P2" t="s">
        <v>276</v>
      </c>
      <c r="Q2">
        <v>0.44897418948789775</v>
      </c>
      <c r="R2">
        <v>0.23835866258442101</v>
      </c>
      <c r="S2">
        <v>0.27390430944112693</v>
      </c>
      <c r="T2">
        <v>0.45705380929914613</v>
      </c>
      <c r="U2">
        <v>0.24884361473440769</v>
      </c>
      <c r="V2">
        <v>0.23219292791782611</v>
      </c>
      <c r="W2">
        <v>0.23669804444191692</v>
      </c>
      <c r="X2">
        <v>0.25728992138993867</v>
      </c>
      <c r="Y2">
        <v>0.41549906971479478</v>
      </c>
      <c r="Z2">
        <v>0.28274980958838108</v>
      </c>
      <c r="AA2">
        <v>0.22541696664740848</v>
      </c>
      <c r="AB2">
        <v>0.4107799034684389</v>
      </c>
      <c r="AD2" t="s">
        <v>276</v>
      </c>
      <c r="AE2" t="e">
        <v>#DIV/0!</v>
      </c>
      <c r="AF2" t="e">
        <v>#DIV/0!</v>
      </c>
      <c r="AG2" t="e">
        <v>#DIV/0!</v>
      </c>
      <c r="AH2" t="e">
        <v>#DIV/0!</v>
      </c>
      <c r="AI2" t="e">
        <v>#DIV/0!</v>
      </c>
      <c r="AJ2" t="e">
        <v>#DIV/0!</v>
      </c>
      <c r="AK2" t="e">
        <v>#DIV/0!</v>
      </c>
      <c r="AL2" t="e">
        <v>#DIV/0!</v>
      </c>
      <c r="AM2" t="e">
        <v>#DIV/0!</v>
      </c>
      <c r="AN2" t="e">
        <v>#DIV/0!</v>
      </c>
      <c r="AO2" t="e">
        <v>#DIV/0!</v>
      </c>
      <c r="AP2" t="e">
        <v>#DIV/0!</v>
      </c>
      <c r="AR2" t="s">
        <v>129</v>
      </c>
      <c r="AS2">
        <v>18.819999999999997</v>
      </c>
      <c r="AT2">
        <v>21.936170212765962</v>
      </c>
      <c r="AU2" t="s">
        <v>130</v>
      </c>
      <c r="AV2">
        <v>18.254901960784313</v>
      </c>
      <c r="AW2">
        <v>21.775510204081645</v>
      </c>
      <c r="AX2" t="s">
        <v>131</v>
      </c>
      <c r="AY2">
        <v>19.232142857142858</v>
      </c>
      <c r="AZ2">
        <v>19</v>
      </c>
      <c r="BA2" t="s">
        <v>132</v>
      </c>
      <c r="BB2">
        <v>18.203703703703699</v>
      </c>
      <c r="BC2">
        <v>18.788461538461537</v>
      </c>
      <c r="BE2" t="s">
        <v>139</v>
      </c>
      <c r="BF2">
        <v>46.271860136355649</v>
      </c>
      <c r="BG2">
        <v>6.1818096888027716</v>
      </c>
      <c r="BI2">
        <v>45.036590794483402</v>
      </c>
      <c r="BJ2">
        <v>4.8040260068387486</v>
      </c>
      <c r="BL2">
        <v>49.124592949217785</v>
      </c>
      <c r="BM2">
        <v>5.404283190116236</v>
      </c>
      <c r="BO2">
        <v>48.314070313154176</v>
      </c>
      <c r="BP2">
        <v>7.0189273457556087</v>
      </c>
      <c r="BQ2" t="s">
        <v>37</v>
      </c>
      <c r="BR2">
        <v>21.475780900534041</v>
      </c>
      <c r="BS2">
        <v>20.963665998454506</v>
      </c>
      <c r="BT2">
        <v>20.095240732527103</v>
      </c>
      <c r="BU2">
        <v>21.773368189958344</v>
      </c>
      <c r="BV2">
        <v>0.2038297872340426</v>
      </c>
      <c r="BW2">
        <v>0.19959183673469383</v>
      </c>
      <c r="BX2">
        <v>0.1883653846153846</v>
      </c>
      <c r="BY2">
        <v>0.1847115384615384</v>
      </c>
      <c r="BZ2" t="s">
        <v>37</v>
      </c>
      <c r="CA2">
        <v>19.341820349193544</v>
      </c>
      <c r="CB2">
        <v>51.952713019383204</v>
      </c>
      <c r="CC2">
        <v>47.219516141100783</v>
      </c>
      <c r="CE2">
        <v>20.015450799773685</v>
      </c>
      <c r="CF2">
        <v>50.450462810660426</v>
      </c>
      <c r="CG2">
        <v>52.647613966485693</v>
      </c>
      <c r="CI2">
        <v>57.389722331967263</v>
      </c>
      <c r="CJ2">
        <v>56.487049046360539</v>
      </c>
      <c r="CK2">
        <v>19.368020743173464</v>
      </c>
      <c r="CM2">
        <v>49.575899822700976</v>
      </c>
      <c r="CN2">
        <v>57.667452772755411</v>
      </c>
      <c r="CO2">
        <v>20.048917459901052</v>
      </c>
      <c r="CQ2">
        <v>3.3555103571440954</v>
      </c>
      <c r="CR2">
        <v>51.83921961366611</v>
      </c>
      <c r="CS2">
        <v>40.427408641148716</v>
      </c>
      <c r="CU2">
        <v>3.9487805442094275</v>
      </c>
      <c r="CV2">
        <v>48.542706937847605</v>
      </c>
      <c r="CW2">
        <v>52.492716504498631</v>
      </c>
      <c r="CY2">
        <v>46.488376743112191</v>
      </c>
      <c r="CZ2">
        <v>42.598236061576507</v>
      </c>
      <c r="DA2">
        <v>13.730882502749887</v>
      </c>
      <c r="DC2">
        <v>37.461269532609698</v>
      </c>
      <c r="DD2">
        <v>48.850707661290464</v>
      </c>
      <c r="DE2">
        <v>14.432111909836214</v>
      </c>
      <c r="DH2">
        <v>2.2446808510638298E-2</v>
      </c>
      <c r="DI2">
        <v>5.6170212765957447E-2</v>
      </c>
      <c r="DJ2">
        <v>5.3191489361702128E-2</v>
      </c>
      <c r="DL2">
        <v>2.1836734693877549E-2</v>
      </c>
      <c r="DM2">
        <v>5.5612244897959184E-2</v>
      </c>
      <c r="DN2">
        <v>5.6836734693877553E-2</v>
      </c>
      <c r="DP2">
        <v>5.3653846153846149E-2</v>
      </c>
      <c r="DQ2">
        <v>5.4711538461538457E-2</v>
      </c>
      <c r="DR2">
        <v>1.7596153846153845E-2</v>
      </c>
      <c r="DT2">
        <v>4.6923076923076928E-2</v>
      </c>
      <c r="DU2">
        <v>5.4326923076923078E-2</v>
      </c>
      <c r="DV2">
        <v>1.7019230769230769E-2</v>
      </c>
      <c r="DX2">
        <v>3.9000000000000003E-3</v>
      </c>
      <c r="DY2">
        <v>4.5999999999999999E-2</v>
      </c>
      <c r="DZ2">
        <v>4.1500000000000002E-2</v>
      </c>
      <c r="EB2">
        <v>4.6078431372549014E-3</v>
      </c>
      <c r="EC2">
        <v>4.8725490196078428E-2</v>
      </c>
      <c r="ED2">
        <v>4.4607843137254903E-2</v>
      </c>
      <c r="EF2">
        <v>4.3214285714285712E-2</v>
      </c>
      <c r="EG2">
        <v>4.4553571428571435E-2</v>
      </c>
      <c r="EH2">
        <v>1.4642857142857141E-2</v>
      </c>
      <c r="EJ2">
        <v>3.8425925925925926E-2</v>
      </c>
      <c r="EK2">
        <v>4.1851851851851848E-2</v>
      </c>
      <c r="EL2">
        <v>1.4444444444444444E-2</v>
      </c>
      <c r="EM2" t="s">
        <v>183</v>
      </c>
      <c r="EN2">
        <v>1426</v>
      </c>
      <c r="EO2">
        <v>40.112517580872009</v>
      </c>
      <c r="EP2">
        <v>7.13</v>
      </c>
      <c r="EQ2" t="s">
        <v>37</v>
      </c>
      <c r="ER2">
        <v>1.5928960980392155</v>
      </c>
      <c r="ES2">
        <v>2.749863732142857</v>
      </c>
      <c r="ET2" t="s">
        <v>37</v>
      </c>
      <c r="EU2">
        <v>3.0889699999999998</v>
      </c>
      <c r="EV2">
        <v>4.4397871999999996</v>
      </c>
      <c r="EW2" t="s">
        <v>37</v>
      </c>
      <c r="EX2">
        <v>7.0945887855786305</v>
      </c>
      <c r="EY2">
        <v>7.989586758659569</v>
      </c>
      <c r="EZ2" t="s">
        <v>271</v>
      </c>
      <c r="FA2">
        <v>122.61516411886447</v>
      </c>
      <c r="FC2">
        <v>0.1805582524271844</v>
      </c>
      <c r="FD2">
        <v>11.453989435640812</v>
      </c>
      <c r="FE2" t="s">
        <v>129</v>
      </c>
      <c r="FF2">
        <v>2.9469001946066169</v>
      </c>
    </row>
    <row r="3" spans="1:162" x14ac:dyDescent="0.25">
      <c r="A3">
        <v>6</v>
      </c>
      <c r="L3" t="s">
        <v>218</v>
      </c>
      <c r="O3" t="s">
        <v>224</v>
      </c>
      <c r="P3" t="s">
        <v>38</v>
      </c>
      <c r="Q3">
        <v>4.9482256008181492E-2</v>
      </c>
      <c r="R3">
        <v>0.15370576878639042</v>
      </c>
      <c r="S3">
        <v>0.16562189876174907</v>
      </c>
      <c r="T3">
        <v>3.4832533258316423E-2</v>
      </c>
      <c r="U3">
        <v>0.15021854023938536</v>
      </c>
      <c r="V3">
        <v>0.15281786496690924</v>
      </c>
      <c r="W3">
        <v>0.14955281033459805</v>
      </c>
      <c r="X3">
        <v>0.1527348746351834</v>
      </c>
      <c r="Y3">
        <v>7.1483008369281967E-2</v>
      </c>
      <c r="Z3">
        <v>0.16400568262226931</v>
      </c>
      <c r="AA3">
        <v>0.15308866959138609</v>
      </c>
      <c r="AB3">
        <v>7.116298131777192E-2</v>
      </c>
      <c r="AD3" t="s">
        <v>38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53.72813986364433</v>
      </c>
      <c r="BG3">
        <v>6.1818096888029759</v>
      </c>
      <c r="BI3">
        <v>54.963409205516605</v>
      </c>
      <c r="BJ3">
        <v>4.8040260068388605</v>
      </c>
      <c r="BL3">
        <v>50.875407050782215</v>
      </c>
      <c r="BM3">
        <v>5.4042831901161303</v>
      </c>
      <c r="BO3">
        <v>51.433577663969473</v>
      </c>
      <c r="BP3">
        <v>6.9482411983133661</v>
      </c>
      <c r="BQ3" t="s">
        <v>38</v>
      </c>
      <c r="BR3">
        <v>6.418458131163864</v>
      </c>
      <c r="BS3">
        <v>4.1157082934224807</v>
      </c>
      <c r="BT3">
        <v>4.0109317345719715</v>
      </c>
      <c r="BU3">
        <v>8.7783379787140294</v>
      </c>
      <c r="BV3">
        <v>3.8323746270616452E-2</v>
      </c>
      <c r="BW3">
        <v>2.6256680393875728E-2</v>
      </c>
      <c r="BX3">
        <v>2.9517710766059933E-2</v>
      </c>
      <c r="BY3">
        <v>3.6707821754755357E-2</v>
      </c>
      <c r="BZ3" t="s">
        <v>38</v>
      </c>
      <c r="CA3">
        <v>11.561729008085164</v>
      </c>
      <c r="CB3">
        <v>28.330087468998986</v>
      </c>
      <c r="CC3">
        <v>27.870612070122775</v>
      </c>
      <c r="CE3">
        <v>15.936288167432078</v>
      </c>
      <c r="CF3">
        <v>25.487917795168091</v>
      </c>
      <c r="CG3">
        <v>27.4808310520982</v>
      </c>
      <c r="CI3">
        <v>32.537154530786658</v>
      </c>
      <c r="CJ3">
        <v>30.083592338381379</v>
      </c>
      <c r="CK3">
        <v>12.87798756402703</v>
      </c>
      <c r="CM3">
        <v>31.698691951003298</v>
      </c>
      <c r="CN3">
        <v>33.024617968783765</v>
      </c>
      <c r="CO3">
        <v>15.952182114550832</v>
      </c>
      <c r="CQ3">
        <v>6.2981073499442504</v>
      </c>
      <c r="CR3">
        <v>30.219535501777166</v>
      </c>
      <c r="CS3">
        <v>35.0976123225471</v>
      </c>
      <c r="CU3">
        <v>7.3161125742040953</v>
      </c>
      <c r="CV3">
        <v>33.6309896328411</v>
      </c>
      <c r="CW3">
        <v>31.034452332567746</v>
      </c>
      <c r="CY3">
        <v>31.692675578202135</v>
      </c>
      <c r="CZ3">
        <v>32.891821218491152</v>
      </c>
      <c r="DA3">
        <v>16.029712081410583</v>
      </c>
      <c r="DC3">
        <v>35.167035195742912</v>
      </c>
      <c r="DD3">
        <v>30.474467709994173</v>
      </c>
      <c r="DE3">
        <v>17.189629287430428</v>
      </c>
      <c r="DH3">
        <v>2.1261118329863264E-2</v>
      </c>
      <c r="DI3">
        <v>3.3512047897757198E-2</v>
      </c>
      <c r="DJ3">
        <v>3.569839741736823E-2</v>
      </c>
      <c r="DL3">
        <v>1.7579992106055667E-2</v>
      </c>
      <c r="DM3">
        <v>2.9273008277343863E-2</v>
      </c>
      <c r="DN3">
        <v>3.0562331757393438E-2</v>
      </c>
      <c r="DP3">
        <v>3.0584428061008508E-2</v>
      </c>
      <c r="DQ3">
        <v>2.9859367458767563E-2</v>
      </c>
      <c r="DR3">
        <v>1.0407877136365091E-2</v>
      </c>
      <c r="DT3">
        <v>3.3242334309535299E-2</v>
      </c>
      <c r="DU3">
        <v>3.2780147718772641E-2</v>
      </c>
      <c r="DV3">
        <v>1.0490874437124164E-2</v>
      </c>
      <c r="DX3">
        <v>8.5886731293284748E-3</v>
      </c>
      <c r="DY3">
        <v>2.4764194033371024E-2</v>
      </c>
      <c r="DZ3">
        <v>4.083628338642397E-2</v>
      </c>
      <c r="EB3">
        <v>1.0091736087259811E-2</v>
      </c>
      <c r="EC3">
        <v>4.2057616875601764E-2</v>
      </c>
      <c r="ED3">
        <v>2.3639863308718641E-2</v>
      </c>
      <c r="EF3">
        <v>3.0561838524964004E-2</v>
      </c>
      <c r="EG3">
        <v>4.2214568636843905E-2</v>
      </c>
      <c r="EH3">
        <v>1.9675946156229876E-2</v>
      </c>
      <c r="EJ3">
        <v>4.0768838382872145E-2</v>
      </c>
      <c r="EK3">
        <v>2.5574462061077396E-2</v>
      </c>
      <c r="EL3">
        <v>1.8950448460533745E-2</v>
      </c>
      <c r="EM3" t="s">
        <v>184</v>
      </c>
      <c r="EN3">
        <v>417</v>
      </c>
      <c r="EO3">
        <v>11.729957805907173</v>
      </c>
      <c r="EP3">
        <v>2.085</v>
      </c>
      <c r="EQ3" t="s">
        <v>38</v>
      </c>
      <c r="ER3">
        <v>0.7886337824019779</v>
      </c>
      <c r="ES3">
        <v>1.1488033247110905</v>
      </c>
      <c r="ET3" t="s">
        <v>38</v>
      </c>
      <c r="EU3">
        <v>0.95621278318014769</v>
      </c>
      <c r="EV3">
        <v>0.71062283636940826</v>
      </c>
      <c r="EW3" t="s">
        <v>38</v>
      </c>
      <c r="EX3">
        <v>3.2651971058660556</v>
      </c>
      <c r="EY3">
        <v>6.9185416264761459</v>
      </c>
      <c r="EZ3" t="s">
        <v>274</v>
      </c>
      <c r="FA3">
        <v>181.26979750494988</v>
      </c>
      <c r="FC3">
        <v>0.49462235311382557</v>
      </c>
      <c r="FE3" t="s">
        <v>130</v>
      </c>
      <c r="FF3">
        <v>3.0025020850708923</v>
      </c>
    </row>
    <row r="4" spans="1:162" x14ac:dyDescent="0.25">
      <c r="A4">
        <v>7</v>
      </c>
      <c r="L4">
        <v>9.7087378640776691</v>
      </c>
      <c r="O4">
        <v>0.8771929824561403</v>
      </c>
      <c r="AR4" t="s">
        <v>133</v>
      </c>
      <c r="AS4">
        <v>9.4099999999999989E-2</v>
      </c>
      <c r="AT4">
        <v>2.1985384755722318E-2</v>
      </c>
      <c r="AV4">
        <v>9.1274509803921572E-2</v>
      </c>
      <c r="AW4">
        <v>2.237952495597037E-2</v>
      </c>
      <c r="AY4">
        <v>9.616071428571428E-2</v>
      </c>
      <c r="AZ4">
        <v>2.8106794251868867E-2</v>
      </c>
      <c r="BB4">
        <v>9.1018518518518499E-2</v>
      </c>
      <c r="BC4">
        <v>2.4328328654519039E-2</v>
      </c>
      <c r="EM4" t="s">
        <v>185</v>
      </c>
      <c r="EN4">
        <v>1539</v>
      </c>
      <c r="EO4">
        <v>43.291139240506325</v>
      </c>
      <c r="EP4">
        <v>7.6950000000000003</v>
      </c>
      <c r="FE4" t="s">
        <v>131</v>
      </c>
      <c r="FF4">
        <v>3.16930775646372</v>
      </c>
    </row>
    <row r="5" spans="1:162" x14ac:dyDescent="0.25">
      <c r="A5">
        <v>8</v>
      </c>
      <c r="F5" t="s">
        <v>22</v>
      </c>
      <c r="L5" t="s">
        <v>219</v>
      </c>
      <c r="AR5" t="s">
        <v>134</v>
      </c>
      <c r="AS5">
        <v>0.10968085106382981</v>
      </c>
      <c r="AT5">
        <v>3.0151866611032613E-2</v>
      </c>
      <c r="AV5">
        <v>0.10887755102040822</v>
      </c>
      <c r="AW5">
        <v>9.8565389739105509E-3</v>
      </c>
      <c r="AY5">
        <v>9.5000000000000001E-2</v>
      </c>
      <c r="AZ5">
        <v>1.2045664747770735E-2</v>
      </c>
      <c r="BB5">
        <v>9.3942307692307686E-2</v>
      </c>
      <c r="BC5">
        <v>1.933544288173623E-2</v>
      </c>
      <c r="EM5" t="s">
        <v>186</v>
      </c>
      <c r="EN5">
        <v>155</v>
      </c>
      <c r="EO5">
        <v>4.3600562587904363</v>
      </c>
      <c r="EP5">
        <v>0.77500000000000002</v>
      </c>
      <c r="FE5" t="s">
        <v>132</v>
      </c>
      <c r="FF5">
        <v>3.16930775646372</v>
      </c>
    </row>
    <row r="6" spans="1:162" x14ac:dyDescent="0.25">
      <c r="A6">
        <v>9</v>
      </c>
      <c r="L6">
        <v>68.932038834951456</v>
      </c>
      <c r="EM6" t="s">
        <v>187</v>
      </c>
      <c r="EN6">
        <v>18</v>
      </c>
      <c r="EO6">
        <v>0.50632911392405067</v>
      </c>
      <c r="EP6">
        <v>0.09</v>
      </c>
    </row>
    <row r="7" spans="1:162" x14ac:dyDescent="0.25">
      <c r="A7">
        <v>10</v>
      </c>
      <c r="L7" t="s">
        <v>220</v>
      </c>
      <c r="EM7" t="s">
        <v>188</v>
      </c>
      <c r="EN7">
        <v>3555</v>
      </c>
    </row>
    <row r="8" spans="1:162" x14ac:dyDescent="0.25">
      <c r="A8">
        <v>11</v>
      </c>
      <c r="L8">
        <v>9.7087378640776691</v>
      </c>
    </row>
    <row r="9" spans="1:162" x14ac:dyDescent="0.25">
      <c r="A9">
        <v>12</v>
      </c>
      <c r="L9" t="s">
        <v>221</v>
      </c>
    </row>
    <row r="10" spans="1:162" x14ac:dyDescent="0.25">
      <c r="A10">
        <v>13</v>
      </c>
      <c r="D10" s="1">
        <v>3</v>
      </c>
      <c r="L10">
        <v>11.650485436893204</v>
      </c>
    </row>
    <row r="11" spans="1:162" x14ac:dyDescent="0.25">
      <c r="A11">
        <v>14</v>
      </c>
      <c r="D11" s="1">
        <v>3</v>
      </c>
    </row>
    <row r="12" spans="1:162" x14ac:dyDescent="0.25">
      <c r="A12">
        <v>15</v>
      </c>
      <c r="D12" s="1">
        <v>3</v>
      </c>
    </row>
    <row r="13" spans="1:162" x14ac:dyDescent="0.25">
      <c r="A13">
        <v>16</v>
      </c>
      <c r="D13" s="1">
        <v>3</v>
      </c>
    </row>
    <row r="14" spans="1:162" x14ac:dyDescent="0.25">
      <c r="A14">
        <v>17</v>
      </c>
      <c r="D14" s="1">
        <v>3</v>
      </c>
    </row>
    <row r="15" spans="1:162" x14ac:dyDescent="0.25">
      <c r="A15">
        <v>18</v>
      </c>
      <c r="D15" s="1">
        <v>3</v>
      </c>
    </row>
    <row r="16" spans="1:162" x14ac:dyDescent="0.25">
      <c r="A16">
        <v>19</v>
      </c>
      <c r="D16" s="1">
        <v>3</v>
      </c>
    </row>
    <row r="17" spans="1:5" x14ac:dyDescent="0.25">
      <c r="A17">
        <v>20</v>
      </c>
      <c r="D17" s="1">
        <v>3</v>
      </c>
    </row>
    <row r="18" spans="1:5" x14ac:dyDescent="0.25">
      <c r="A18">
        <v>21</v>
      </c>
      <c r="D18" s="1">
        <v>3</v>
      </c>
    </row>
    <row r="19" spans="1:5" x14ac:dyDescent="0.25">
      <c r="A19">
        <v>22</v>
      </c>
      <c r="D19" s="1">
        <v>3</v>
      </c>
    </row>
    <row r="20" spans="1:5" x14ac:dyDescent="0.25">
      <c r="A20">
        <v>23</v>
      </c>
      <c r="D20" s="1">
        <v>3</v>
      </c>
    </row>
    <row r="21" spans="1:5" x14ac:dyDescent="0.25">
      <c r="A21">
        <v>24</v>
      </c>
      <c r="D21" s="1">
        <v>3</v>
      </c>
    </row>
    <row r="22" spans="1:5" x14ac:dyDescent="0.25">
      <c r="A22">
        <v>25</v>
      </c>
      <c r="C22" s="2">
        <v>2</v>
      </c>
      <c r="D22" s="1">
        <v>3</v>
      </c>
    </row>
    <row r="23" spans="1:5" x14ac:dyDescent="0.25">
      <c r="A23">
        <v>26</v>
      </c>
      <c r="C23" s="2">
        <v>2</v>
      </c>
      <c r="D23" s="1">
        <v>3</v>
      </c>
    </row>
    <row r="24" spans="1:5" x14ac:dyDescent="0.25">
      <c r="A24">
        <v>27</v>
      </c>
      <c r="C24" s="2">
        <v>2</v>
      </c>
      <c r="D24" s="1">
        <v>3</v>
      </c>
    </row>
    <row r="25" spans="1:5" x14ac:dyDescent="0.25">
      <c r="A25">
        <v>28</v>
      </c>
      <c r="C25" s="2">
        <v>2</v>
      </c>
      <c r="D25" s="1">
        <v>3</v>
      </c>
    </row>
    <row r="26" spans="1:5" x14ac:dyDescent="0.25">
      <c r="A26">
        <v>29</v>
      </c>
      <c r="C26" s="2">
        <v>2</v>
      </c>
      <c r="D26" s="1">
        <v>3</v>
      </c>
    </row>
    <row r="27" spans="1:5" x14ac:dyDescent="0.25">
      <c r="A27">
        <v>30</v>
      </c>
      <c r="C27" s="2">
        <v>2</v>
      </c>
      <c r="D27" s="1">
        <v>3</v>
      </c>
    </row>
    <row r="28" spans="1:5" x14ac:dyDescent="0.25">
      <c r="A28">
        <v>31</v>
      </c>
      <c r="C28" s="2">
        <v>2</v>
      </c>
      <c r="D28" s="1">
        <v>3</v>
      </c>
    </row>
    <row r="29" spans="1:5" x14ac:dyDescent="0.25">
      <c r="A29">
        <v>32</v>
      </c>
      <c r="C29" s="2">
        <v>2</v>
      </c>
    </row>
    <row r="30" spans="1:5" x14ac:dyDescent="0.25">
      <c r="A30">
        <v>33</v>
      </c>
      <c r="C30" s="2">
        <v>2</v>
      </c>
    </row>
    <row r="31" spans="1:5" x14ac:dyDescent="0.25">
      <c r="A31">
        <v>34</v>
      </c>
      <c r="C31" s="2">
        <v>2</v>
      </c>
      <c r="E31" s="3">
        <v>4</v>
      </c>
    </row>
    <row r="32" spans="1:5" x14ac:dyDescent="0.25">
      <c r="A32">
        <v>35</v>
      </c>
      <c r="C32" s="2">
        <v>2</v>
      </c>
      <c r="E32" s="3">
        <v>4</v>
      </c>
    </row>
    <row r="33" spans="1:5" x14ac:dyDescent="0.25">
      <c r="A33">
        <v>36</v>
      </c>
      <c r="C33" s="2">
        <v>2</v>
      </c>
      <c r="E33" s="3">
        <v>4</v>
      </c>
    </row>
    <row r="34" spans="1:5" x14ac:dyDescent="0.25">
      <c r="A34">
        <v>37</v>
      </c>
      <c r="C34" s="2">
        <v>2</v>
      </c>
      <c r="E34" s="3">
        <v>4</v>
      </c>
    </row>
    <row r="35" spans="1:5" x14ac:dyDescent="0.25">
      <c r="A35">
        <v>38</v>
      </c>
      <c r="C35" s="2">
        <v>2</v>
      </c>
      <c r="E35" s="3">
        <v>4</v>
      </c>
    </row>
    <row r="36" spans="1:5" x14ac:dyDescent="0.25">
      <c r="A36">
        <v>39</v>
      </c>
      <c r="C36" s="2">
        <v>2</v>
      </c>
      <c r="E36" s="3">
        <v>4</v>
      </c>
    </row>
    <row r="37" spans="1:5" x14ac:dyDescent="0.25">
      <c r="A37">
        <v>40</v>
      </c>
      <c r="C37" s="2">
        <v>2</v>
      </c>
      <c r="E37" s="3">
        <v>4</v>
      </c>
    </row>
    <row r="38" spans="1:5" x14ac:dyDescent="0.25">
      <c r="A38">
        <v>41</v>
      </c>
      <c r="C38" s="2">
        <v>2</v>
      </c>
      <c r="E38" s="3">
        <v>4</v>
      </c>
    </row>
    <row r="39" spans="1:5" x14ac:dyDescent="0.25">
      <c r="A39">
        <v>42</v>
      </c>
      <c r="E39" s="3">
        <v>4</v>
      </c>
    </row>
    <row r="40" spans="1:5" x14ac:dyDescent="0.25">
      <c r="A40">
        <v>43</v>
      </c>
      <c r="E40" s="3">
        <v>4</v>
      </c>
    </row>
    <row r="41" spans="1:5" x14ac:dyDescent="0.25">
      <c r="A41">
        <v>44</v>
      </c>
      <c r="E41" s="3">
        <v>4</v>
      </c>
    </row>
    <row r="42" spans="1:5" x14ac:dyDescent="0.25">
      <c r="A42">
        <v>45</v>
      </c>
      <c r="B42" s="4">
        <v>1</v>
      </c>
      <c r="E42" s="3">
        <v>4</v>
      </c>
    </row>
    <row r="43" spans="1:5" x14ac:dyDescent="0.25">
      <c r="A43">
        <v>46</v>
      </c>
      <c r="B43" s="4">
        <v>1</v>
      </c>
      <c r="E43" s="3">
        <v>4</v>
      </c>
    </row>
    <row r="44" spans="1:5" x14ac:dyDescent="0.25">
      <c r="A44">
        <v>47</v>
      </c>
      <c r="B44" s="4">
        <v>1</v>
      </c>
      <c r="E44" s="3">
        <v>4</v>
      </c>
    </row>
    <row r="45" spans="1:5" x14ac:dyDescent="0.25">
      <c r="A45">
        <v>48</v>
      </c>
      <c r="B45" s="4">
        <v>1</v>
      </c>
      <c r="E45" s="3">
        <v>4</v>
      </c>
    </row>
    <row r="46" spans="1:5" x14ac:dyDescent="0.25">
      <c r="A46">
        <v>49</v>
      </c>
      <c r="B46" s="4">
        <v>1</v>
      </c>
      <c r="E46" s="3">
        <v>4</v>
      </c>
    </row>
    <row r="47" spans="1:5" x14ac:dyDescent="0.25">
      <c r="A47">
        <v>50</v>
      </c>
      <c r="B47" s="4">
        <v>1</v>
      </c>
      <c r="E47" s="3">
        <v>4</v>
      </c>
    </row>
    <row r="48" spans="1:5" x14ac:dyDescent="0.25">
      <c r="A48">
        <v>51</v>
      </c>
      <c r="B48" s="4">
        <v>1</v>
      </c>
      <c r="E48" s="3">
        <v>4</v>
      </c>
    </row>
    <row r="49" spans="1:4" x14ac:dyDescent="0.25">
      <c r="A49">
        <v>52</v>
      </c>
      <c r="B49" s="4">
        <v>1</v>
      </c>
    </row>
    <row r="50" spans="1:4" x14ac:dyDescent="0.25">
      <c r="A50">
        <v>53</v>
      </c>
      <c r="B50" s="4">
        <v>1</v>
      </c>
    </row>
    <row r="51" spans="1:4" x14ac:dyDescent="0.25">
      <c r="A51">
        <v>54</v>
      </c>
      <c r="B51" s="4">
        <v>1</v>
      </c>
    </row>
    <row r="52" spans="1:4" x14ac:dyDescent="0.25">
      <c r="A52">
        <v>55</v>
      </c>
      <c r="B52" s="4">
        <v>1</v>
      </c>
      <c r="D52" s="1">
        <v>3</v>
      </c>
    </row>
    <row r="53" spans="1:4" x14ac:dyDescent="0.25">
      <c r="A53">
        <v>56</v>
      </c>
      <c r="B53" s="4">
        <v>1</v>
      </c>
      <c r="D53" s="1">
        <v>3</v>
      </c>
    </row>
    <row r="54" spans="1:4" x14ac:dyDescent="0.25">
      <c r="A54">
        <v>57</v>
      </c>
      <c r="B54" s="4">
        <v>1</v>
      </c>
      <c r="D54" s="1">
        <v>3</v>
      </c>
    </row>
    <row r="55" spans="1:4" x14ac:dyDescent="0.25">
      <c r="A55">
        <v>58</v>
      </c>
      <c r="B55" s="4">
        <v>1</v>
      </c>
      <c r="D55" s="1">
        <v>3</v>
      </c>
    </row>
    <row r="56" spans="1:4" x14ac:dyDescent="0.25">
      <c r="A56">
        <v>59</v>
      </c>
      <c r="B56" s="4">
        <v>1</v>
      </c>
      <c r="D56" s="1">
        <v>3</v>
      </c>
    </row>
    <row r="57" spans="1:4" x14ac:dyDescent="0.25">
      <c r="A57">
        <v>60</v>
      </c>
      <c r="B57" s="4">
        <v>1</v>
      </c>
      <c r="C57" s="2">
        <v>2</v>
      </c>
      <c r="D57" s="1">
        <v>3</v>
      </c>
    </row>
    <row r="58" spans="1:4" x14ac:dyDescent="0.25">
      <c r="A58">
        <v>61</v>
      </c>
      <c r="C58" s="2">
        <v>2</v>
      </c>
      <c r="D58" s="1">
        <v>3</v>
      </c>
    </row>
    <row r="59" spans="1:4" x14ac:dyDescent="0.25">
      <c r="A59">
        <v>62</v>
      </c>
      <c r="C59" s="2">
        <v>2</v>
      </c>
      <c r="D59" s="1">
        <v>3</v>
      </c>
    </row>
    <row r="60" spans="1:4" x14ac:dyDescent="0.25">
      <c r="A60">
        <v>63</v>
      </c>
      <c r="C60" s="2">
        <v>2</v>
      </c>
      <c r="D60" s="1">
        <v>3</v>
      </c>
    </row>
    <row r="61" spans="1:4" x14ac:dyDescent="0.25">
      <c r="A61">
        <v>64</v>
      </c>
      <c r="C61" s="2">
        <v>2</v>
      </c>
      <c r="D61" s="1">
        <v>3</v>
      </c>
    </row>
    <row r="62" spans="1:4" x14ac:dyDescent="0.25">
      <c r="A62">
        <v>65</v>
      </c>
      <c r="C62" s="2">
        <v>2</v>
      </c>
      <c r="D62" s="1">
        <v>3</v>
      </c>
    </row>
    <row r="63" spans="1:4" x14ac:dyDescent="0.25">
      <c r="A63">
        <v>66</v>
      </c>
      <c r="C63" s="2">
        <v>2</v>
      </c>
      <c r="D63" s="1">
        <v>3</v>
      </c>
    </row>
    <row r="64" spans="1:4" x14ac:dyDescent="0.25">
      <c r="A64">
        <v>67</v>
      </c>
      <c r="C64" s="2">
        <v>2</v>
      </c>
      <c r="D64" s="1">
        <v>3</v>
      </c>
    </row>
    <row r="65" spans="1:5" x14ac:dyDescent="0.25">
      <c r="A65">
        <v>68</v>
      </c>
      <c r="C65" s="2">
        <v>2</v>
      </c>
      <c r="D65" s="1">
        <v>3</v>
      </c>
    </row>
    <row r="66" spans="1:5" x14ac:dyDescent="0.25">
      <c r="A66">
        <v>69</v>
      </c>
      <c r="C66" s="2">
        <v>2</v>
      </c>
      <c r="D66" s="1">
        <v>3</v>
      </c>
    </row>
    <row r="67" spans="1:5" x14ac:dyDescent="0.25">
      <c r="A67">
        <v>70</v>
      </c>
      <c r="C67" s="2">
        <v>2</v>
      </c>
      <c r="D67" s="1">
        <v>3</v>
      </c>
      <c r="E67" s="3">
        <v>4</v>
      </c>
    </row>
    <row r="68" spans="1:5" x14ac:dyDescent="0.25">
      <c r="A68">
        <v>71</v>
      </c>
      <c r="C68" s="2">
        <v>2</v>
      </c>
      <c r="D68" s="1">
        <v>3</v>
      </c>
      <c r="E68" s="3">
        <v>4</v>
      </c>
    </row>
    <row r="69" spans="1:5" x14ac:dyDescent="0.25">
      <c r="A69">
        <v>72</v>
      </c>
      <c r="C69" s="2">
        <v>2</v>
      </c>
      <c r="E69" s="3">
        <v>4</v>
      </c>
    </row>
    <row r="70" spans="1:5" x14ac:dyDescent="0.25">
      <c r="A70">
        <v>73</v>
      </c>
      <c r="C70" s="2">
        <v>2</v>
      </c>
      <c r="E70" s="3">
        <v>4</v>
      </c>
    </row>
    <row r="71" spans="1:5" x14ac:dyDescent="0.25">
      <c r="A71">
        <v>74</v>
      </c>
      <c r="C71" s="2">
        <v>2</v>
      </c>
      <c r="E71" s="3">
        <v>4</v>
      </c>
    </row>
    <row r="72" spans="1:5" x14ac:dyDescent="0.25">
      <c r="A72">
        <v>75</v>
      </c>
      <c r="C72" s="2">
        <v>2</v>
      </c>
      <c r="E72" s="3">
        <v>4</v>
      </c>
    </row>
    <row r="73" spans="1:5" x14ac:dyDescent="0.25">
      <c r="A73">
        <v>76</v>
      </c>
      <c r="C73" s="2">
        <v>2</v>
      </c>
      <c r="E73" s="3">
        <v>4</v>
      </c>
    </row>
    <row r="74" spans="1:5" x14ac:dyDescent="0.25">
      <c r="A74">
        <v>77</v>
      </c>
      <c r="E74" s="3">
        <v>4</v>
      </c>
    </row>
    <row r="75" spans="1:5" x14ac:dyDescent="0.25">
      <c r="A75">
        <v>78</v>
      </c>
      <c r="E75" s="3">
        <v>4</v>
      </c>
    </row>
    <row r="76" spans="1:5" x14ac:dyDescent="0.25">
      <c r="A76">
        <v>79</v>
      </c>
      <c r="E76" s="3">
        <v>4</v>
      </c>
    </row>
    <row r="77" spans="1:5" x14ac:dyDescent="0.25">
      <c r="A77">
        <v>80</v>
      </c>
      <c r="E77" s="3">
        <v>4</v>
      </c>
    </row>
    <row r="78" spans="1:5" x14ac:dyDescent="0.25">
      <c r="A78">
        <v>81</v>
      </c>
      <c r="E78" s="3">
        <v>4</v>
      </c>
    </row>
    <row r="79" spans="1:5" x14ac:dyDescent="0.25">
      <c r="A79">
        <v>82</v>
      </c>
      <c r="B79" s="4">
        <v>1</v>
      </c>
      <c r="E79" s="3">
        <v>4</v>
      </c>
    </row>
    <row r="80" spans="1:5" x14ac:dyDescent="0.25">
      <c r="A80">
        <v>83</v>
      </c>
      <c r="B80" s="4">
        <v>1</v>
      </c>
      <c r="E80" s="3">
        <v>4</v>
      </c>
    </row>
    <row r="81" spans="1:5" x14ac:dyDescent="0.25">
      <c r="A81">
        <v>84</v>
      </c>
      <c r="B81" s="4">
        <v>1</v>
      </c>
      <c r="E81" s="3">
        <v>4</v>
      </c>
    </row>
    <row r="82" spans="1:5" x14ac:dyDescent="0.25">
      <c r="A82">
        <v>85</v>
      </c>
      <c r="B82" s="4">
        <v>1</v>
      </c>
      <c r="E82" s="3">
        <v>4</v>
      </c>
    </row>
    <row r="83" spans="1:5" x14ac:dyDescent="0.25">
      <c r="A83">
        <v>86</v>
      </c>
      <c r="B83" s="4">
        <v>1</v>
      </c>
      <c r="E83" s="3">
        <v>4</v>
      </c>
    </row>
    <row r="84" spans="1:5" x14ac:dyDescent="0.25">
      <c r="A84">
        <v>87</v>
      </c>
      <c r="B84" s="4">
        <v>1</v>
      </c>
      <c r="E84" s="3">
        <v>4</v>
      </c>
    </row>
    <row r="85" spans="1:5" x14ac:dyDescent="0.25">
      <c r="A85">
        <v>88</v>
      </c>
      <c r="B85" s="4">
        <v>1</v>
      </c>
    </row>
    <row r="86" spans="1:5" x14ac:dyDescent="0.25">
      <c r="A86">
        <v>89</v>
      </c>
      <c r="B86" s="4">
        <v>1</v>
      </c>
    </row>
    <row r="87" spans="1:5" x14ac:dyDescent="0.25">
      <c r="A87">
        <v>90</v>
      </c>
      <c r="B87" s="4">
        <v>1</v>
      </c>
    </row>
    <row r="88" spans="1:5" x14ac:dyDescent="0.25">
      <c r="A88">
        <v>91</v>
      </c>
      <c r="B88" s="4">
        <v>1</v>
      </c>
    </row>
    <row r="89" spans="1:5" x14ac:dyDescent="0.25">
      <c r="A89">
        <v>92</v>
      </c>
      <c r="B89" s="4">
        <v>1</v>
      </c>
    </row>
    <row r="90" spans="1:5" x14ac:dyDescent="0.25">
      <c r="A90">
        <v>93</v>
      </c>
      <c r="B90" s="4">
        <v>1</v>
      </c>
      <c r="D90" s="1">
        <v>3</v>
      </c>
    </row>
    <row r="91" spans="1:5" x14ac:dyDescent="0.25">
      <c r="A91">
        <v>94</v>
      </c>
      <c r="B91" s="4">
        <v>1</v>
      </c>
      <c r="D91" s="1">
        <v>3</v>
      </c>
    </row>
    <row r="92" spans="1:5" x14ac:dyDescent="0.25">
      <c r="A92">
        <v>95</v>
      </c>
      <c r="B92" s="4">
        <v>1</v>
      </c>
      <c r="D92" s="1">
        <v>3</v>
      </c>
    </row>
    <row r="93" spans="1:5" x14ac:dyDescent="0.25">
      <c r="A93">
        <v>96</v>
      </c>
      <c r="B93" s="4">
        <v>1</v>
      </c>
      <c r="D93" s="1">
        <v>3</v>
      </c>
    </row>
    <row r="94" spans="1:5" x14ac:dyDescent="0.25">
      <c r="A94">
        <v>97</v>
      </c>
      <c r="B94" s="4">
        <v>1</v>
      </c>
      <c r="C94" s="2">
        <v>2</v>
      </c>
      <c r="D94" s="1">
        <v>3</v>
      </c>
    </row>
    <row r="95" spans="1:5" x14ac:dyDescent="0.25">
      <c r="A95">
        <v>98</v>
      </c>
      <c r="C95" s="2">
        <v>2</v>
      </c>
      <c r="D95" s="1">
        <v>3</v>
      </c>
    </row>
    <row r="96" spans="1:5" x14ac:dyDescent="0.25">
      <c r="A96">
        <v>99</v>
      </c>
      <c r="C96" s="2">
        <v>2</v>
      </c>
      <c r="D96" s="1">
        <v>3</v>
      </c>
    </row>
    <row r="97" spans="1:5" x14ac:dyDescent="0.25">
      <c r="A97">
        <v>100</v>
      </c>
      <c r="C97" s="2">
        <v>2</v>
      </c>
      <c r="D97" s="1">
        <v>3</v>
      </c>
    </row>
    <row r="98" spans="1:5" x14ac:dyDescent="0.25">
      <c r="A98">
        <v>101</v>
      </c>
      <c r="C98" s="2">
        <v>2</v>
      </c>
      <c r="D98" s="1">
        <v>3</v>
      </c>
      <c r="E98" s="3">
        <v>4</v>
      </c>
    </row>
    <row r="99" spans="1:5" x14ac:dyDescent="0.25">
      <c r="A99">
        <v>102</v>
      </c>
      <c r="C99" s="2">
        <v>2</v>
      </c>
      <c r="D99" s="1">
        <v>3</v>
      </c>
      <c r="E99" s="3">
        <v>4</v>
      </c>
    </row>
    <row r="100" spans="1:5" x14ac:dyDescent="0.25">
      <c r="A100">
        <v>103</v>
      </c>
      <c r="C100" s="2">
        <v>2</v>
      </c>
      <c r="D100" s="1">
        <v>3</v>
      </c>
      <c r="E100" s="3">
        <v>4</v>
      </c>
    </row>
    <row r="101" spans="1:5" x14ac:dyDescent="0.25">
      <c r="A101">
        <v>104</v>
      </c>
      <c r="C101" s="2">
        <v>2</v>
      </c>
      <c r="D101" s="1">
        <v>3</v>
      </c>
      <c r="E101" s="3">
        <v>4</v>
      </c>
    </row>
    <row r="102" spans="1:5" x14ac:dyDescent="0.25">
      <c r="A102">
        <v>105</v>
      </c>
      <c r="C102" s="2">
        <v>2</v>
      </c>
      <c r="D102" s="1">
        <v>3</v>
      </c>
      <c r="E102" s="3">
        <v>4</v>
      </c>
    </row>
    <row r="103" spans="1:5" x14ac:dyDescent="0.25">
      <c r="A103">
        <v>106</v>
      </c>
      <c r="C103" s="2">
        <v>2</v>
      </c>
      <c r="D103" s="1">
        <v>3</v>
      </c>
      <c r="E103" s="3">
        <v>4</v>
      </c>
    </row>
    <row r="104" spans="1:5" x14ac:dyDescent="0.25">
      <c r="A104">
        <v>107</v>
      </c>
      <c r="C104" s="2">
        <v>2</v>
      </c>
      <c r="D104" s="1">
        <v>3</v>
      </c>
      <c r="E104" s="3">
        <v>4</v>
      </c>
    </row>
    <row r="105" spans="1:5" x14ac:dyDescent="0.25">
      <c r="A105">
        <v>108</v>
      </c>
      <c r="C105" s="2">
        <v>2</v>
      </c>
      <c r="D105" s="1">
        <v>3</v>
      </c>
      <c r="E105" s="3">
        <v>4</v>
      </c>
    </row>
    <row r="106" spans="1:5" x14ac:dyDescent="0.25">
      <c r="A106">
        <v>109</v>
      </c>
      <c r="C106" s="2">
        <v>2</v>
      </c>
      <c r="E106" s="3">
        <v>4</v>
      </c>
    </row>
    <row r="107" spans="1:5" x14ac:dyDescent="0.25">
      <c r="A107">
        <v>110</v>
      </c>
      <c r="C107" s="2">
        <v>2</v>
      </c>
      <c r="E107" s="3">
        <v>4</v>
      </c>
    </row>
    <row r="108" spans="1:5" x14ac:dyDescent="0.25">
      <c r="A108">
        <v>111</v>
      </c>
      <c r="C108" s="2">
        <v>2</v>
      </c>
      <c r="E108" s="3">
        <v>4</v>
      </c>
    </row>
    <row r="109" spans="1:5" x14ac:dyDescent="0.25">
      <c r="A109">
        <v>112</v>
      </c>
      <c r="C109" s="2">
        <v>2</v>
      </c>
      <c r="E109" s="3">
        <v>4</v>
      </c>
    </row>
    <row r="110" spans="1:5" x14ac:dyDescent="0.25">
      <c r="A110">
        <v>113</v>
      </c>
      <c r="E110" s="3">
        <v>4</v>
      </c>
    </row>
    <row r="111" spans="1:5" x14ac:dyDescent="0.25">
      <c r="A111">
        <v>114</v>
      </c>
      <c r="B111" s="4">
        <v>1</v>
      </c>
      <c r="E111" s="3">
        <v>4</v>
      </c>
    </row>
    <row r="112" spans="1:5" x14ac:dyDescent="0.25">
      <c r="A112">
        <v>115</v>
      </c>
      <c r="B112" s="4">
        <v>1</v>
      </c>
      <c r="E112" s="3">
        <v>4</v>
      </c>
    </row>
    <row r="113" spans="1:5" x14ac:dyDescent="0.25">
      <c r="A113">
        <v>116</v>
      </c>
      <c r="B113" s="4">
        <v>1</v>
      </c>
      <c r="E113" s="3">
        <v>4</v>
      </c>
    </row>
    <row r="114" spans="1:5" x14ac:dyDescent="0.25">
      <c r="A114">
        <v>117</v>
      </c>
      <c r="B114" s="4">
        <v>1</v>
      </c>
      <c r="E114" s="3">
        <v>4</v>
      </c>
    </row>
    <row r="115" spans="1:5" x14ac:dyDescent="0.25">
      <c r="A115">
        <v>118</v>
      </c>
      <c r="B115" s="4">
        <v>1</v>
      </c>
      <c r="E115" s="3">
        <v>4</v>
      </c>
    </row>
    <row r="116" spans="1:5" x14ac:dyDescent="0.25">
      <c r="A116">
        <v>119</v>
      </c>
      <c r="B116" s="4">
        <v>1</v>
      </c>
    </row>
    <row r="117" spans="1:5" x14ac:dyDescent="0.25">
      <c r="A117">
        <v>120</v>
      </c>
      <c r="B117" s="4">
        <v>1</v>
      </c>
    </row>
    <row r="118" spans="1:5" x14ac:dyDescent="0.25">
      <c r="A118">
        <v>121</v>
      </c>
      <c r="B118" s="4">
        <v>1</v>
      </c>
    </row>
    <row r="119" spans="1:5" x14ac:dyDescent="0.25">
      <c r="A119">
        <v>122</v>
      </c>
      <c r="B119" s="4">
        <v>1</v>
      </c>
    </row>
    <row r="120" spans="1:5" x14ac:dyDescent="0.25">
      <c r="A120">
        <v>123</v>
      </c>
      <c r="B120" s="4">
        <v>1</v>
      </c>
    </row>
    <row r="121" spans="1:5" x14ac:dyDescent="0.25">
      <c r="A121">
        <v>124</v>
      </c>
      <c r="B121" s="4">
        <v>1</v>
      </c>
      <c r="D121" s="1">
        <v>3</v>
      </c>
    </row>
    <row r="122" spans="1:5" x14ac:dyDescent="0.25">
      <c r="A122">
        <v>125</v>
      </c>
      <c r="B122" s="4">
        <v>1</v>
      </c>
      <c r="D122" s="1">
        <v>3</v>
      </c>
    </row>
    <row r="123" spans="1:5" x14ac:dyDescent="0.25">
      <c r="A123">
        <v>126</v>
      </c>
      <c r="B123" s="4">
        <v>1</v>
      </c>
      <c r="D123" s="1">
        <v>3</v>
      </c>
    </row>
    <row r="124" spans="1:5" x14ac:dyDescent="0.25">
      <c r="A124">
        <v>127</v>
      </c>
      <c r="B124" s="4">
        <v>1</v>
      </c>
      <c r="D124" s="1">
        <v>3</v>
      </c>
    </row>
    <row r="125" spans="1:5" x14ac:dyDescent="0.25">
      <c r="A125">
        <v>128</v>
      </c>
      <c r="B125" s="4">
        <v>1</v>
      </c>
      <c r="D125" s="1">
        <v>3</v>
      </c>
    </row>
    <row r="126" spans="1:5" x14ac:dyDescent="0.25">
      <c r="A126">
        <v>129</v>
      </c>
      <c r="B126" s="4">
        <v>1</v>
      </c>
      <c r="D126" s="1">
        <v>3</v>
      </c>
    </row>
    <row r="127" spans="1:5" x14ac:dyDescent="0.25">
      <c r="A127">
        <v>130</v>
      </c>
      <c r="B127" s="4">
        <v>1</v>
      </c>
      <c r="D127" s="1">
        <v>3</v>
      </c>
    </row>
    <row r="128" spans="1:5" x14ac:dyDescent="0.25">
      <c r="A128">
        <v>131</v>
      </c>
      <c r="B128" s="4">
        <v>1</v>
      </c>
      <c r="D128" s="1">
        <v>3</v>
      </c>
    </row>
    <row r="129" spans="1:5" x14ac:dyDescent="0.25">
      <c r="A129">
        <v>132</v>
      </c>
      <c r="D129" s="1">
        <v>3</v>
      </c>
    </row>
    <row r="130" spans="1:5" x14ac:dyDescent="0.25">
      <c r="A130">
        <v>133</v>
      </c>
      <c r="D130" s="1">
        <v>3</v>
      </c>
    </row>
    <row r="131" spans="1:5" x14ac:dyDescent="0.25">
      <c r="A131">
        <v>134</v>
      </c>
      <c r="C131" s="2">
        <v>2</v>
      </c>
      <c r="D131" s="1">
        <v>3</v>
      </c>
    </row>
    <row r="132" spans="1:5" x14ac:dyDescent="0.25">
      <c r="A132">
        <v>135</v>
      </c>
      <c r="C132" s="2">
        <v>2</v>
      </c>
      <c r="D132" s="1">
        <v>3</v>
      </c>
    </row>
    <row r="133" spans="1:5" x14ac:dyDescent="0.25">
      <c r="A133">
        <v>136</v>
      </c>
      <c r="C133" s="2">
        <v>2</v>
      </c>
      <c r="D133" s="1">
        <v>3</v>
      </c>
    </row>
    <row r="134" spans="1:5" x14ac:dyDescent="0.25">
      <c r="A134">
        <v>137</v>
      </c>
      <c r="C134" s="2">
        <v>2</v>
      </c>
      <c r="D134" s="1">
        <v>3</v>
      </c>
      <c r="E134" s="3">
        <v>4</v>
      </c>
    </row>
    <row r="135" spans="1:5" x14ac:dyDescent="0.25">
      <c r="A135">
        <v>138</v>
      </c>
      <c r="C135" s="2">
        <v>2</v>
      </c>
      <c r="D135" s="1">
        <v>3</v>
      </c>
      <c r="E135" s="3">
        <v>4</v>
      </c>
    </row>
    <row r="136" spans="1:5" x14ac:dyDescent="0.25">
      <c r="A136">
        <v>139</v>
      </c>
      <c r="C136" s="2">
        <v>2</v>
      </c>
      <c r="E136" s="3">
        <v>4</v>
      </c>
    </row>
    <row r="137" spans="1:5" x14ac:dyDescent="0.25">
      <c r="A137">
        <v>140</v>
      </c>
      <c r="C137" s="2">
        <v>2</v>
      </c>
      <c r="E137" s="3">
        <v>4</v>
      </c>
    </row>
    <row r="138" spans="1:5" x14ac:dyDescent="0.25">
      <c r="A138">
        <v>141</v>
      </c>
      <c r="C138" s="2">
        <v>2</v>
      </c>
      <c r="E138" s="3">
        <v>4</v>
      </c>
    </row>
    <row r="139" spans="1:5" x14ac:dyDescent="0.25">
      <c r="A139">
        <v>142</v>
      </c>
      <c r="C139" s="2">
        <v>2</v>
      </c>
      <c r="E139" s="3">
        <v>4</v>
      </c>
    </row>
    <row r="140" spans="1:5" x14ac:dyDescent="0.25">
      <c r="A140">
        <v>143</v>
      </c>
      <c r="C140" s="2">
        <v>2</v>
      </c>
      <c r="E140" s="3">
        <v>4</v>
      </c>
    </row>
    <row r="141" spans="1:5" x14ac:dyDescent="0.25">
      <c r="A141">
        <v>144</v>
      </c>
      <c r="C141" s="2">
        <v>2</v>
      </c>
      <c r="E141" s="3">
        <v>4</v>
      </c>
    </row>
    <row r="142" spans="1:5" x14ac:dyDescent="0.25">
      <c r="A142">
        <v>145</v>
      </c>
      <c r="C142" s="2">
        <v>2</v>
      </c>
      <c r="E142" s="3">
        <v>4</v>
      </c>
    </row>
    <row r="143" spans="1:5" x14ac:dyDescent="0.25">
      <c r="A143">
        <v>146</v>
      </c>
      <c r="C143" s="2">
        <v>2</v>
      </c>
      <c r="E143" s="3">
        <v>4</v>
      </c>
    </row>
    <row r="144" spans="1:5" x14ac:dyDescent="0.25">
      <c r="A144">
        <v>147</v>
      </c>
      <c r="C144" s="2">
        <v>2</v>
      </c>
      <c r="E144" s="3">
        <v>4</v>
      </c>
    </row>
    <row r="145" spans="1:5" x14ac:dyDescent="0.25">
      <c r="A145">
        <v>148</v>
      </c>
      <c r="C145" s="2">
        <v>2</v>
      </c>
      <c r="E145" s="3">
        <v>4</v>
      </c>
    </row>
    <row r="146" spans="1:5" x14ac:dyDescent="0.25">
      <c r="A146">
        <v>149</v>
      </c>
      <c r="E146" s="3">
        <v>4</v>
      </c>
    </row>
    <row r="147" spans="1:5" x14ac:dyDescent="0.25">
      <c r="A147">
        <v>150</v>
      </c>
      <c r="B147" s="4">
        <v>1</v>
      </c>
      <c r="E147" s="3">
        <v>4</v>
      </c>
    </row>
    <row r="148" spans="1:5" x14ac:dyDescent="0.25">
      <c r="A148">
        <v>151</v>
      </c>
      <c r="B148" s="4">
        <v>1</v>
      </c>
      <c r="E148" s="3">
        <v>4</v>
      </c>
    </row>
    <row r="149" spans="1:5" x14ac:dyDescent="0.25">
      <c r="A149">
        <v>152</v>
      </c>
      <c r="B149" s="4">
        <v>1</v>
      </c>
      <c r="E149" s="3">
        <v>4</v>
      </c>
    </row>
    <row r="150" spans="1:5" x14ac:dyDescent="0.25">
      <c r="A150">
        <v>153</v>
      </c>
      <c r="B150" s="4">
        <v>1</v>
      </c>
      <c r="E150" s="3">
        <v>4</v>
      </c>
    </row>
    <row r="151" spans="1:5" x14ac:dyDescent="0.25">
      <c r="A151">
        <v>154</v>
      </c>
      <c r="B151" s="4">
        <v>1</v>
      </c>
    </row>
    <row r="152" spans="1:5" x14ac:dyDescent="0.25">
      <c r="A152">
        <v>155</v>
      </c>
      <c r="B152" s="4">
        <v>1</v>
      </c>
    </row>
    <row r="153" spans="1:5" x14ac:dyDescent="0.25">
      <c r="A153">
        <v>156</v>
      </c>
      <c r="B153" s="4">
        <v>1</v>
      </c>
    </row>
    <row r="154" spans="1:5" x14ac:dyDescent="0.25">
      <c r="A154">
        <v>157</v>
      </c>
      <c r="B154" s="4">
        <v>1</v>
      </c>
    </row>
    <row r="155" spans="1:5" x14ac:dyDescent="0.25">
      <c r="A155">
        <v>158</v>
      </c>
      <c r="B155" s="4">
        <v>1</v>
      </c>
      <c r="D155" s="1">
        <v>3</v>
      </c>
    </row>
    <row r="156" spans="1:5" x14ac:dyDescent="0.25">
      <c r="A156">
        <v>159</v>
      </c>
      <c r="B156" s="4">
        <v>1</v>
      </c>
      <c r="D156" s="1">
        <v>3</v>
      </c>
    </row>
    <row r="157" spans="1:5" x14ac:dyDescent="0.25">
      <c r="A157">
        <v>160</v>
      </c>
      <c r="B157" s="4">
        <v>1</v>
      </c>
      <c r="D157" s="1">
        <v>3</v>
      </c>
    </row>
    <row r="158" spans="1:5" x14ac:dyDescent="0.25">
      <c r="A158">
        <v>161</v>
      </c>
      <c r="B158" s="4">
        <v>1</v>
      </c>
      <c r="D158" s="1">
        <v>3</v>
      </c>
    </row>
    <row r="159" spans="1:5" x14ac:dyDescent="0.25">
      <c r="A159">
        <v>162</v>
      </c>
      <c r="B159" s="4">
        <v>1</v>
      </c>
      <c r="D159" s="1">
        <v>3</v>
      </c>
    </row>
    <row r="160" spans="1:5" x14ac:dyDescent="0.25">
      <c r="A160">
        <v>163</v>
      </c>
      <c r="B160" s="4">
        <v>1</v>
      </c>
      <c r="D160" s="1">
        <v>3</v>
      </c>
    </row>
    <row r="161" spans="1:5" x14ac:dyDescent="0.25">
      <c r="A161">
        <v>164</v>
      </c>
      <c r="B161" s="4">
        <v>1</v>
      </c>
      <c r="D161" s="1">
        <v>3</v>
      </c>
    </row>
    <row r="162" spans="1:5" x14ac:dyDescent="0.25">
      <c r="A162">
        <v>165</v>
      </c>
      <c r="B162" s="4">
        <v>1</v>
      </c>
      <c r="D162" s="1">
        <v>3</v>
      </c>
    </row>
    <row r="163" spans="1:5" x14ac:dyDescent="0.25">
      <c r="A163">
        <v>166</v>
      </c>
      <c r="D163" s="1">
        <v>3</v>
      </c>
    </row>
    <row r="164" spans="1:5" x14ac:dyDescent="0.25">
      <c r="A164">
        <v>167</v>
      </c>
      <c r="D164" s="1">
        <v>3</v>
      </c>
    </row>
    <row r="165" spans="1:5" x14ac:dyDescent="0.25">
      <c r="A165">
        <v>168</v>
      </c>
      <c r="C165" s="2">
        <v>2</v>
      </c>
      <c r="D165" s="1">
        <v>3</v>
      </c>
    </row>
    <row r="166" spans="1:5" x14ac:dyDescent="0.25">
      <c r="A166">
        <v>169</v>
      </c>
      <c r="C166" s="2">
        <v>2</v>
      </c>
      <c r="D166" s="1">
        <v>3</v>
      </c>
    </row>
    <row r="167" spans="1:5" x14ac:dyDescent="0.25">
      <c r="A167">
        <v>170</v>
      </c>
      <c r="C167" s="2">
        <v>2</v>
      </c>
      <c r="D167" s="1">
        <v>3</v>
      </c>
    </row>
    <row r="168" spans="1:5" x14ac:dyDescent="0.25">
      <c r="A168">
        <v>171</v>
      </c>
      <c r="C168" s="2">
        <v>2</v>
      </c>
      <c r="D168" s="1">
        <v>3</v>
      </c>
    </row>
    <row r="169" spans="1:5" x14ac:dyDescent="0.25">
      <c r="A169">
        <v>172</v>
      </c>
      <c r="C169" s="2">
        <v>2</v>
      </c>
    </row>
    <row r="170" spans="1:5" x14ac:dyDescent="0.25">
      <c r="A170">
        <v>173</v>
      </c>
      <c r="C170" s="2">
        <v>2</v>
      </c>
      <c r="E170" s="3">
        <v>4</v>
      </c>
    </row>
    <row r="171" spans="1:5" x14ac:dyDescent="0.25">
      <c r="A171">
        <v>174</v>
      </c>
      <c r="C171" s="2">
        <v>2</v>
      </c>
      <c r="E171" s="3">
        <v>4</v>
      </c>
    </row>
    <row r="172" spans="1:5" x14ac:dyDescent="0.25">
      <c r="A172">
        <v>175</v>
      </c>
      <c r="C172" s="2">
        <v>2</v>
      </c>
      <c r="E172" s="3">
        <v>4</v>
      </c>
    </row>
    <row r="173" spans="1:5" x14ac:dyDescent="0.25">
      <c r="A173">
        <v>176</v>
      </c>
      <c r="C173" s="2">
        <v>2</v>
      </c>
      <c r="E173" s="3">
        <v>4</v>
      </c>
    </row>
    <row r="174" spans="1:5" x14ac:dyDescent="0.25">
      <c r="A174">
        <v>177</v>
      </c>
      <c r="C174" s="2">
        <v>2</v>
      </c>
      <c r="E174" s="3">
        <v>4</v>
      </c>
    </row>
    <row r="175" spans="1:5" x14ac:dyDescent="0.25">
      <c r="A175">
        <v>178</v>
      </c>
      <c r="C175" s="2">
        <v>2</v>
      </c>
      <c r="E175" s="3">
        <v>4</v>
      </c>
    </row>
    <row r="176" spans="1:5" x14ac:dyDescent="0.25">
      <c r="A176">
        <v>179</v>
      </c>
      <c r="C176" s="2">
        <v>2</v>
      </c>
      <c r="E176" s="3">
        <v>4</v>
      </c>
    </row>
    <row r="177" spans="1:5" x14ac:dyDescent="0.25">
      <c r="A177">
        <v>180</v>
      </c>
      <c r="C177" s="2">
        <v>2</v>
      </c>
      <c r="E177" s="3">
        <v>4</v>
      </c>
    </row>
    <row r="178" spans="1:5" x14ac:dyDescent="0.25">
      <c r="A178">
        <v>181</v>
      </c>
      <c r="C178" s="2">
        <v>2</v>
      </c>
      <c r="E178" s="3">
        <v>4</v>
      </c>
    </row>
    <row r="179" spans="1:5" x14ac:dyDescent="0.25">
      <c r="A179">
        <v>182</v>
      </c>
      <c r="C179" s="2">
        <v>2</v>
      </c>
      <c r="E179" s="3">
        <v>4</v>
      </c>
    </row>
    <row r="180" spans="1:5" x14ac:dyDescent="0.25">
      <c r="A180">
        <v>183</v>
      </c>
      <c r="E180" s="3">
        <v>4</v>
      </c>
    </row>
    <row r="181" spans="1:5" x14ac:dyDescent="0.25">
      <c r="A181">
        <v>184</v>
      </c>
      <c r="E181" s="3">
        <v>4</v>
      </c>
    </row>
    <row r="182" spans="1:5" x14ac:dyDescent="0.25">
      <c r="A182">
        <v>185</v>
      </c>
      <c r="B182" s="4">
        <v>1</v>
      </c>
      <c r="E182" s="3">
        <v>4</v>
      </c>
    </row>
    <row r="183" spans="1:5" x14ac:dyDescent="0.25">
      <c r="A183">
        <v>186</v>
      </c>
      <c r="B183" s="4">
        <v>1</v>
      </c>
      <c r="E183" s="3">
        <v>4</v>
      </c>
    </row>
    <row r="184" spans="1:5" x14ac:dyDescent="0.25">
      <c r="A184">
        <v>187</v>
      </c>
      <c r="B184" s="4">
        <v>1</v>
      </c>
    </row>
    <row r="185" spans="1:5" x14ac:dyDescent="0.25">
      <c r="A185">
        <v>188</v>
      </c>
      <c r="B185" s="4">
        <v>1</v>
      </c>
    </row>
    <row r="186" spans="1:5" x14ac:dyDescent="0.25">
      <c r="A186">
        <v>189</v>
      </c>
      <c r="B186" s="4">
        <v>1</v>
      </c>
    </row>
    <row r="187" spans="1:5" x14ac:dyDescent="0.25">
      <c r="A187">
        <v>190</v>
      </c>
      <c r="B187" s="4">
        <v>1</v>
      </c>
      <c r="D187" s="1">
        <v>3</v>
      </c>
    </row>
    <row r="188" spans="1:5" x14ac:dyDescent="0.25">
      <c r="A188">
        <v>191</v>
      </c>
      <c r="B188" s="4">
        <v>1</v>
      </c>
      <c r="D188" s="1">
        <v>3</v>
      </c>
    </row>
    <row r="189" spans="1:5" x14ac:dyDescent="0.25">
      <c r="A189">
        <v>192</v>
      </c>
      <c r="B189" s="4">
        <v>1</v>
      </c>
      <c r="D189" s="1">
        <v>3</v>
      </c>
    </row>
    <row r="190" spans="1:5" x14ac:dyDescent="0.25">
      <c r="A190">
        <v>193</v>
      </c>
      <c r="B190" s="4">
        <v>1</v>
      </c>
      <c r="D190" s="1">
        <v>3</v>
      </c>
    </row>
    <row r="191" spans="1:5" x14ac:dyDescent="0.25">
      <c r="A191">
        <v>194</v>
      </c>
      <c r="B191" s="4">
        <v>1</v>
      </c>
      <c r="D191" s="1">
        <v>3</v>
      </c>
    </row>
    <row r="192" spans="1:5" x14ac:dyDescent="0.25">
      <c r="A192">
        <v>195</v>
      </c>
      <c r="B192" s="4">
        <v>1</v>
      </c>
      <c r="D192" s="1">
        <v>3</v>
      </c>
    </row>
    <row r="193" spans="1:5" x14ac:dyDescent="0.25">
      <c r="A193">
        <v>196</v>
      </c>
      <c r="B193" s="4">
        <v>1</v>
      </c>
      <c r="D193" s="1">
        <v>3</v>
      </c>
    </row>
    <row r="194" spans="1:5" x14ac:dyDescent="0.25">
      <c r="A194">
        <v>197</v>
      </c>
      <c r="B194" s="4">
        <v>1</v>
      </c>
      <c r="D194" s="1">
        <v>3</v>
      </c>
    </row>
    <row r="195" spans="1:5" x14ac:dyDescent="0.25">
      <c r="A195">
        <v>198</v>
      </c>
      <c r="B195" s="4">
        <v>1</v>
      </c>
      <c r="D195" s="1">
        <v>3</v>
      </c>
    </row>
    <row r="196" spans="1:5" x14ac:dyDescent="0.25">
      <c r="A196">
        <v>199</v>
      </c>
      <c r="B196" s="4">
        <v>1</v>
      </c>
      <c r="D196" s="1">
        <v>3</v>
      </c>
    </row>
    <row r="197" spans="1:5" x14ac:dyDescent="0.25">
      <c r="A197">
        <v>200</v>
      </c>
      <c r="D197" s="1">
        <v>3</v>
      </c>
    </row>
    <row r="198" spans="1:5" x14ac:dyDescent="0.25">
      <c r="A198">
        <v>201</v>
      </c>
      <c r="C198" s="2">
        <v>2</v>
      </c>
      <c r="D198" s="1">
        <v>3</v>
      </c>
    </row>
    <row r="199" spans="1:5" x14ac:dyDescent="0.25">
      <c r="A199">
        <v>202</v>
      </c>
      <c r="C199" s="2">
        <v>2</v>
      </c>
      <c r="D199" s="1">
        <v>3</v>
      </c>
    </row>
    <row r="200" spans="1:5" x14ac:dyDescent="0.25">
      <c r="A200">
        <v>203</v>
      </c>
      <c r="C200" s="2">
        <v>2</v>
      </c>
      <c r="D200" s="1">
        <v>3</v>
      </c>
    </row>
    <row r="201" spans="1:5" x14ac:dyDescent="0.25">
      <c r="A201">
        <v>204</v>
      </c>
      <c r="C201" s="2">
        <v>2</v>
      </c>
      <c r="D201" s="1">
        <v>3</v>
      </c>
    </row>
    <row r="202" spans="1:5" x14ac:dyDescent="0.25">
      <c r="A202">
        <v>205</v>
      </c>
      <c r="C202" s="2">
        <v>2</v>
      </c>
      <c r="E202" s="3">
        <v>4</v>
      </c>
    </row>
    <row r="203" spans="1:5" x14ac:dyDescent="0.25">
      <c r="A203">
        <v>206</v>
      </c>
      <c r="C203" s="2">
        <v>2</v>
      </c>
      <c r="E203" s="3">
        <v>4</v>
      </c>
    </row>
    <row r="204" spans="1:5" x14ac:dyDescent="0.25">
      <c r="A204">
        <v>207</v>
      </c>
      <c r="C204" s="2">
        <v>2</v>
      </c>
      <c r="E204" s="3">
        <v>4</v>
      </c>
    </row>
    <row r="205" spans="1:5" x14ac:dyDescent="0.25">
      <c r="A205">
        <v>208</v>
      </c>
      <c r="C205" s="2">
        <v>2</v>
      </c>
      <c r="E205" s="3">
        <v>4</v>
      </c>
    </row>
    <row r="206" spans="1:5" x14ac:dyDescent="0.25">
      <c r="A206">
        <v>209</v>
      </c>
      <c r="C206" s="2">
        <v>2</v>
      </c>
      <c r="E206" s="3">
        <v>4</v>
      </c>
    </row>
    <row r="207" spans="1:5" x14ac:dyDescent="0.25">
      <c r="A207">
        <v>210</v>
      </c>
      <c r="C207" s="2">
        <v>2</v>
      </c>
      <c r="E207" s="3">
        <v>4</v>
      </c>
    </row>
    <row r="208" spans="1:5" x14ac:dyDescent="0.25">
      <c r="A208">
        <v>211</v>
      </c>
      <c r="C208" s="2">
        <v>2</v>
      </c>
      <c r="E208" s="3">
        <v>4</v>
      </c>
    </row>
    <row r="209" spans="1:5" x14ac:dyDescent="0.25">
      <c r="A209">
        <v>212</v>
      </c>
      <c r="C209" s="2">
        <v>2</v>
      </c>
      <c r="E209" s="3">
        <v>4</v>
      </c>
    </row>
    <row r="210" spans="1:5" x14ac:dyDescent="0.25">
      <c r="A210">
        <v>213</v>
      </c>
      <c r="C210" s="2">
        <v>2</v>
      </c>
      <c r="E210" s="3">
        <v>4</v>
      </c>
    </row>
    <row r="211" spans="1:5" x14ac:dyDescent="0.25">
      <c r="A211">
        <v>214</v>
      </c>
      <c r="C211" s="2">
        <v>2</v>
      </c>
      <c r="E211" s="3">
        <v>4</v>
      </c>
    </row>
    <row r="212" spans="1:5" x14ac:dyDescent="0.25">
      <c r="A212">
        <v>215</v>
      </c>
      <c r="C212" s="2">
        <v>2</v>
      </c>
      <c r="E212" s="3">
        <v>4</v>
      </c>
    </row>
    <row r="213" spans="1:5" x14ac:dyDescent="0.25">
      <c r="A213">
        <v>216</v>
      </c>
      <c r="C213" s="2">
        <v>2</v>
      </c>
      <c r="E213" s="3">
        <v>4</v>
      </c>
    </row>
    <row r="214" spans="1:5" x14ac:dyDescent="0.25">
      <c r="A214">
        <v>217</v>
      </c>
      <c r="E214" s="3">
        <v>4</v>
      </c>
    </row>
    <row r="215" spans="1:5" x14ac:dyDescent="0.25">
      <c r="A215">
        <v>218</v>
      </c>
      <c r="E215" s="3">
        <v>4</v>
      </c>
    </row>
    <row r="216" spans="1:5" x14ac:dyDescent="0.25">
      <c r="A216">
        <v>219</v>
      </c>
      <c r="E216" s="3">
        <v>4</v>
      </c>
    </row>
    <row r="217" spans="1:5" x14ac:dyDescent="0.25">
      <c r="A217">
        <v>220</v>
      </c>
      <c r="B217" s="4">
        <v>1</v>
      </c>
    </row>
    <row r="218" spans="1:5" x14ac:dyDescent="0.25">
      <c r="A218">
        <v>221</v>
      </c>
      <c r="B218" s="4">
        <v>1</v>
      </c>
    </row>
    <row r="219" spans="1:5" x14ac:dyDescent="0.25">
      <c r="A219">
        <v>222</v>
      </c>
      <c r="B219" s="4">
        <v>1</v>
      </c>
    </row>
    <row r="220" spans="1:5" x14ac:dyDescent="0.25">
      <c r="A220">
        <v>223</v>
      </c>
      <c r="B220" s="4">
        <v>1</v>
      </c>
    </row>
    <row r="221" spans="1:5" x14ac:dyDescent="0.25">
      <c r="A221">
        <v>224</v>
      </c>
      <c r="B221" s="4">
        <v>1</v>
      </c>
    </row>
    <row r="222" spans="1:5" x14ac:dyDescent="0.25">
      <c r="A222">
        <v>225</v>
      </c>
      <c r="B222" s="4">
        <v>1</v>
      </c>
      <c r="D222" s="1">
        <v>3</v>
      </c>
    </row>
    <row r="223" spans="1:5" x14ac:dyDescent="0.25">
      <c r="A223">
        <v>226</v>
      </c>
      <c r="B223" s="4">
        <v>1</v>
      </c>
      <c r="D223" s="1">
        <v>3</v>
      </c>
    </row>
    <row r="224" spans="1:5" x14ac:dyDescent="0.25">
      <c r="A224">
        <v>227</v>
      </c>
      <c r="B224" s="4">
        <v>1</v>
      </c>
      <c r="D224" s="1">
        <v>3</v>
      </c>
    </row>
    <row r="225" spans="1:5" x14ac:dyDescent="0.25">
      <c r="A225">
        <v>228</v>
      </c>
      <c r="B225" s="4">
        <v>1</v>
      </c>
      <c r="D225" s="1">
        <v>3</v>
      </c>
    </row>
    <row r="226" spans="1:5" x14ac:dyDescent="0.25">
      <c r="A226">
        <v>229</v>
      </c>
      <c r="B226" s="4">
        <v>1</v>
      </c>
      <c r="D226" s="1">
        <v>3</v>
      </c>
    </row>
    <row r="227" spans="1:5" x14ac:dyDescent="0.25">
      <c r="A227">
        <v>230</v>
      </c>
      <c r="B227" s="4">
        <v>1</v>
      </c>
      <c r="D227" s="1">
        <v>3</v>
      </c>
    </row>
    <row r="228" spans="1:5" x14ac:dyDescent="0.25">
      <c r="A228">
        <v>231</v>
      </c>
      <c r="B228" s="4">
        <v>1</v>
      </c>
      <c r="D228" s="1">
        <v>3</v>
      </c>
    </row>
    <row r="229" spans="1:5" x14ac:dyDescent="0.25">
      <c r="A229">
        <v>232</v>
      </c>
      <c r="B229" s="4">
        <v>1</v>
      </c>
      <c r="D229" s="1">
        <v>3</v>
      </c>
    </row>
    <row r="230" spans="1:5" x14ac:dyDescent="0.25">
      <c r="A230">
        <v>233</v>
      </c>
      <c r="B230" s="4">
        <v>1</v>
      </c>
      <c r="D230" s="1">
        <v>3</v>
      </c>
    </row>
    <row r="231" spans="1:5" x14ac:dyDescent="0.25">
      <c r="A231">
        <v>234</v>
      </c>
      <c r="B231" s="4">
        <v>1</v>
      </c>
      <c r="D231" s="1">
        <v>3</v>
      </c>
    </row>
    <row r="232" spans="1:5" x14ac:dyDescent="0.25">
      <c r="A232">
        <v>235</v>
      </c>
      <c r="D232" s="1">
        <v>3</v>
      </c>
      <c r="E232" s="3">
        <v>4</v>
      </c>
    </row>
    <row r="233" spans="1:5" x14ac:dyDescent="0.25">
      <c r="A233">
        <v>236</v>
      </c>
      <c r="D233" s="1">
        <v>3</v>
      </c>
      <c r="E233" s="3">
        <v>4</v>
      </c>
    </row>
    <row r="234" spans="1:5" x14ac:dyDescent="0.25">
      <c r="A234">
        <v>237</v>
      </c>
      <c r="D234" s="1">
        <v>3</v>
      </c>
      <c r="E234" s="3">
        <v>4</v>
      </c>
    </row>
    <row r="235" spans="1:5" x14ac:dyDescent="0.25">
      <c r="A235">
        <v>238</v>
      </c>
      <c r="C235" s="2">
        <v>2</v>
      </c>
      <c r="D235" s="1">
        <v>3</v>
      </c>
      <c r="E235" s="3">
        <v>4</v>
      </c>
    </row>
    <row r="236" spans="1:5" x14ac:dyDescent="0.25">
      <c r="A236">
        <v>239</v>
      </c>
      <c r="C236" s="2">
        <v>2</v>
      </c>
      <c r="D236" s="1">
        <v>3</v>
      </c>
      <c r="E236" s="3">
        <v>4</v>
      </c>
    </row>
    <row r="237" spans="1:5" x14ac:dyDescent="0.25">
      <c r="A237">
        <v>240</v>
      </c>
      <c r="C237" s="2">
        <v>2</v>
      </c>
      <c r="D237" s="1">
        <v>3</v>
      </c>
      <c r="E237" s="3">
        <v>4</v>
      </c>
    </row>
    <row r="238" spans="1:5" x14ac:dyDescent="0.25">
      <c r="A238">
        <v>241</v>
      </c>
      <c r="C238" s="2">
        <v>2</v>
      </c>
      <c r="E238" s="3">
        <v>4</v>
      </c>
    </row>
    <row r="239" spans="1:5" x14ac:dyDescent="0.25">
      <c r="A239">
        <v>242</v>
      </c>
      <c r="C239" s="2">
        <v>2</v>
      </c>
      <c r="E239" s="3">
        <v>4</v>
      </c>
    </row>
    <row r="240" spans="1:5" x14ac:dyDescent="0.25">
      <c r="A240">
        <v>243</v>
      </c>
      <c r="C240" s="2">
        <v>2</v>
      </c>
      <c r="E240" s="3">
        <v>4</v>
      </c>
    </row>
    <row r="241" spans="1:5" x14ac:dyDescent="0.25">
      <c r="A241">
        <v>244</v>
      </c>
      <c r="C241" s="2">
        <v>2</v>
      </c>
      <c r="E241" s="3">
        <v>4</v>
      </c>
    </row>
    <row r="242" spans="1:5" x14ac:dyDescent="0.25">
      <c r="A242">
        <v>245</v>
      </c>
      <c r="C242" s="2">
        <v>2</v>
      </c>
      <c r="E242" s="3">
        <v>4</v>
      </c>
    </row>
    <row r="243" spans="1:5" x14ac:dyDescent="0.25">
      <c r="A243">
        <v>246</v>
      </c>
      <c r="C243" s="2">
        <v>2</v>
      </c>
      <c r="E243" s="3">
        <v>4</v>
      </c>
    </row>
    <row r="244" spans="1:5" x14ac:dyDescent="0.25">
      <c r="A244">
        <v>247</v>
      </c>
      <c r="C244" s="2">
        <v>2</v>
      </c>
      <c r="E244" s="3">
        <v>4</v>
      </c>
    </row>
    <row r="245" spans="1:5" x14ac:dyDescent="0.25">
      <c r="A245">
        <v>248</v>
      </c>
      <c r="C245" s="2">
        <v>2</v>
      </c>
      <c r="E245" s="3">
        <v>4</v>
      </c>
    </row>
    <row r="246" spans="1:5" x14ac:dyDescent="0.25">
      <c r="A246">
        <v>249</v>
      </c>
      <c r="C246" s="2">
        <v>2</v>
      </c>
      <c r="E246" s="3">
        <v>4</v>
      </c>
    </row>
    <row r="247" spans="1:5" x14ac:dyDescent="0.25">
      <c r="A247">
        <v>250</v>
      </c>
      <c r="C247" s="2">
        <v>2</v>
      </c>
      <c r="E247" s="3">
        <v>4</v>
      </c>
    </row>
    <row r="248" spans="1:5" x14ac:dyDescent="0.25">
      <c r="A248">
        <v>251</v>
      </c>
      <c r="C248" s="2">
        <v>2</v>
      </c>
      <c r="E248" s="3">
        <v>4</v>
      </c>
    </row>
    <row r="249" spans="1:5" x14ac:dyDescent="0.25">
      <c r="A249">
        <v>252</v>
      </c>
      <c r="C249" s="2">
        <v>2</v>
      </c>
    </row>
    <row r="250" spans="1:5" x14ac:dyDescent="0.25">
      <c r="A250">
        <v>253</v>
      </c>
    </row>
    <row r="251" spans="1:5" x14ac:dyDescent="0.25">
      <c r="A251">
        <v>254</v>
      </c>
      <c r="B251" s="4">
        <v>1</v>
      </c>
    </row>
    <row r="252" spans="1:5" x14ac:dyDescent="0.25">
      <c r="A252">
        <v>255</v>
      </c>
      <c r="B252" s="4">
        <v>1</v>
      </c>
    </row>
    <row r="253" spans="1:5" x14ac:dyDescent="0.25">
      <c r="A253">
        <v>256</v>
      </c>
      <c r="B253" s="4">
        <v>1</v>
      </c>
    </row>
    <row r="254" spans="1:5" x14ac:dyDescent="0.25">
      <c r="A254">
        <v>257</v>
      </c>
      <c r="B254" s="4">
        <v>1</v>
      </c>
      <c r="D254" s="1">
        <v>3</v>
      </c>
    </row>
    <row r="255" spans="1:5" x14ac:dyDescent="0.25">
      <c r="A255">
        <v>258</v>
      </c>
      <c r="B255" s="4">
        <v>1</v>
      </c>
      <c r="D255" s="1">
        <v>3</v>
      </c>
    </row>
    <row r="256" spans="1:5" x14ac:dyDescent="0.25">
      <c r="A256">
        <v>259</v>
      </c>
      <c r="B256" s="4">
        <v>1</v>
      </c>
      <c r="D256" s="1">
        <v>3</v>
      </c>
    </row>
    <row r="257" spans="1:5" x14ac:dyDescent="0.25">
      <c r="A257">
        <v>260</v>
      </c>
      <c r="B257" s="4">
        <v>1</v>
      </c>
      <c r="D257" s="1">
        <v>3</v>
      </c>
    </row>
    <row r="258" spans="1:5" x14ac:dyDescent="0.25">
      <c r="A258">
        <v>261</v>
      </c>
      <c r="B258" s="4">
        <v>1</v>
      </c>
      <c r="D258" s="1">
        <v>3</v>
      </c>
    </row>
    <row r="259" spans="1:5" x14ac:dyDescent="0.25">
      <c r="A259">
        <v>262</v>
      </c>
      <c r="B259" s="4">
        <v>1</v>
      </c>
      <c r="D259" s="1">
        <v>3</v>
      </c>
    </row>
    <row r="260" spans="1:5" x14ac:dyDescent="0.25">
      <c r="A260">
        <v>263</v>
      </c>
      <c r="B260" s="4">
        <v>1</v>
      </c>
      <c r="D260" s="1">
        <v>3</v>
      </c>
    </row>
    <row r="261" spans="1:5" x14ac:dyDescent="0.25">
      <c r="A261">
        <v>264</v>
      </c>
      <c r="B261" s="4">
        <v>1</v>
      </c>
      <c r="D261" s="1">
        <v>3</v>
      </c>
    </row>
    <row r="262" spans="1:5" x14ac:dyDescent="0.25">
      <c r="A262">
        <v>265</v>
      </c>
      <c r="B262" s="4">
        <v>1</v>
      </c>
      <c r="D262" s="1">
        <v>3</v>
      </c>
    </row>
    <row r="263" spans="1:5" x14ac:dyDescent="0.25">
      <c r="A263">
        <v>266</v>
      </c>
      <c r="B263" s="4">
        <v>1</v>
      </c>
      <c r="D263" s="1">
        <v>3</v>
      </c>
    </row>
    <row r="264" spans="1:5" x14ac:dyDescent="0.25">
      <c r="A264">
        <v>267</v>
      </c>
      <c r="B264" s="4">
        <v>1</v>
      </c>
      <c r="D264" s="1">
        <v>3</v>
      </c>
    </row>
    <row r="265" spans="1:5" x14ac:dyDescent="0.25">
      <c r="A265">
        <v>268</v>
      </c>
      <c r="B265" s="4">
        <v>1</v>
      </c>
      <c r="D265" s="1">
        <v>3</v>
      </c>
    </row>
    <row r="266" spans="1:5" x14ac:dyDescent="0.25">
      <c r="A266">
        <v>269</v>
      </c>
      <c r="B266" s="4">
        <v>1</v>
      </c>
      <c r="D266" s="1">
        <v>3</v>
      </c>
    </row>
    <row r="267" spans="1:5" x14ac:dyDescent="0.25">
      <c r="A267">
        <v>270</v>
      </c>
      <c r="D267" s="1">
        <v>3</v>
      </c>
    </row>
    <row r="268" spans="1:5" x14ac:dyDescent="0.25">
      <c r="A268">
        <v>271</v>
      </c>
      <c r="D268" s="1">
        <v>3</v>
      </c>
      <c r="E268" s="3">
        <v>4</v>
      </c>
    </row>
    <row r="269" spans="1:5" x14ac:dyDescent="0.25">
      <c r="A269">
        <v>272</v>
      </c>
      <c r="E269" s="3">
        <v>4</v>
      </c>
    </row>
    <row r="270" spans="1:5" x14ac:dyDescent="0.25">
      <c r="A270">
        <v>273</v>
      </c>
      <c r="C270" s="2">
        <v>2</v>
      </c>
      <c r="E270" s="3">
        <v>4</v>
      </c>
    </row>
    <row r="271" spans="1:5" x14ac:dyDescent="0.25">
      <c r="A271">
        <v>274</v>
      </c>
      <c r="C271" s="2">
        <v>2</v>
      </c>
      <c r="E271" s="3">
        <v>4</v>
      </c>
    </row>
    <row r="272" spans="1:5" x14ac:dyDescent="0.25">
      <c r="A272">
        <v>275</v>
      </c>
      <c r="C272" s="2">
        <v>2</v>
      </c>
      <c r="E272" s="3">
        <v>4</v>
      </c>
    </row>
    <row r="273" spans="1:5" x14ac:dyDescent="0.25">
      <c r="A273">
        <v>276</v>
      </c>
      <c r="C273" s="2">
        <v>2</v>
      </c>
      <c r="E273" s="3">
        <v>4</v>
      </c>
    </row>
    <row r="274" spans="1:5" x14ac:dyDescent="0.25">
      <c r="A274">
        <v>277</v>
      </c>
      <c r="C274" s="2">
        <v>2</v>
      </c>
      <c r="E274" s="3">
        <v>4</v>
      </c>
    </row>
    <row r="275" spans="1:5" x14ac:dyDescent="0.25">
      <c r="A275">
        <v>278</v>
      </c>
      <c r="C275" s="2">
        <v>2</v>
      </c>
      <c r="E275" s="3">
        <v>4</v>
      </c>
    </row>
    <row r="276" spans="1:5" x14ac:dyDescent="0.25">
      <c r="A276">
        <v>279</v>
      </c>
      <c r="C276" s="2">
        <v>2</v>
      </c>
      <c r="E276" s="3">
        <v>4</v>
      </c>
    </row>
    <row r="277" spans="1:5" x14ac:dyDescent="0.25">
      <c r="A277">
        <v>280</v>
      </c>
      <c r="C277" s="2">
        <v>2</v>
      </c>
      <c r="E277" s="3">
        <v>4</v>
      </c>
    </row>
    <row r="278" spans="1:5" x14ac:dyDescent="0.25">
      <c r="A278">
        <v>281</v>
      </c>
      <c r="C278" s="2">
        <v>2</v>
      </c>
      <c r="E278" s="3">
        <v>4</v>
      </c>
    </row>
    <row r="279" spans="1:5" x14ac:dyDescent="0.25">
      <c r="A279">
        <v>282</v>
      </c>
      <c r="C279" s="2">
        <v>2</v>
      </c>
      <c r="E279" s="3">
        <v>4</v>
      </c>
    </row>
    <row r="280" spans="1:5" x14ac:dyDescent="0.25">
      <c r="A280">
        <v>283</v>
      </c>
      <c r="C280" s="2">
        <v>2</v>
      </c>
      <c r="E280" s="3">
        <v>4</v>
      </c>
    </row>
    <row r="281" spans="1:5" x14ac:dyDescent="0.25">
      <c r="A281">
        <v>284</v>
      </c>
      <c r="C281" s="2">
        <v>2</v>
      </c>
      <c r="E281" s="3">
        <v>4</v>
      </c>
    </row>
    <row r="282" spans="1:5" x14ac:dyDescent="0.25">
      <c r="A282">
        <v>285</v>
      </c>
      <c r="C282" s="2">
        <v>2</v>
      </c>
      <c r="E282" s="3">
        <v>4</v>
      </c>
    </row>
    <row r="283" spans="1:5" x14ac:dyDescent="0.25">
      <c r="A283">
        <v>286</v>
      </c>
      <c r="C283" s="2">
        <v>2</v>
      </c>
      <c r="E283" s="3">
        <v>4</v>
      </c>
    </row>
    <row r="284" spans="1:5" x14ac:dyDescent="0.25">
      <c r="A284">
        <v>287</v>
      </c>
      <c r="C284" s="2">
        <v>2</v>
      </c>
    </row>
    <row r="285" spans="1:5" x14ac:dyDescent="0.25">
      <c r="A285">
        <v>288</v>
      </c>
      <c r="C285" s="2">
        <v>2</v>
      </c>
    </row>
    <row r="286" spans="1:5" x14ac:dyDescent="0.25">
      <c r="A286">
        <v>289</v>
      </c>
    </row>
    <row r="287" spans="1:5" x14ac:dyDescent="0.25">
      <c r="A287">
        <v>290</v>
      </c>
    </row>
    <row r="288" spans="1:5" x14ac:dyDescent="0.25">
      <c r="A288">
        <v>291</v>
      </c>
      <c r="D288" s="1">
        <v>3</v>
      </c>
    </row>
    <row r="289" spans="1:4" x14ac:dyDescent="0.25">
      <c r="A289">
        <v>292</v>
      </c>
      <c r="D289" s="1">
        <v>3</v>
      </c>
    </row>
    <row r="290" spans="1:4" x14ac:dyDescent="0.25">
      <c r="A290">
        <v>293</v>
      </c>
      <c r="B290" s="4">
        <v>1</v>
      </c>
      <c r="D290" s="1">
        <v>3</v>
      </c>
    </row>
    <row r="291" spans="1:4" x14ac:dyDescent="0.25">
      <c r="A291">
        <v>294</v>
      </c>
      <c r="B291" s="4">
        <v>1</v>
      </c>
      <c r="D291" s="1">
        <v>3</v>
      </c>
    </row>
    <row r="292" spans="1:4" x14ac:dyDescent="0.25">
      <c r="A292">
        <v>295</v>
      </c>
      <c r="B292" s="4">
        <v>1</v>
      </c>
      <c r="D292" s="1">
        <v>3</v>
      </c>
    </row>
    <row r="293" spans="1:4" x14ac:dyDescent="0.25">
      <c r="A293">
        <v>296</v>
      </c>
      <c r="B293" s="4">
        <v>1</v>
      </c>
      <c r="D293" s="1">
        <v>3</v>
      </c>
    </row>
    <row r="294" spans="1:4" x14ac:dyDescent="0.25">
      <c r="A294">
        <v>297</v>
      </c>
      <c r="B294" s="4">
        <v>1</v>
      </c>
      <c r="D294" s="1">
        <v>3</v>
      </c>
    </row>
    <row r="295" spans="1:4" x14ac:dyDescent="0.25">
      <c r="A295">
        <v>298</v>
      </c>
      <c r="B295" s="4">
        <v>1</v>
      </c>
      <c r="D295" s="1">
        <v>3</v>
      </c>
    </row>
    <row r="296" spans="1:4" x14ac:dyDescent="0.25">
      <c r="A296">
        <v>299</v>
      </c>
      <c r="B296" s="4">
        <v>1</v>
      </c>
      <c r="D296" s="1">
        <v>3</v>
      </c>
    </row>
    <row r="297" spans="1:4" x14ac:dyDescent="0.25">
      <c r="A297">
        <v>300</v>
      </c>
      <c r="B297" s="4">
        <v>1</v>
      </c>
      <c r="D297" s="1">
        <v>3</v>
      </c>
    </row>
    <row r="298" spans="1:4" x14ac:dyDescent="0.25">
      <c r="A298">
        <v>301</v>
      </c>
      <c r="B298" s="4">
        <v>1</v>
      </c>
      <c r="D298" s="1">
        <v>3</v>
      </c>
    </row>
    <row r="299" spans="1:4" x14ac:dyDescent="0.25">
      <c r="A299">
        <v>302</v>
      </c>
      <c r="B299" s="4">
        <v>1</v>
      </c>
      <c r="D299" s="1">
        <v>3</v>
      </c>
    </row>
    <row r="300" spans="1:4" x14ac:dyDescent="0.25">
      <c r="A300">
        <v>303</v>
      </c>
      <c r="B300" s="4">
        <v>1</v>
      </c>
      <c r="D300" s="1">
        <v>3</v>
      </c>
    </row>
    <row r="301" spans="1:4" x14ac:dyDescent="0.25">
      <c r="A301">
        <v>304</v>
      </c>
      <c r="B301" s="4">
        <v>1</v>
      </c>
      <c r="D301" s="1">
        <v>3</v>
      </c>
    </row>
    <row r="302" spans="1:4" x14ac:dyDescent="0.25">
      <c r="A302">
        <v>305</v>
      </c>
      <c r="B302" s="4">
        <v>1</v>
      </c>
    </row>
    <row r="303" spans="1:4" x14ac:dyDescent="0.25">
      <c r="A303">
        <v>306</v>
      </c>
      <c r="B303" s="4">
        <v>1</v>
      </c>
    </row>
    <row r="304" spans="1:4" x14ac:dyDescent="0.25">
      <c r="A304">
        <v>307</v>
      </c>
      <c r="B304" s="4">
        <v>1</v>
      </c>
    </row>
    <row r="305" spans="1:5" x14ac:dyDescent="0.25">
      <c r="A305">
        <v>308</v>
      </c>
    </row>
    <row r="306" spans="1:5" x14ac:dyDescent="0.25">
      <c r="A306">
        <v>309</v>
      </c>
      <c r="E306" s="3">
        <v>4</v>
      </c>
    </row>
    <row r="307" spans="1:5" x14ac:dyDescent="0.25">
      <c r="A307">
        <v>310</v>
      </c>
      <c r="E307" s="3">
        <v>4</v>
      </c>
    </row>
    <row r="308" spans="1:5" x14ac:dyDescent="0.25">
      <c r="A308">
        <v>311</v>
      </c>
      <c r="E308" s="3">
        <v>4</v>
      </c>
    </row>
    <row r="309" spans="1:5" x14ac:dyDescent="0.25">
      <c r="A309">
        <v>312</v>
      </c>
      <c r="C309" s="2">
        <v>2</v>
      </c>
      <c r="E309" s="3">
        <v>4</v>
      </c>
    </row>
    <row r="310" spans="1:5" x14ac:dyDescent="0.25">
      <c r="A310">
        <v>313</v>
      </c>
      <c r="C310" s="2">
        <v>2</v>
      </c>
      <c r="E310" s="3">
        <v>4</v>
      </c>
    </row>
    <row r="311" spans="1:5" x14ac:dyDescent="0.25">
      <c r="A311">
        <v>314</v>
      </c>
      <c r="C311" s="2">
        <v>2</v>
      </c>
      <c r="E311" s="3">
        <v>4</v>
      </c>
    </row>
    <row r="312" spans="1:5" x14ac:dyDescent="0.25">
      <c r="A312">
        <v>315</v>
      </c>
      <c r="C312" s="2">
        <v>2</v>
      </c>
      <c r="E312" s="3">
        <v>4</v>
      </c>
    </row>
    <row r="313" spans="1:5" x14ac:dyDescent="0.25">
      <c r="A313">
        <v>316</v>
      </c>
      <c r="C313" s="2">
        <v>2</v>
      </c>
      <c r="E313" s="3">
        <v>4</v>
      </c>
    </row>
    <row r="314" spans="1:5" x14ac:dyDescent="0.25">
      <c r="A314">
        <v>317</v>
      </c>
      <c r="C314" s="2">
        <v>2</v>
      </c>
      <c r="E314" s="3">
        <v>4</v>
      </c>
    </row>
    <row r="315" spans="1:5" x14ac:dyDescent="0.25">
      <c r="A315">
        <v>318</v>
      </c>
      <c r="C315" s="2">
        <v>2</v>
      </c>
      <c r="E315" s="3">
        <v>4</v>
      </c>
    </row>
    <row r="316" spans="1:5" x14ac:dyDescent="0.25">
      <c r="A316">
        <v>319</v>
      </c>
      <c r="C316" s="2">
        <v>2</v>
      </c>
      <c r="E316" s="3">
        <v>4</v>
      </c>
    </row>
    <row r="317" spans="1:5" x14ac:dyDescent="0.25">
      <c r="A317">
        <v>320</v>
      </c>
      <c r="C317" s="2">
        <v>2</v>
      </c>
      <c r="E317" s="3">
        <v>4</v>
      </c>
    </row>
    <row r="318" spans="1:5" x14ac:dyDescent="0.25">
      <c r="A318">
        <v>321</v>
      </c>
      <c r="C318" s="2">
        <v>2</v>
      </c>
      <c r="E318" s="3">
        <v>4</v>
      </c>
    </row>
    <row r="319" spans="1:5" x14ac:dyDescent="0.25">
      <c r="A319">
        <v>322</v>
      </c>
      <c r="C319" s="2">
        <v>2</v>
      </c>
      <c r="E319" s="3">
        <v>4</v>
      </c>
    </row>
    <row r="320" spans="1:5" x14ac:dyDescent="0.25">
      <c r="A320">
        <v>323</v>
      </c>
      <c r="C320" s="2">
        <v>2</v>
      </c>
      <c r="E320" s="3">
        <v>4</v>
      </c>
    </row>
    <row r="321" spans="1:5" x14ac:dyDescent="0.25">
      <c r="A321">
        <v>324</v>
      </c>
      <c r="D321" s="1">
        <v>3</v>
      </c>
      <c r="E321" s="3">
        <v>4</v>
      </c>
    </row>
    <row r="322" spans="1:5" x14ac:dyDescent="0.25">
      <c r="A322">
        <v>325</v>
      </c>
      <c r="D322" s="1">
        <v>3</v>
      </c>
    </row>
    <row r="323" spans="1:5" x14ac:dyDescent="0.25">
      <c r="A323">
        <v>326</v>
      </c>
      <c r="D323" s="1">
        <v>3</v>
      </c>
    </row>
    <row r="324" spans="1:5" x14ac:dyDescent="0.25">
      <c r="A324">
        <v>327</v>
      </c>
      <c r="B324" s="4">
        <v>1</v>
      </c>
      <c r="D324" s="1">
        <v>3</v>
      </c>
    </row>
    <row r="325" spans="1:5" x14ac:dyDescent="0.25">
      <c r="A325">
        <v>328</v>
      </c>
      <c r="B325" s="4">
        <v>1</v>
      </c>
      <c r="D325" s="1">
        <v>3</v>
      </c>
    </row>
    <row r="326" spans="1:5" x14ac:dyDescent="0.25">
      <c r="A326">
        <v>329</v>
      </c>
      <c r="B326" s="4">
        <v>1</v>
      </c>
      <c r="D326" s="1">
        <v>3</v>
      </c>
    </row>
    <row r="327" spans="1:5" x14ac:dyDescent="0.25">
      <c r="A327">
        <v>330</v>
      </c>
      <c r="B327" s="4">
        <v>1</v>
      </c>
      <c r="D327" s="1">
        <v>3</v>
      </c>
    </row>
    <row r="328" spans="1:5" x14ac:dyDescent="0.25">
      <c r="A328">
        <v>331</v>
      </c>
      <c r="B328" s="4">
        <v>1</v>
      </c>
      <c r="D328" s="1">
        <v>3</v>
      </c>
    </row>
    <row r="329" spans="1:5" x14ac:dyDescent="0.25">
      <c r="A329">
        <v>332</v>
      </c>
      <c r="B329" s="4">
        <v>1</v>
      </c>
      <c r="D329" s="1">
        <v>3</v>
      </c>
    </row>
    <row r="330" spans="1:5" x14ac:dyDescent="0.25">
      <c r="A330">
        <v>333</v>
      </c>
      <c r="B330" s="4">
        <v>1</v>
      </c>
      <c r="D330" s="1">
        <v>3</v>
      </c>
    </row>
    <row r="331" spans="1:5" x14ac:dyDescent="0.25">
      <c r="A331">
        <v>334</v>
      </c>
      <c r="B331" s="4">
        <v>1</v>
      </c>
      <c r="D331" s="1">
        <v>3</v>
      </c>
    </row>
    <row r="332" spans="1:5" x14ac:dyDescent="0.25">
      <c r="A332">
        <v>335</v>
      </c>
      <c r="B332" s="4">
        <v>1</v>
      </c>
      <c r="D332" s="1">
        <v>3</v>
      </c>
    </row>
    <row r="333" spans="1:5" x14ac:dyDescent="0.25">
      <c r="A333">
        <v>336</v>
      </c>
      <c r="B333" s="4">
        <v>1</v>
      </c>
      <c r="D333" s="1">
        <v>3</v>
      </c>
    </row>
    <row r="334" spans="1:5" x14ac:dyDescent="0.25">
      <c r="A334">
        <v>337</v>
      </c>
      <c r="B334" s="4">
        <v>1</v>
      </c>
      <c r="D334" s="1">
        <v>3</v>
      </c>
    </row>
    <row r="335" spans="1:5" x14ac:dyDescent="0.25">
      <c r="A335">
        <v>338</v>
      </c>
      <c r="B335" s="4">
        <v>1</v>
      </c>
      <c r="D335" s="1">
        <v>3</v>
      </c>
    </row>
    <row r="336" spans="1:5" x14ac:dyDescent="0.25">
      <c r="A336">
        <v>339</v>
      </c>
      <c r="B336" s="4">
        <v>1</v>
      </c>
      <c r="D336" s="1">
        <v>3</v>
      </c>
    </row>
    <row r="337" spans="1:5" x14ac:dyDescent="0.25">
      <c r="A337">
        <v>340</v>
      </c>
      <c r="B337" s="4">
        <v>1</v>
      </c>
      <c r="D337" s="1">
        <v>3</v>
      </c>
    </row>
    <row r="338" spans="1:5" x14ac:dyDescent="0.25">
      <c r="A338">
        <v>341</v>
      </c>
      <c r="B338" s="4">
        <v>1</v>
      </c>
      <c r="D338" s="1">
        <v>3</v>
      </c>
    </row>
    <row r="339" spans="1:5" x14ac:dyDescent="0.25">
      <c r="A339">
        <v>342</v>
      </c>
      <c r="B339" s="4">
        <v>1</v>
      </c>
    </row>
    <row r="340" spans="1:5" x14ac:dyDescent="0.25">
      <c r="A340">
        <v>343</v>
      </c>
      <c r="B340" s="4">
        <v>1</v>
      </c>
    </row>
    <row r="341" spans="1:5" x14ac:dyDescent="0.25">
      <c r="A341">
        <v>344</v>
      </c>
      <c r="B341" s="4">
        <v>1</v>
      </c>
    </row>
    <row r="342" spans="1:5" x14ac:dyDescent="0.25">
      <c r="A342">
        <v>345</v>
      </c>
      <c r="E342" s="3">
        <v>4</v>
      </c>
    </row>
    <row r="343" spans="1:5" x14ac:dyDescent="0.25">
      <c r="A343">
        <v>346</v>
      </c>
      <c r="C343" s="2">
        <v>2</v>
      </c>
      <c r="E343" s="3">
        <v>4</v>
      </c>
    </row>
    <row r="344" spans="1:5" x14ac:dyDescent="0.25">
      <c r="A344">
        <v>347</v>
      </c>
      <c r="C344" s="2">
        <v>2</v>
      </c>
      <c r="E344" s="3">
        <v>4</v>
      </c>
    </row>
    <row r="345" spans="1:5" x14ac:dyDescent="0.25">
      <c r="A345">
        <v>348</v>
      </c>
      <c r="C345" s="2">
        <v>2</v>
      </c>
      <c r="E345" s="3">
        <v>4</v>
      </c>
    </row>
    <row r="346" spans="1:5" x14ac:dyDescent="0.25">
      <c r="A346">
        <v>349</v>
      </c>
      <c r="C346" s="2">
        <v>2</v>
      </c>
      <c r="E346" s="3">
        <v>4</v>
      </c>
    </row>
    <row r="347" spans="1:5" x14ac:dyDescent="0.25">
      <c r="A347">
        <v>350</v>
      </c>
      <c r="C347" s="2">
        <v>2</v>
      </c>
      <c r="E347" s="3">
        <v>4</v>
      </c>
    </row>
    <row r="348" spans="1:5" x14ac:dyDescent="0.25">
      <c r="A348">
        <v>351</v>
      </c>
      <c r="C348" s="2">
        <v>2</v>
      </c>
      <c r="E348" s="3">
        <v>4</v>
      </c>
    </row>
    <row r="349" spans="1:5" x14ac:dyDescent="0.25">
      <c r="A349">
        <v>352</v>
      </c>
      <c r="C349" s="2">
        <v>2</v>
      </c>
      <c r="E349" s="3">
        <v>4</v>
      </c>
    </row>
    <row r="350" spans="1:5" x14ac:dyDescent="0.25">
      <c r="A350">
        <v>353</v>
      </c>
      <c r="C350" s="2">
        <v>2</v>
      </c>
      <c r="E350" s="3">
        <v>4</v>
      </c>
    </row>
    <row r="351" spans="1:5" x14ac:dyDescent="0.25">
      <c r="A351">
        <v>354</v>
      </c>
      <c r="C351" s="2">
        <v>2</v>
      </c>
      <c r="E351" s="3">
        <v>4</v>
      </c>
    </row>
    <row r="352" spans="1:5" x14ac:dyDescent="0.25">
      <c r="A352">
        <v>355</v>
      </c>
      <c r="C352" s="2">
        <v>2</v>
      </c>
      <c r="E352" s="3">
        <v>4</v>
      </c>
    </row>
    <row r="353" spans="1:5" x14ac:dyDescent="0.25">
      <c r="A353">
        <v>356</v>
      </c>
      <c r="C353" s="2">
        <v>2</v>
      </c>
      <c r="E353" s="3">
        <v>4</v>
      </c>
    </row>
    <row r="354" spans="1:5" x14ac:dyDescent="0.25">
      <c r="A354">
        <v>357</v>
      </c>
      <c r="C354" s="2">
        <v>2</v>
      </c>
      <c r="E354" s="3">
        <v>4</v>
      </c>
    </row>
    <row r="355" spans="1:5" x14ac:dyDescent="0.25">
      <c r="A355">
        <v>358</v>
      </c>
      <c r="C355" s="2">
        <v>2</v>
      </c>
      <c r="E355" s="3">
        <v>4</v>
      </c>
    </row>
    <row r="356" spans="1:5" x14ac:dyDescent="0.25">
      <c r="A356">
        <v>359</v>
      </c>
      <c r="C356" s="2">
        <v>2</v>
      </c>
      <c r="E356" s="3">
        <v>4</v>
      </c>
    </row>
    <row r="357" spans="1:5" x14ac:dyDescent="0.25">
      <c r="A357">
        <v>360</v>
      </c>
      <c r="C357" s="2">
        <v>2</v>
      </c>
      <c r="E357" s="3">
        <v>4</v>
      </c>
    </row>
    <row r="358" spans="1:5" x14ac:dyDescent="0.25">
      <c r="A358">
        <v>361</v>
      </c>
      <c r="C358" s="2">
        <v>2</v>
      </c>
      <c r="D358" s="1">
        <v>3</v>
      </c>
      <c r="E358" s="3">
        <v>4</v>
      </c>
    </row>
    <row r="359" spans="1:5" x14ac:dyDescent="0.25">
      <c r="A359">
        <v>362</v>
      </c>
      <c r="C359" s="2">
        <v>2</v>
      </c>
      <c r="D359" s="1">
        <v>3</v>
      </c>
      <c r="E359" s="3">
        <v>4</v>
      </c>
    </row>
    <row r="360" spans="1:5" x14ac:dyDescent="0.25">
      <c r="A360">
        <v>363</v>
      </c>
      <c r="D360" s="1">
        <v>3</v>
      </c>
    </row>
    <row r="361" spans="1:5" x14ac:dyDescent="0.25">
      <c r="A361">
        <v>364</v>
      </c>
      <c r="D361" s="1">
        <v>3</v>
      </c>
    </row>
    <row r="362" spans="1:5" x14ac:dyDescent="0.25">
      <c r="A362">
        <v>365</v>
      </c>
      <c r="D362" s="1">
        <v>3</v>
      </c>
    </row>
    <row r="363" spans="1:5" x14ac:dyDescent="0.25">
      <c r="A363">
        <v>366</v>
      </c>
      <c r="B363" s="4">
        <v>1</v>
      </c>
      <c r="D363" s="1">
        <v>3</v>
      </c>
    </row>
    <row r="364" spans="1:5" x14ac:dyDescent="0.25">
      <c r="A364">
        <v>367</v>
      </c>
      <c r="B364" s="4">
        <v>1</v>
      </c>
      <c r="D364" s="1">
        <v>3</v>
      </c>
    </row>
    <row r="365" spans="1:5" x14ac:dyDescent="0.25">
      <c r="A365">
        <v>368</v>
      </c>
      <c r="B365" s="4">
        <v>1</v>
      </c>
      <c r="D365" s="1">
        <v>3</v>
      </c>
    </row>
    <row r="366" spans="1:5" x14ac:dyDescent="0.25">
      <c r="A366">
        <v>369</v>
      </c>
      <c r="B366" s="4">
        <v>1</v>
      </c>
      <c r="D366" s="1">
        <v>3</v>
      </c>
    </row>
    <row r="367" spans="1:5" x14ac:dyDescent="0.25">
      <c r="A367">
        <v>370</v>
      </c>
      <c r="B367" s="4">
        <v>1</v>
      </c>
      <c r="D367" s="1">
        <v>3</v>
      </c>
    </row>
    <row r="368" spans="1:5" x14ac:dyDescent="0.25">
      <c r="A368">
        <v>371</v>
      </c>
      <c r="B368" s="4">
        <v>1</v>
      </c>
      <c r="D368" s="1">
        <v>3</v>
      </c>
    </row>
    <row r="369" spans="1:5" x14ac:dyDescent="0.25">
      <c r="A369">
        <v>372</v>
      </c>
      <c r="B369" s="4">
        <v>1</v>
      </c>
      <c r="D369" s="1">
        <v>3</v>
      </c>
    </row>
    <row r="370" spans="1:5" x14ac:dyDescent="0.25">
      <c r="A370">
        <v>373</v>
      </c>
      <c r="B370" s="4">
        <v>1</v>
      </c>
      <c r="D370" s="1">
        <v>3</v>
      </c>
    </row>
    <row r="371" spans="1:5" x14ac:dyDescent="0.25">
      <c r="A371">
        <v>374</v>
      </c>
      <c r="B371" s="4">
        <v>1</v>
      </c>
      <c r="D371" s="1">
        <v>3</v>
      </c>
    </row>
    <row r="372" spans="1:5" x14ac:dyDescent="0.25">
      <c r="A372">
        <v>375</v>
      </c>
      <c r="B372" s="4">
        <v>1</v>
      </c>
      <c r="D372" s="1">
        <v>3</v>
      </c>
    </row>
    <row r="373" spans="1:5" x14ac:dyDescent="0.25">
      <c r="A373">
        <v>376</v>
      </c>
      <c r="B373" s="4">
        <v>1</v>
      </c>
      <c r="D373" s="1">
        <v>3</v>
      </c>
    </row>
    <row r="374" spans="1:5" x14ac:dyDescent="0.25">
      <c r="A374">
        <v>377</v>
      </c>
      <c r="B374" s="4">
        <v>1</v>
      </c>
      <c r="D374" s="1">
        <v>3</v>
      </c>
    </row>
    <row r="375" spans="1:5" x14ac:dyDescent="0.25">
      <c r="A375">
        <v>378</v>
      </c>
      <c r="B375" s="4">
        <v>1</v>
      </c>
      <c r="D375" s="1">
        <v>3</v>
      </c>
    </row>
    <row r="376" spans="1:5" x14ac:dyDescent="0.25">
      <c r="A376">
        <v>379</v>
      </c>
      <c r="B376" s="4">
        <v>1</v>
      </c>
      <c r="D376" s="1">
        <v>3</v>
      </c>
    </row>
    <row r="377" spans="1:5" x14ac:dyDescent="0.25">
      <c r="A377">
        <v>380</v>
      </c>
      <c r="B377" s="4">
        <v>1</v>
      </c>
    </row>
    <row r="378" spans="1:5" x14ac:dyDescent="0.25">
      <c r="A378">
        <v>381</v>
      </c>
      <c r="B378" s="4">
        <v>1</v>
      </c>
    </row>
    <row r="379" spans="1:5" x14ac:dyDescent="0.25">
      <c r="A379">
        <v>382</v>
      </c>
      <c r="B379" s="4">
        <v>1</v>
      </c>
      <c r="E379" s="3">
        <v>4</v>
      </c>
    </row>
    <row r="380" spans="1:5" x14ac:dyDescent="0.25">
      <c r="A380">
        <v>383</v>
      </c>
      <c r="B380" s="4">
        <v>1</v>
      </c>
      <c r="E380" s="3">
        <v>4</v>
      </c>
    </row>
    <row r="381" spans="1:5" x14ac:dyDescent="0.25">
      <c r="A381">
        <v>384</v>
      </c>
      <c r="E381" s="3">
        <v>4</v>
      </c>
    </row>
    <row r="382" spans="1:5" x14ac:dyDescent="0.25">
      <c r="A382">
        <v>385</v>
      </c>
      <c r="E382" s="3">
        <v>4</v>
      </c>
    </row>
    <row r="383" spans="1:5" x14ac:dyDescent="0.25">
      <c r="A383">
        <v>386</v>
      </c>
      <c r="C383" s="2">
        <v>2</v>
      </c>
      <c r="E383" s="3">
        <v>4</v>
      </c>
    </row>
    <row r="384" spans="1:5" x14ac:dyDescent="0.25">
      <c r="A384">
        <v>387</v>
      </c>
      <c r="C384" s="2">
        <v>2</v>
      </c>
      <c r="E384" s="3">
        <v>4</v>
      </c>
    </row>
    <row r="385" spans="1:5" x14ac:dyDescent="0.25">
      <c r="A385">
        <v>388</v>
      </c>
      <c r="C385" s="2">
        <v>2</v>
      </c>
      <c r="E385" s="3">
        <v>4</v>
      </c>
    </row>
    <row r="386" spans="1:5" x14ac:dyDescent="0.25">
      <c r="A386">
        <v>389</v>
      </c>
      <c r="C386" s="2">
        <v>2</v>
      </c>
      <c r="E386" s="3">
        <v>4</v>
      </c>
    </row>
    <row r="387" spans="1:5" x14ac:dyDescent="0.25">
      <c r="A387">
        <v>390</v>
      </c>
      <c r="C387" s="2">
        <v>2</v>
      </c>
      <c r="E387" s="3">
        <v>4</v>
      </c>
    </row>
    <row r="388" spans="1:5" x14ac:dyDescent="0.25">
      <c r="A388">
        <v>391</v>
      </c>
      <c r="C388" s="2">
        <v>2</v>
      </c>
      <c r="E388" s="3">
        <v>4</v>
      </c>
    </row>
    <row r="389" spans="1:5" x14ac:dyDescent="0.25">
      <c r="A389">
        <v>392</v>
      </c>
      <c r="C389" s="2">
        <v>2</v>
      </c>
      <c r="E389" s="3">
        <v>4</v>
      </c>
    </row>
    <row r="390" spans="1:5" x14ac:dyDescent="0.25">
      <c r="A390">
        <v>393</v>
      </c>
      <c r="C390" s="2">
        <v>2</v>
      </c>
      <c r="E390" s="3">
        <v>4</v>
      </c>
    </row>
    <row r="391" spans="1:5" x14ac:dyDescent="0.25">
      <c r="A391">
        <v>394</v>
      </c>
      <c r="C391" s="2">
        <v>2</v>
      </c>
      <c r="E391" s="3">
        <v>4</v>
      </c>
    </row>
    <row r="392" spans="1:5" x14ac:dyDescent="0.25">
      <c r="A392">
        <v>395</v>
      </c>
      <c r="C392" s="2">
        <v>2</v>
      </c>
      <c r="E392" s="3">
        <v>4</v>
      </c>
    </row>
    <row r="393" spans="1:5" x14ac:dyDescent="0.25">
      <c r="A393">
        <v>396</v>
      </c>
      <c r="C393" s="2">
        <v>2</v>
      </c>
      <c r="E393" s="3">
        <v>4</v>
      </c>
    </row>
    <row r="394" spans="1:5" x14ac:dyDescent="0.25">
      <c r="A394">
        <v>397</v>
      </c>
      <c r="C394" s="2">
        <v>2</v>
      </c>
      <c r="E394" s="3">
        <v>4</v>
      </c>
    </row>
    <row r="395" spans="1:5" x14ac:dyDescent="0.25">
      <c r="A395">
        <v>398</v>
      </c>
      <c r="C395" s="2">
        <v>2</v>
      </c>
      <c r="E395" s="3">
        <v>4</v>
      </c>
    </row>
    <row r="396" spans="1:5" x14ac:dyDescent="0.25">
      <c r="A396">
        <v>399</v>
      </c>
      <c r="C396" s="2">
        <v>2</v>
      </c>
      <c r="E396" s="3">
        <v>4</v>
      </c>
    </row>
    <row r="397" spans="1:5" x14ac:dyDescent="0.25">
      <c r="A397">
        <v>400</v>
      </c>
      <c r="C397" s="2">
        <v>2</v>
      </c>
      <c r="E397" s="3">
        <v>4</v>
      </c>
    </row>
    <row r="398" spans="1:5" x14ac:dyDescent="0.25">
      <c r="A398">
        <v>401</v>
      </c>
      <c r="C398" s="2">
        <v>2</v>
      </c>
      <c r="D398" s="1">
        <v>3</v>
      </c>
      <c r="E398" s="3">
        <v>4</v>
      </c>
    </row>
    <row r="399" spans="1:5" x14ac:dyDescent="0.25">
      <c r="A399">
        <v>402</v>
      </c>
      <c r="C399" s="2">
        <v>2</v>
      </c>
      <c r="D399" s="1">
        <v>3</v>
      </c>
    </row>
    <row r="400" spans="1:5" x14ac:dyDescent="0.25">
      <c r="A400">
        <v>403</v>
      </c>
      <c r="C400" s="2">
        <v>2</v>
      </c>
      <c r="D400" s="1">
        <v>3</v>
      </c>
    </row>
    <row r="401" spans="1:4" x14ac:dyDescent="0.25">
      <c r="A401">
        <v>404</v>
      </c>
      <c r="C401" s="2">
        <v>2</v>
      </c>
      <c r="D401" s="1">
        <v>3</v>
      </c>
    </row>
    <row r="402" spans="1:4" x14ac:dyDescent="0.25">
      <c r="A402">
        <v>405</v>
      </c>
      <c r="B402" s="4">
        <v>1</v>
      </c>
      <c r="D402" s="1">
        <v>3</v>
      </c>
    </row>
    <row r="403" spans="1:4" x14ac:dyDescent="0.25">
      <c r="A403">
        <v>406</v>
      </c>
      <c r="B403" s="4">
        <v>1</v>
      </c>
      <c r="D403" s="1">
        <v>3</v>
      </c>
    </row>
    <row r="404" spans="1:4" x14ac:dyDescent="0.25">
      <c r="A404">
        <v>407</v>
      </c>
      <c r="B404" s="4">
        <v>1</v>
      </c>
      <c r="D404" s="1">
        <v>3</v>
      </c>
    </row>
    <row r="405" spans="1:4" x14ac:dyDescent="0.25">
      <c r="A405">
        <v>408</v>
      </c>
      <c r="B405" s="4">
        <v>1</v>
      </c>
      <c r="D405" s="1">
        <v>3</v>
      </c>
    </row>
    <row r="406" spans="1:4" x14ac:dyDescent="0.25">
      <c r="A406">
        <v>409</v>
      </c>
      <c r="B406" s="4">
        <v>1</v>
      </c>
      <c r="D406" s="1">
        <v>3</v>
      </c>
    </row>
    <row r="407" spans="1:4" x14ac:dyDescent="0.25">
      <c r="A407">
        <v>410</v>
      </c>
      <c r="B407" s="4">
        <v>1</v>
      </c>
      <c r="D407" s="1">
        <v>3</v>
      </c>
    </row>
    <row r="408" spans="1:4" x14ac:dyDescent="0.25">
      <c r="A408">
        <v>411</v>
      </c>
      <c r="B408" s="4">
        <v>1</v>
      </c>
      <c r="D408" s="1">
        <v>3</v>
      </c>
    </row>
    <row r="409" spans="1:4" x14ac:dyDescent="0.25">
      <c r="A409">
        <v>412</v>
      </c>
      <c r="B409" s="4">
        <v>1</v>
      </c>
      <c r="D409" s="1">
        <v>3</v>
      </c>
    </row>
    <row r="410" spans="1:4" x14ac:dyDescent="0.25">
      <c r="A410">
        <v>413</v>
      </c>
      <c r="B410" s="4">
        <v>1</v>
      </c>
      <c r="D410" s="1">
        <v>3</v>
      </c>
    </row>
    <row r="411" spans="1:4" x14ac:dyDescent="0.25">
      <c r="A411">
        <v>414</v>
      </c>
      <c r="B411" s="4">
        <v>1</v>
      </c>
      <c r="D411" s="1">
        <v>3</v>
      </c>
    </row>
    <row r="412" spans="1:4" x14ac:dyDescent="0.25">
      <c r="A412">
        <v>415</v>
      </c>
      <c r="B412" s="4">
        <v>1</v>
      </c>
      <c r="D412" s="1">
        <v>3</v>
      </c>
    </row>
    <row r="413" spans="1:4" x14ac:dyDescent="0.25">
      <c r="A413">
        <v>416</v>
      </c>
      <c r="B413" s="4">
        <v>1</v>
      </c>
      <c r="D413" s="1">
        <v>3</v>
      </c>
    </row>
    <row r="414" spans="1:4" x14ac:dyDescent="0.25">
      <c r="A414">
        <v>417</v>
      </c>
      <c r="B414" s="4">
        <v>1</v>
      </c>
      <c r="D414" s="1">
        <v>3</v>
      </c>
    </row>
    <row r="415" spans="1:4" x14ac:dyDescent="0.25">
      <c r="A415">
        <v>418</v>
      </c>
      <c r="B415" s="4">
        <v>1</v>
      </c>
      <c r="D415" s="1">
        <v>3</v>
      </c>
    </row>
    <row r="416" spans="1:4" x14ac:dyDescent="0.25">
      <c r="A416">
        <v>419</v>
      </c>
      <c r="B416" s="4">
        <v>1</v>
      </c>
      <c r="D416" s="1">
        <v>3</v>
      </c>
    </row>
    <row r="417" spans="1:6" x14ac:dyDescent="0.25">
      <c r="A417">
        <v>420</v>
      </c>
      <c r="B417" s="4">
        <v>1</v>
      </c>
      <c r="D417" s="1">
        <v>3</v>
      </c>
    </row>
    <row r="418" spans="1:6" x14ac:dyDescent="0.25">
      <c r="A418">
        <v>421</v>
      </c>
      <c r="B418" s="4">
        <v>1</v>
      </c>
      <c r="D418" s="1">
        <v>3</v>
      </c>
    </row>
    <row r="419" spans="1:6" x14ac:dyDescent="0.25">
      <c r="A419">
        <v>422</v>
      </c>
      <c r="B419" s="4">
        <v>1</v>
      </c>
      <c r="D419" s="1">
        <v>3</v>
      </c>
    </row>
    <row r="420" spans="1:6" x14ac:dyDescent="0.25">
      <c r="A420">
        <v>423</v>
      </c>
      <c r="B420" s="4">
        <v>1</v>
      </c>
      <c r="D420" s="1">
        <v>3</v>
      </c>
    </row>
    <row r="421" spans="1:6" x14ac:dyDescent="0.25">
      <c r="A421">
        <v>424</v>
      </c>
      <c r="B421" s="4">
        <v>1</v>
      </c>
      <c r="D421" s="1">
        <v>3</v>
      </c>
    </row>
    <row r="422" spans="1:6" x14ac:dyDescent="0.25">
      <c r="A422">
        <v>425</v>
      </c>
      <c r="B422" s="4">
        <v>1</v>
      </c>
      <c r="D422" s="1">
        <v>3</v>
      </c>
    </row>
    <row r="423" spans="1:6" x14ac:dyDescent="0.25">
      <c r="A423">
        <v>426</v>
      </c>
      <c r="B423" s="4">
        <v>1</v>
      </c>
      <c r="D423" s="1">
        <v>3</v>
      </c>
    </row>
    <row r="424" spans="1:6" x14ac:dyDescent="0.25">
      <c r="A424">
        <v>427</v>
      </c>
      <c r="B424" s="4">
        <v>1</v>
      </c>
      <c r="D424" s="1">
        <v>3</v>
      </c>
      <c r="E424" s="3">
        <v>4</v>
      </c>
    </row>
    <row r="425" spans="1:6" x14ac:dyDescent="0.25">
      <c r="A425">
        <v>428</v>
      </c>
      <c r="B425" s="4">
        <v>1</v>
      </c>
      <c r="D425" s="1">
        <v>3</v>
      </c>
      <c r="E425" s="3">
        <v>4</v>
      </c>
    </row>
    <row r="426" spans="1:6" x14ac:dyDescent="0.25">
      <c r="A426">
        <v>429</v>
      </c>
      <c r="B426" s="4">
        <v>1</v>
      </c>
      <c r="D426" s="1">
        <v>3</v>
      </c>
      <c r="E426" s="3">
        <v>4</v>
      </c>
    </row>
    <row r="427" spans="1:6" x14ac:dyDescent="0.25">
      <c r="A427">
        <v>430</v>
      </c>
      <c r="B427" s="4">
        <v>1</v>
      </c>
      <c r="C427" s="2">
        <v>2</v>
      </c>
      <c r="E427" s="3">
        <v>4</v>
      </c>
    </row>
    <row r="428" spans="1:6" x14ac:dyDescent="0.25">
      <c r="A428">
        <v>431</v>
      </c>
      <c r="B428" s="4">
        <v>1</v>
      </c>
      <c r="C428" s="2">
        <v>2</v>
      </c>
      <c r="E428" s="3">
        <v>4</v>
      </c>
    </row>
    <row r="429" spans="1:6" x14ac:dyDescent="0.25">
      <c r="A429">
        <v>432</v>
      </c>
      <c r="F429" t="s">
        <v>22</v>
      </c>
    </row>
    <row r="430" spans="1:6" x14ac:dyDescent="0.25">
      <c r="A430">
        <v>937</v>
      </c>
    </row>
    <row r="431" spans="1:6" x14ac:dyDescent="0.25">
      <c r="A431">
        <v>938</v>
      </c>
    </row>
    <row r="432" spans="1:6" x14ac:dyDescent="0.25">
      <c r="A432">
        <v>939</v>
      </c>
      <c r="F432" t="s">
        <v>22</v>
      </c>
    </row>
    <row r="433" spans="1:4" x14ac:dyDescent="0.25">
      <c r="A433">
        <v>940</v>
      </c>
    </row>
    <row r="434" spans="1:4" x14ac:dyDescent="0.25">
      <c r="A434">
        <v>941</v>
      </c>
    </row>
    <row r="435" spans="1:4" x14ac:dyDescent="0.25">
      <c r="A435">
        <v>942</v>
      </c>
    </row>
    <row r="436" spans="1:4" x14ac:dyDescent="0.25">
      <c r="A436">
        <v>943</v>
      </c>
    </row>
    <row r="437" spans="1:4" x14ac:dyDescent="0.25">
      <c r="A437">
        <v>944</v>
      </c>
    </row>
    <row r="438" spans="1:4" x14ac:dyDescent="0.25">
      <c r="A438">
        <v>945</v>
      </c>
      <c r="C438" s="2">
        <v>2</v>
      </c>
    </row>
    <row r="439" spans="1:4" x14ac:dyDescent="0.25">
      <c r="A439">
        <v>946</v>
      </c>
      <c r="C439" s="2">
        <v>2</v>
      </c>
      <c r="D439" s="1">
        <v>3</v>
      </c>
    </row>
    <row r="440" spans="1:4" x14ac:dyDescent="0.25">
      <c r="A440">
        <v>947</v>
      </c>
      <c r="C440" s="2">
        <v>2</v>
      </c>
      <c r="D440" s="1">
        <v>3</v>
      </c>
    </row>
    <row r="441" spans="1:4" x14ac:dyDescent="0.25">
      <c r="A441">
        <v>948</v>
      </c>
      <c r="C441" s="2">
        <v>2</v>
      </c>
      <c r="D441" s="1">
        <v>3</v>
      </c>
    </row>
    <row r="442" spans="1:4" x14ac:dyDescent="0.25">
      <c r="A442">
        <v>949</v>
      </c>
      <c r="C442" s="2">
        <v>2</v>
      </c>
      <c r="D442" s="1">
        <v>3</v>
      </c>
    </row>
    <row r="443" spans="1:4" x14ac:dyDescent="0.25">
      <c r="A443">
        <v>950</v>
      </c>
      <c r="C443" s="2">
        <v>2</v>
      </c>
      <c r="D443" s="1">
        <v>3</v>
      </c>
    </row>
    <row r="444" spans="1:4" x14ac:dyDescent="0.25">
      <c r="A444">
        <v>951</v>
      </c>
      <c r="C444" s="2">
        <v>2</v>
      </c>
      <c r="D444" s="1">
        <v>3</v>
      </c>
    </row>
    <row r="445" spans="1:4" x14ac:dyDescent="0.25">
      <c r="A445">
        <v>952</v>
      </c>
      <c r="C445" s="2">
        <v>2</v>
      </c>
      <c r="D445" s="1">
        <v>3</v>
      </c>
    </row>
    <row r="446" spans="1:4" x14ac:dyDescent="0.25">
      <c r="A446">
        <v>953</v>
      </c>
      <c r="C446" s="2">
        <v>2</v>
      </c>
      <c r="D446" s="1">
        <v>3</v>
      </c>
    </row>
    <row r="447" spans="1:4" x14ac:dyDescent="0.25">
      <c r="A447">
        <v>954</v>
      </c>
      <c r="C447" s="2">
        <v>2</v>
      </c>
      <c r="D447" s="1">
        <v>3</v>
      </c>
    </row>
    <row r="448" spans="1:4" x14ac:dyDescent="0.25">
      <c r="A448">
        <v>955</v>
      </c>
      <c r="C448" s="2">
        <v>2</v>
      </c>
      <c r="D448" s="1">
        <v>3</v>
      </c>
    </row>
    <row r="449" spans="1:4" x14ac:dyDescent="0.25">
      <c r="A449">
        <v>956</v>
      </c>
      <c r="C449" s="2">
        <v>2</v>
      </c>
      <c r="D449" s="1">
        <v>3</v>
      </c>
    </row>
    <row r="450" spans="1:4" x14ac:dyDescent="0.25">
      <c r="A450">
        <v>957</v>
      </c>
      <c r="C450" s="2">
        <v>2</v>
      </c>
      <c r="D450" s="1">
        <v>3</v>
      </c>
    </row>
    <row r="451" spans="1:4" x14ac:dyDescent="0.25">
      <c r="A451">
        <v>958</v>
      </c>
      <c r="C451" s="2">
        <v>2</v>
      </c>
      <c r="D451" s="1">
        <v>3</v>
      </c>
    </row>
    <row r="452" spans="1:4" x14ac:dyDescent="0.25">
      <c r="A452">
        <v>959</v>
      </c>
      <c r="C452" s="2">
        <v>2</v>
      </c>
      <c r="D452" s="1">
        <v>3</v>
      </c>
    </row>
    <row r="453" spans="1:4" x14ac:dyDescent="0.25">
      <c r="A453">
        <v>960</v>
      </c>
      <c r="C453" s="2">
        <v>2</v>
      </c>
      <c r="D453" s="1">
        <v>3</v>
      </c>
    </row>
    <row r="454" spans="1:4" x14ac:dyDescent="0.25">
      <c r="A454">
        <v>961</v>
      </c>
      <c r="C454" s="2">
        <v>2</v>
      </c>
      <c r="D454" s="1">
        <v>3</v>
      </c>
    </row>
    <row r="455" spans="1:4" x14ac:dyDescent="0.25">
      <c r="A455">
        <v>962</v>
      </c>
      <c r="C455" s="2">
        <v>2</v>
      </c>
      <c r="D455" s="1">
        <v>3</v>
      </c>
    </row>
    <row r="456" spans="1:4" x14ac:dyDescent="0.25">
      <c r="A456">
        <v>963</v>
      </c>
      <c r="C456" s="2">
        <v>2</v>
      </c>
      <c r="D456" s="1">
        <v>3</v>
      </c>
    </row>
    <row r="457" spans="1:4" x14ac:dyDescent="0.25">
      <c r="A457">
        <v>964</v>
      </c>
      <c r="C457" s="2">
        <v>2</v>
      </c>
      <c r="D457" s="1">
        <v>3</v>
      </c>
    </row>
    <row r="458" spans="1:4" x14ac:dyDescent="0.25">
      <c r="A458">
        <v>965</v>
      </c>
      <c r="C458" s="2">
        <v>2</v>
      </c>
      <c r="D458" s="1">
        <v>3</v>
      </c>
    </row>
    <row r="459" spans="1:4" x14ac:dyDescent="0.25">
      <c r="A459">
        <v>966</v>
      </c>
      <c r="C459" s="2">
        <v>2</v>
      </c>
      <c r="D459" s="1">
        <v>3</v>
      </c>
    </row>
    <row r="460" spans="1:4" x14ac:dyDescent="0.25">
      <c r="A460">
        <v>967</v>
      </c>
      <c r="C460" s="2">
        <v>2</v>
      </c>
      <c r="D460" s="1">
        <v>3</v>
      </c>
    </row>
    <row r="461" spans="1:4" x14ac:dyDescent="0.25">
      <c r="A461">
        <v>968</v>
      </c>
      <c r="C461" s="2">
        <v>2</v>
      </c>
      <c r="D461" s="1">
        <v>3</v>
      </c>
    </row>
    <row r="462" spans="1:4" x14ac:dyDescent="0.25">
      <c r="A462">
        <v>969</v>
      </c>
      <c r="C462" s="2">
        <v>2</v>
      </c>
      <c r="D462" s="1">
        <v>3</v>
      </c>
    </row>
    <row r="463" spans="1:4" x14ac:dyDescent="0.25">
      <c r="A463">
        <v>970</v>
      </c>
      <c r="C463" s="2">
        <v>2</v>
      </c>
      <c r="D463" s="1">
        <v>3</v>
      </c>
    </row>
    <row r="464" spans="1:4" x14ac:dyDescent="0.25">
      <c r="A464">
        <v>971</v>
      </c>
      <c r="C464" s="2">
        <v>2</v>
      </c>
      <c r="D464" s="1">
        <v>3</v>
      </c>
    </row>
    <row r="465" spans="1:5" x14ac:dyDescent="0.25">
      <c r="A465">
        <v>972</v>
      </c>
      <c r="B465" s="4">
        <v>1</v>
      </c>
      <c r="C465" s="2">
        <v>2</v>
      </c>
      <c r="D465" s="1">
        <v>3</v>
      </c>
      <c r="E465" s="3">
        <v>4</v>
      </c>
    </row>
    <row r="466" spans="1:5" x14ac:dyDescent="0.25">
      <c r="A466">
        <v>973</v>
      </c>
      <c r="B466" s="4">
        <v>1</v>
      </c>
      <c r="C466" s="2">
        <v>2</v>
      </c>
      <c r="D466" s="1">
        <v>3</v>
      </c>
      <c r="E466" s="3">
        <v>4</v>
      </c>
    </row>
    <row r="467" spans="1:5" x14ac:dyDescent="0.25">
      <c r="A467">
        <v>974</v>
      </c>
      <c r="B467" s="4">
        <v>1</v>
      </c>
      <c r="C467" s="2">
        <v>2</v>
      </c>
      <c r="D467" s="1">
        <v>3</v>
      </c>
      <c r="E467" s="3">
        <v>4</v>
      </c>
    </row>
    <row r="468" spans="1:5" x14ac:dyDescent="0.25">
      <c r="A468">
        <v>975</v>
      </c>
      <c r="B468" s="4">
        <v>1</v>
      </c>
      <c r="D468" s="1">
        <v>3</v>
      </c>
      <c r="E468" s="3">
        <v>4</v>
      </c>
    </row>
    <row r="469" spans="1:5" x14ac:dyDescent="0.25">
      <c r="A469">
        <v>976</v>
      </c>
      <c r="B469" s="4">
        <v>1</v>
      </c>
      <c r="D469" s="1">
        <v>3</v>
      </c>
      <c r="E469" s="3">
        <v>4</v>
      </c>
    </row>
    <row r="470" spans="1:5" x14ac:dyDescent="0.25">
      <c r="A470">
        <v>977</v>
      </c>
      <c r="B470" s="4">
        <v>1</v>
      </c>
      <c r="E470" s="3">
        <v>4</v>
      </c>
    </row>
    <row r="471" spans="1:5" x14ac:dyDescent="0.25">
      <c r="A471">
        <v>978</v>
      </c>
      <c r="B471" s="4">
        <v>1</v>
      </c>
      <c r="E471" s="3">
        <v>4</v>
      </c>
    </row>
    <row r="472" spans="1:5" x14ac:dyDescent="0.25">
      <c r="A472">
        <v>979</v>
      </c>
      <c r="B472" s="4">
        <v>1</v>
      </c>
      <c r="E472" s="3">
        <v>4</v>
      </c>
    </row>
    <row r="473" spans="1:5" x14ac:dyDescent="0.25">
      <c r="A473">
        <v>980</v>
      </c>
      <c r="B473" s="4">
        <v>1</v>
      </c>
      <c r="E473" s="3">
        <v>4</v>
      </c>
    </row>
    <row r="474" spans="1:5" x14ac:dyDescent="0.25">
      <c r="A474">
        <v>981</v>
      </c>
      <c r="B474" s="4">
        <v>1</v>
      </c>
      <c r="E474" s="3">
        <v>4</v>
      </c>
    </row>
    <row r="475" spans="1:5" x14ac:dyDescent="0.25">
      <c r="A475">
        <v>982</v>
      </c>
      <c r="B475" s="4">
        <v>1</v>
      </c>
      <c r="E475" s="3">
        <v>4</v>
      </c>
    </row>
    <row r="476" spans="1:5" x14ac:dyDescent="0.25">
      <c r="A476">
        <v>983</v>
      </c>
      <c r="B476" s="4">
        <v>1</v>
      </c>
      <c r="E476" s="3">
        <v>4</v>
      </c>
    </row>
    <row r="477" spans="1:5" x14ac:dyDescent="0.25">
      <c r="A477">
        <v>984</v>
      </c>
      <c r="B477" s="4">
        <v>1</v>
      </c>
      <c r="E477" s="3">
        <v>4</v>
      </c>
    </row>
    <row r="478" spans="1:5" x14ac:dyDescent="0.25">
      <c r="A478">
        <v>985</v>
      </c>
      <c r="B478" s="4">
        <v>1</v>
      </c>
      <c r="E478" s="3">
        <v>4</v>
      </c>
    </row>
    <row r="479" spans="1:5" x14ac:dyDescent="0.25">
      <c r="A479">
        <v>986</v>
      </c>
      <c r="B479" s="4">
        <v>1</v>
      </c>
      <c r="E479" s="3">
        <v>4</v>
      </c>
    </row>
    <row r="480" spans="1:5" x14ac:dyDescent="0.25">
      <c r="A480">
        <v>987</v>
      </c>
      <c r="B480" s="4">
        <v>1</v>
      </c>
      <c r="E480" s="3">
        <v>4</v>
      </c>
    </row>
    <row r="481" spans="1:5" x14ac:dyDescent="0.25">
      <c r="A481">
        <v>988</v>
      </c>
      <c r="B481" s="4">
        <v>1</v>
      </c>
      <c r="E481" s="3">
        <v>4</v>
      </c>
    </row>
    <row r="482" spans="1:5" x14ac:dyDescent="0.25">
      <c r="A482">
        <v>989</v>
      </c>
      <c r="B482" s="4">
        <v>1</v>
      </c>
      <c r="E482" s="3">
        <v>4</v>
      </c>
    </row>
    <row r="483" spans="1:5" x14ac:dyDescent="0.25">
      <c r="A483">
        <v>990</v>
      </c>
      <c r="B483" s="4">
        <v>1</v>
      </c>
      <c r="E483" s="3">
        <v>4</v>
      </c>
    </row>
    <row r="484" spans="1:5" x14ac:dyDescent="0.25">
      <c r="A484">
        <v>991</v>
      </c>
      <c r="B484" s="4">
        <v>1</v>
      </c>
      <c r="E484" s="3">
        <v>4</v>
      </c>
    </row>
    <row r="485" spans="1:5" x14ac:dyDescent="0.25">
      <c r="A485">
        <v>992</v>
      </c>
      <c r="B485" s="4">
        <v>1</v>
      </c>
      <c r="E485" s="3">
        <v>4</v>
      </c>
    </row>
    <row r="486" spans="1:5" x14ac:dyDescent="0.25">
      <c r="A486">
        <v>993</v>
      </c>
      <c r="B486" s="4">
        <v>1</v>
      </c>
      <c r="E486" s="3">
        <v>4</v>
      </c>
    </row>
    <row r="487" spans="1:5" x14ac:dyDescent="0.25">
      <c r="A487">
        <v>994</v>
      </c>
      <c r="B487" s="4">
        <v>1</v>
      </c>
      <c r="E487" s="3">
        <v>4</v>
      </c>
    </row>
    <row r="488" spans="1:5" x14ac:dyDescent="0.25">
      <c r="A488">
        <v>995</v>
      </c>
      <c r="B488" s="4">
        <v>1</v>
      </c>
      <c r="E488" s="3">
        <v>4</v>
      </c>
    </row>
    <row r="489" spans="1:5" x14ac:dyDescent="0.25">
      <c r="A489">
        <v>996</v>
      </c>
      <c r="B489" s="4">
        <v>1</v>
      </c>
      <c r="E489" s="3">
        <v>4</v>
      </c>
    </row>
    <row r="490" spans="1:5" x14ac:dyDescent="0.25">
      <c r="A490">
        <v>997</v>
      </c>
      <c r="B490" s="4">
        <v>1</v>
      </c>
      <c r="E490" s="3">
        <v>4</v>
      </c>
    </row>
    <row r="491" spans="1:5" x14ac:dyDescent="0.25">
      <c r="A491">
        <v>998</v>
      </c>
      <c r="B491" s="4">
        <v>1</v>
      </c>
      <c r="C491" s="2">
        <v>2</v>
      </c>
      <c r="E491" s="3">
        <v>4</v>
      </c>
    </row>
    <row r="492" spans="1:5" x14ac:dyDescent="0.25">
      <c r="A492">
        <v>999</v>
      </c>
      <c r="B492" s="4">
        <v>1</v>
      </c>
      <c r="C492" s="2">
        <v>2</v>
      </c>
      <c r="D492" s="1">
        <v>3</v>
      </c>
      <c r="E492" s="3">
        <v>4</v>
      </c>
    </row>
    <row r="493" spans="1:5" x14ac:dyDescent="0.25">
      <c r="A493">
        <v>1000</v>
      </c>
      <c r="B493" s="4">
        <v>1</v>
      </c>
      <c r="C493" s="2">
        <v>2</v>
      </c>
      <c r="D493" s="1">
        <v>3</v>
      </c>
      <c r="E493" s="3">
        <v>4</v>
      </c>
    </row>
    <row r="494" spans="1:5" x14ac:dyDescent="0.25">
      <c r="A494">
        <v>1001</v>
      </c>
      <c r="B494" s="4">
        <v>1</v>
      </c>
      <c r="C494" s="2">
        <v>2</v>
      </c>
      <c r="D494" s="1">
        <v>3</v>
      </c>
      <c r="E494" s="3">
        <v>4</v>
      </c>
    </row>
    <row r="495" spans="1:5" x14ac:dyDescent="0.25">
      <c r="A495">
        <v>1002</v>
      </c>
      <c r="C495" s="2">
        <v>2</v>
      </c>
      <c r="D495" s="1">
        <v>3</v>
      </c>
      <c r="E495" s="3">
        <v>4</v>
      </c>
    </row>
    <row r="496" spans="1:5" x14ac:dyDescent="0.25">
      <c r="A496">
        <v>1003</v>
      </c>
      <c r="C496" s="2">
        <v>2</v>
      </c>
      <c r="D496" s="1">
        <v>3</v>
      </c>
      <c r="E496" s="3">
        <v>4</v>
      </c>
    </row>
    <row r="497" spans="1:5" x14ac:dyDescent="0.25">
      <c r="A497">
        <v>1004</v>
      </c>
      <c r="C497" s="2">
        <v>2</v>
      </c>
      <c r="D497" s="1">
        <v>3</v>
      </c>
      <c r="E497" s="3">
        <v>4</v>
      </c>
    </row>
    <row r="498" spans="1:5" x14ac:dyDescent="0.25">
      <c r="A498">
        <v>1005</v>
      </c>
      <c r="C498" s="2">
        <v>2</v>
      </c>
      <c r="D498" s="1">
        <v>3</v>
      </c>
    </row>
    <row r="499" spans="1:5" x14ac:dyDescent="0.25">
      <c r="A499">
        <v>1006</v>
      </c>
      <c r="C499" s="2">
        <v>2</v>
      </c>
      <c r="D499" s="1">
        <v>3</v>
      </c>
    </row>
    <row r="500" spans="1:5" x14ac:dyDescent="0.25">
      <c r="A500">
        <v>1007</v>
      </c>
      <c r="C500" s="2">
        <v>2</v>
      </c>
      <c r="D500" s="1">
        <v>3</v>
      </c>
    </row>
    <row r="501" spans="1:5" x14ac:dyDescent="0.25">
      <c r="A501">
        <v>1008</v>
      </c>
      <c r="C501" s="2">
        <v>2</v>
      </c>
      <c r="D501" s="1">
        <v>3</v>
      </c>
    </row>
    <row r="502" spans="1:5" x14ac:dyDescent="0.25">
      <c r="A502">
        <v>1009</v>
      </c>
      <c r="C502" s="2">
        <v>2</v>
      </c>
      <c r="D502" s="1">
        <v>3</v>
      </c>
    </row>
    <row r="503" spans="1:5" x14ac:dyDescent="0.25">
      <c r="A503">
        <v>1010</v>
      </c>
      <c r="C503" s="2">
        <v>2</v>
      </c>
      <c r="D503" s="1">
        <v>3</v>
      </c>
    </row>
    <row r="504" spans="1:5" x14ac:dyDescent="0.25">
      <c r="A504">
        <v>1011</v>
      </c>
      <c r="C504" s="2">
        <v>2</v>
      </c>
      <c r="D504" s="1">
        <v>3</v>
      </c>
    </row>
    <row r="505" spans="1:5" x14ac:dyDescent="0.25">
      <c r="A505">
        <v>1012</v>
      </c>
      <c r="C505" s="2">
        <v>2</v>
      </c>
      <c r="D505" s="1">
        <v>3</v>
      </c>
    </row>
    <row r="506" spans="1:5" x14ac:dyDescent="0.25">
      <c r="A506">
        <v>1013</v>
      </c>
      <c r="C506" s="2">
        <v>2</v>
      </c>
      <c r="D506" s="1">
        <v>3</v>
      </c>
    </row>
    <row r="507" spans="1:5" x14ac:dyDescent="0.25">
      <c r="A507">
        <v>1014</v>
      </c>
      <c r="C507" s="2">
        <v>2</v>
      </c>
      <c r="D507" s="1">
        <v>3</v>
      </c>
    </row>
    <row r="508" spans="1:5" x14ac:dyDescent="0.25">
      <c r="A508">
        <v>1015</v>
      </c>
      <c r="C508" s="2">
        <v>2</v>
      </c>
      <c r="D508" s="1">
        <v>3</v>
      </c>
    </row>
    <row r="509" spans="1:5" x14ac:dyDescent="0.25">
      <c r="A509">
        <v>1016</v>
      </c>
      <c r="C509" s="2">
        <v>2</v>
      </c>
      <c r="D509" s="1">
        <v>3</v>
      </c>
    </row>
    <row r="510" spans="1:5" x14ac:dyDescent="0.25">
      <c r="A510">
        <v>1017</v>
      </c>
      <c r="C510" s="2">
        <v>2</v>
      </c>
      <c r="D510" s="1">
        <v>3</v>
      </c>
    </row>
    <row r="511" spans="1:5" x14ac:dyDescent="0.25">
      <c r="A511">
        <v>1018</v>
      </c>
      <c r="C511" s="2">
        <v>2</v>
      </c>
      <c r="D511" s="1">
        <v>3</v>
      </c>
    </row>
    <row r="512" spans="1:5" x14ac:dyDescent="0.25">
      <c r="A512">
        <v>1019</v>
      </c>
      <c r="C512" s="2">
        <v>2</v>
      </c>
      <c r="D512" s="1">
        <v>3</v>
      </c>
    </row>
    <row r="513" spans="1:5" x14ac:dyDescent="0.25">
      <c r="A513">
        <v>1020</v>
      </c>
      <c r="C513" s="2">
        <v>2</v>
      </c>
      <c r="D513" s="1">
        <v>3</v>
      </c>
    </row>
    <row r="514" spans="1:5" x14ac:dyDescent="0.25">
      <c r="A514">
        <v>1021</v>
      </c>
      <c r="C514" s="2">
        <v>2</v>
      </c>
      <c r="D514" s="1">
        <v>3</v>
      </c>
    </row>
    <row r="515" spans="1:5" x14ac:dyDescent="0.25">
      <c r="A515">
        <v>1022</v>
      </c>
      <c r="C515" s="2">
        <v>2</v>
      </c>
      <c r="D515" s="1">
        <v>3</v>
      </c>
    </row>
    <row r="516" spans="1:5" x14ac:dyDescent="0.25">
      <c r="A516">
        <v>1023</v>
      </c>
      <c r="C516" s="2">
        <v>2</v>
      </c>
      <c r="D516" s="1">
        <v>3</v>
      </c>
    </row>
    <row r="517" spans="1:5" x14ac:dyDescent="0.25">
      <c r="A517">
        <v>1024</v>
      </c>
      <c r="C517" s="2">
        <v>2</v>
      </c>
      <c r="D517" s="1">
        <v>3</v>
      </c>
    </row>
    <row r="518" spans="1:5" x14ac:dyDescent="0.25">
      <c r="A518">
        <v>1025</v>
      </c>
      <c r="C518" s="2">
        <v>2</v>
      </c>
      <c r="D518" s="1">
        <v>3</v>
      </c>
    </row>
    <row r="519" spans="1:5" x14ac:dyDescent="0.25">
      <c r="A519">
        <v>1026</v>
      </c>
      <c r="C519" s="2">
        <v>2</v>
      </c>
      <c r="D519" s="1">
        <v>3</v>
      </c>
    </row>
    <row r="520" spans="1:5" x14ac:dyDescent="0.25">
      <c r="A520">
        <v>1027</v>
      </c>
      <c r="C520" s="2">
        <v>2</v>
      </c>
      <c r="D520" s="1">
        <v>3</v>
      </c>
    </row>
    <row r="521" spans="1:5" x14ac:dyDescent="0.25">
      <c r="A521">
        <v>1028</v>
      </c>
      <c r="C521" s="2">
        <v>2</v>
      </c>
      <c r="D521" s="1">
        <v>3</v>
      </c>
    </row>
    <row r="522" spans="1:5" x14ac:dyDescent="0.25">
      <c r="A522">
        <v>1029</v>
      </c>
      <c r="B522" s="4">
        <v>1</v>
      </c>
      <c r="C522" s="2">
        <v>2</v>
      </c>
      <c r="D522" s="1">
        <v>3</v>
      </c>
      <c r="E522" s="3">
        <v>4</v>
      </c>
    </row>
    <row r="523" spans="1:5" x14ac:dyDescent="0.25">
      <c r="A523">
        <v>1030</v>
      </c>
      <c r="B523" s="4">
        <v>1</v>
      </c>
      <c r="C523" s="2">
        <v>2</v>
      </c>
      <c r="D523" s="1">
        <v>3</v>
      </c>
      <c r="E523" s="3">
        <v>4</v>
      </c>
    </row>
    <row r="524" spans="1:5" x14ac:dyDescent="0.25">
      <c r="A524">
        <v>1031</v>
      </c>
      <c r="B524" s="4">
        <v>1</v>
      </c>
      <c r="C524" s="2">
        <v>2</v>
      </c>
      <c r="D524" s="1">
        <v>3</v>
      </c>
      <c r="E524" s="3">
        <v>4</v>
      </c>
    </row>
    <row r="525" spans="1:5" x14ac:dyDescent="0.25">
      <c r="A525">
        <v>1032</v>
      </c>
      <c r="B525" s="4">
        <v>1</v>
      </c>
      <c r="C525" s="2">
        <v>2</v>
      </c>
      <c r="D525" s="1">
        <v>3</v>
      </c>
      <c r="E525" s="3">
        <v>4</v>
      </c>
    </row>
    <row r="526" spans="1:5" x14ac:dyDescent="0.25">
      <c r="A526">
        <v>1033</v>
      </c>
      <c r="B526" s="4">
        <v>1</v>
      </c>
      <c r="C526" s="2">
        <v>2</v>
      </c>
      <c r="D526" s="1">
        <v>3</v>
      </c>
      <c r="E526" s="3">
        <v>4</v>
      </c>
    </row>
    <row r="527" spans="1:5" x14ac:dyDescent="0.25">
      <c r="A527">
        <v>1034</v>
      </c>
      <c r="B527" s="4">
        <v>1</v>
      </c>
      <c r="D527" s="1">
        <v>3</v>
      </c>
      <c r="E527" s="3">
        <v>4</v>
      </c>
    </row>
    <row r="528" spans="1:5" x14ac:dyDescent="0.25">
      <c r="A528">
        <v>1035</v>
      </c>
      <c r="B528" s="4">
        <v>1</v>
      </c>
      <c r="D528" s="1">
        <v>3</v>
      </c>
      <c r="E528" s="3">
        <v>4</v>
      </c>
    </row>
    <row r="529" spans="1:5" x14ac:dyDescent="0.25">
      <c r="A529">
        <v>1036</v>
      </c>
      <c r="B529" s="4">
        <v>1</v>
      </c>
      <c r="D529" s="1">
        <v>3</v>
      </c>
      <c r="E529" s="3">
        <v>4</v>
      </c>
    </row>
    <row r="530" spans="1:5" x14ac:dyDescent="0.25">
      <c r="A530">
        <v>1037</v>
      </c>
      <c r="B530" s="4">
        <v>1</v>
      </c>
      <c r="D530" s="1">
        <v>3</v>
      </c>
      <c r="E530" s="3">
        <v>4</v>
      </c>
    </row>
    <row r="531" spans="1:5" x14ac:dyDescent="0.25">
      <c r="A531">
        <v>1038</v>
      </c>
      <c r="B531" s="4">
        <v>1</v>
      </c>
      <c r="D531" s="1">
        <v>3</v>
      </c>
      <c r="E531" s="3">
        <v>4</v>
      </c>
    </row>
    <row r="532" spans="1:5" x14ac:dyDescent="0.25">
      <c r="A532">
        <v>1039</v>
      </c>
      <c r="B532" s="4">
        <v>1</v>
      </c>
      <c r="E532" s="3">
        <v>4</v>
      </c>
    </row>
    <row r="533" spans="1:5" x14ac:dyDescent="0.25">
      <c r="A533">
        <v>1040</v>
      </c>
      <c r="B533" s="4">
        <v>1</v>
      </c>
      <c r="E533" s="3">
        <v>4</v>
      </c>
    </row>
    <row r="534" spans="1:5" x14ac:dyDescent="0.25">
      <c r="A534">
        <v>1041</v>
      </c>
      <c r="B534" s="4">
        <v>1</v>
      </c>
      <c r="E534" s="3">
        <v>4</v>
      </c>
    </row>
    <row r="535" spans="1:5" x14ac:dyDescent="0.25">
      <c r="A535">
        <v>1042</v>
      </c>
      <c r="B535" s="4">
        <v>1</v>
      </c>
      <c r="E535" s="3">
        <v>4</v>
      </c>
    </row>
    <row r="536" spans="1:5" x14ac:dyDescent="0.25">
      <c r="A536">
        <v>1043</v>
      </c>
      <c r="B536" s="4">
        <v>1</v>
      </c>
      <c r="E536" s="3">
        <v>4</v>
      </c>
    </row>
    <row r="537" spans="1:5" x14ac:dyDescent="0.25">
      <c r="A537">
        <v>1044</v>
      </c>
      <c r="B537" s="4">
        <v>1</v>
      </c>
      <c r="E537" s="3">
        <v>4</v>
      </c>
    </row>
    <row r="538" spans="1:5" x14ac:dyDescent="0.25">
      <c r="A538">
        <v>1045</v>
      </c>
      <c r="B538" s="4">
        <v>1</v>
      </c>
      <c r="E538" s="3">
        <v>4</v>
      </c>
    </row>
    <row r="539" spans="1:5" x14ac:dyDescent="0.25">
      <c r="A539">
        <v>1046</v>
      </c>
      <c r="B539" s="4">
        <v>1</v>
      </c>
      <c r="E539" s="3">
        <v>4</v>
      </c>
    </row>
    <row r="540" spans="1:5" x14ac:dyDescent="0.25">
      <c r="A540">
        <v>1047</v>
      </c>
      <c r="B540" s="4">
        <v>1</v>
      </c>
      <c r="E540" s="3">
        <v>4</v>
      </c>
    </row>
    <row r="541" spans="1:5" x14ac:dyDescent="0.25">
      <c r="A541">
        <v>1048</v>
      </c>
      <c r="B541" s="4">
        <v>1</v>
      </c>
      <c r="E541" s="3">
        <v>4</v>
      </c>
    </row>
    <row r="542" spans="1:5" x14ac:dyDescent="0.25">
      <c r="A542">
        <v>1049</v>
      </c>
      <c r="B542" s="4">
        <v>1</v>
      </c>
      <c r="E542" s="3">
        <v>4</v>
      </c>
    </row>
    <row r="543" spans="1:5" x14ac:dyDescent="0.25">
      <c r="A543">
        <v>1050</v>
      </c>
      <c r="B543" s="4">
        <v>1</v>
      </c>
      <c r="E543" s="3">
        <v>4</v>
      </c>
    </row>
    <row r="544" spans="1:5" x14ac:dyDescent="0.25">
      <c r="A544">
        <v>1051</v>
      </c>
      <c r="B544" s="4">
        <v>1</v>
      </c>
      <c r="E544" s="3">
        <v>4</v>
      </c>
    </row>
    <row r="545" spans="1:5" x14ac:dyDescent="0.25">
      <c r="A545">
        <v>1052</v>
      </c>
      <c r="B545" s="4">
        <v>1</v>
      </c>
      <c r="E545" s="3">
        <v>4</v>
      </c>
    </row>
    <row r="546" spans="1:5" x14ac:dyDescent="0.25">
      <c r="A546">
        <v>1053</v>
      </c>
      <c r="B546" s="4">
        <v>1</v>
      </c>
      <c r="E546" s="3">
        <v>4</v>
      </c>
    </row>
    <row r="547" spans="1:5" x14ac:dyDescent="0.25">
      <c r="A547">
        <v>1054</v>
      </c>
      <c r="B547" s="4">
        <v>1</v>
      </c>
      <c r="E547" s="3">
        <v>4</v>
      </c>
    </row>
    <row r="548" spans="1:5" x14ac:dyDescent="0.25">
      <c r="A548">
        <v>1055</v>
      </c>
      <c r="B548" s="4">
        <v>1</v>
      </c>
      <c r="E548" s="3">
        <v>4</v>
      </c>
    </row>
    <row r="549" spans="1:5" x14ac:dyDescent="0.25">
      <c r="A549">
        <v>1056</v>
      </c>
      <c r="B549" s="4">
        <v>1</v>
      </c>
      <c r="C549" s="2">
        <v>2</v>
      </c>
      <c r="E549" s="3">
        <v>4</v>
      </c>
    </row>
    <row r="550" spans="1:5" x14ac:dyDescent="0.25">
      <c r="A550">
        <v>1057</v>
      </c>
      <c r="B550" s="4">
        <v>1</v>
      </c>
      <c r="C550" s="2">
        <v>2</v>
      </c>
      <c r="D550" s="1">
        <v>3</v>
      </c>
      <c r="E550" s="3">
        <v>4</v>
      </c>
    </row>
    <row r="551" spans="1:5" x14ac:dyDescent="0.25">
      <c r="A551">
        <v>1058</v>
      </c>
      <c r="B551" s="4">
        <v>1</v>
      </c>
      <c r="C551" s="2">
        <v>2</v>
      </c>
      <c r="D551" s="1">
        <v>3</v>
      </c>
      <c r="E551" s="3">
        <v>4</v>
      </c>
    </row>
    <row r="552" spans="1:5" x14ac:dyDescent="0.25">
      <c r="A552">
        <v>1059</v>
      </c>
      <c r="B552" s="4">
        <v>1</v>
      </c>
      <c r="C552" s="2">
        <v>2</v>
      </c>
      <c r="D552" s="1">
        <v>3</v>
      </c>
      <c r="E552" s="3">
        <v>4</v>
      </c>
    </row>
    <row r="553" spans="1:5" x14ac:dyDescent="0.25">
      <c r="A553">
        <v>1060</v>
      </c>
      <c r="C553" s="2">
        <v>2</v>
      </c>
      <c r="D553" s="1">
        <v>3</v>
      </c>
      <c r="E553" s="3">
        <v>4</v>
      </c>
    </row>
    <row r="554" spans="1:5" x14ac:dyDescent="0.25">
      <c r="A554">
        <v>1061</v>
      </c>
      <c r="C554" s="2">
        <v>2</v>
      </c>
      <c r="D554" s="1">
        <v>3</v>
      </c>
      <c r="E554" s="3">
        <v>4</v>
      </c>
    </row>
    <row r="555" spans="1:5" x14ac:dyDescent="0.25">
      <c r="A555">
        <v>1062</v>
      </c>
      <c r="C555" s="2">
        <v>2</v>
      </c>
      <c r="D555" s="1">
        <v>3</v>
      </c>
      <c r="E555" s="3">
        <v>4</v>
      </c>
    </row>
    <row r="556" spans="1:5" x14ac:dyDescent="0.25">
      <c r="A556">
        <v>1063</v>
      </c>
      <c r="C556" s="2">
        <v>2</v>
      </c>
      <c r="D556" s="1">
        <v>3</v>
      </c>
      <c r="E556" s="3">
        <v>4</v>
      </c>
    </row>
    <row r="557" spans="1:5" x14ac:dyDescent="0.25">
      <c r="A557">
        <v>1064</v>
      </c>
      <c r="C557" s="2">
        <v>2</v>
      </c>
      <c r="D557" s="1">
        <v>3</v>
      </c>
      <c r="E557" s="3">
        <v>4</v>
      </c>
    </row>
    <row r="558" spans="1:5" x14ac:dyDescent="0.25">
      <c r="A558">
        <v>1065</v>
      </c>
      <c r="C558" s="2">
        <v>2</v>
      </c>
      <c r="D558" s="1">
        <v>3</v>
      </c>
    </row>
    <row r="559" spans="1:5" x14ac:dyDescent="0.25">
      <c r="A559">
        <v>1066</v>
      </c>
      <c r="C559" s="2">
        <v>2</v>
      </c>
      <c r="D559" s="1">
        <v>3</v>
      </c>
    </row>
    <row r="560" spans="1:5" x14ac:dyDescent="0.25">
      <c r="A560">
        <v>1067</v>
      </c>
      <c r="C560" s="2">
        <v>2</v>
      </c>
      <c r="D560" s="1">
        <v>3</v>
      </c>
    </row>
    <row r="561" spans="1:5" x14ac:dyDescent="0.25">
      <c r="A561">
        <v>1068</v>
      </c>
      <c r="C561" s="2">
        <v>2</v>
      </c>
      <c r="D561" s="1">
        <v>3</v>
      </c>
    </row>
    <row r="562" spans="1:5" x14ac:dyDescent="0.25">
      <c r="A562">
        <v>1069</v>
      </c>
      <c r="C562" s="2">
        <v>2</v>
      </c>
      <c r="D562" s="1">
        <v>3</v>
      </c>
    </row>
    <row r="563" spans="1:5" x14ac:dyDescent="0.25">
      <c r="A563">
        <v>1070</v>
      </c>
      <c r="C563" s="2">
        <v>2</v>
      </c>
      <c r="D563" s="1">
        <v>3</v>
      </c>
    </row>
    <row r="564" spans="1:5" x14ac:dyDescent="0.25">
      <c r="A564">
        <v>1071</v>
      </c>
      <c r="C564" s="2">
        <v>2</v>
      </c>
      <c r="D564" s="1">
        <v>3</v>
      </c>
    </row>
    <row r="565" spans="1:5" x14ac:dyDescent="0.25">
      <c r="A565">
        <v>1072</v>
      </c>
      <c r="C565" s="2">
        <v>2</v>
      </c>
      <c r="D565" s="1">
        <v>3</v>
      </c>
    </row>
    <row r="566" spans="1:5" x14ac:dyDescent="0.25">
      <c r="A566">
        <v>1073</v>
      </c>
      <c r="C566" s="2">
        <v>2</v>
      </c>
      <c r="D566" s="1">
        <v>3</v>
      </c>
    </row>
    <row r="567" spans="1:5" x14ac:dyDescent="0.25">
      <c r="A567">
        <v>1074</v>
      </c>
      <c r="C567" s="2">
        <v>2</v>
      </c>
      <c r="D567" s="1">
        <v>3</v>
      </c>
    </row>
    <row r="568" spans="1:5" x14ac:dyDescent="0.25">
      <c r="A568">
        <v>1075</v>
      </c>
      <c r="C568" s="2">
        <v>2</v>
      </c>
      <c r="D568" s="1">
        <v>3</v>
      </c>
    </row>
    <row r="569" spans="1:5" x14ac:dyDescent="0.25">
      <c r="A569">
        <v>1076</v>
      </c>
      <c r="C569" s="2">
        <v>2</v>
      </c>
      <c r="D569" s="1">
        <v>3</v>
      </c>
    </row>
    <row r="570" spans="1:5" x14ac:dyDescent="0.25">
      <c r="A570">
        <v>1077</v>
      </c>
      <c r="C570" s="2">
        <v>2</v>
      </c>
      <c r="D570" s="1">
        <v>3</v>
      </c>
    </row>
    <row r="571" spans="1:5" x14ac:dyDescent="0.25">
      <c r="A571">
        <v>1078</v>
      </c>
      <c r="C571" s="2">
        <v>2</v>
      </c>
      <c r="D571" s="1">
        <v>3</v>
      </c>
    </row>
    <row r="572" spans="1:5" x14ac:dyDescent="0.25">
      <c r="A572">
        <v>1079</v>
      </c>
      <c r="C572" s="2">
        <v>2</v>
      </c>
      <c r="D572" s="1">
        <v>3</v>
      </c>
    </row>
    <row r="573" spans="1:5" x14ac:dyDescent="0.25">
      <c r="A573">
        <v>1080</v>
      </c>
      <c r="C573" s="2">
        <v>2</v>
      </c>
      <c r="D573" s="1">
        <v>3</v>
      </c>
    </row>
    <row r="574" spans="1:5" x14ac:dyDescent="0.25">
      <c r="A574">
        <v>1081</v>
      </c>
      <c r="C574" s="2">
        <v>2</v>
      </c>
      <c r="D574" s="1">
        <v>3</v>
      </c>
    </row>
    <row r="575" spans="1:5" x14ac:dyDescent="0.25">
      <c r="A575">
        <v>1082</v>
      </c>
      <c r="C575" s="2">
        <v>2</v>
      </c>
      <c r="D575" s="1">
        <v>3</v>
      </c>
      <c r="E575" s="3">
        <v>4</v>
      </c>
    </row>
    <row r="576" spans="1:5" x14ac:dyDescent="0.25">
      <c r="A576">
        <v>1083</v>
      </c>
      <c r="C576" s="2">
        <v>2</v>
      </c>
      <c r="D576" s="1">
        <v>3</v>
      </c>
      <c r="E576" s="3">
        <v>4</v>
      </c>
    </row>
    <row r="577" spans="1:5" x14ac:dyDescent="0.25">
      <c r="A577">
        <v>1084</v>
      </c>
      <c r="D577" s="1">
        <v>3</v>
      </c>
      <c r="E577" s="3">
        <v>4</v>
      </c>
    </row>
    <row r="578" spans="1:5" x14ac:dyDescent="0.25">
      <c r="A578">
        <v>1085</v>
      </c>
      <c r="D578" s="1">
        <v>3</v>
      </c>
      <c r="E578" s="3">
        <v>4</v>
      </c>
    </row>
    <row r="579" spans="1:5" x14ac:dyDescent="0.25">
      <c r="A579">
        <v>1086</v>
      </c>
      <c r="B579" s="4">
        <v>1</v>
      </c>
      <c r="D579" s="1">
        <v>3</v>
      </c>
      <c r="E579" s="3">
        <v>4</v>
      </c>
    </row>
    <row r="580" spans="1:5" x14ac:dyDescent="0.25">
      <c r="A580">
        <v>1087</v>
      </c>
      <c r="B580" s="4">
        <v>1</v>
      </c>
      <c r="E580" s="3">
        <v>4</v>
      </c>
    </row>
    <row r="581" spans="1:5" x14ac:dyDescent="0.25">
      <c r="A581">
        <v>1088</v>
      </c>
      <c r="B581" s="4">
        <v>1</v>
      </c>
      <c r="E581" s="3">
        <v>4</v>
      </c>
    </row>
    <row r="582" spans="1:5" x14ac:dyDescent="0.25">
      <c r="A582">
        <v>1089</v>
      </c>
      <c r="B582" s="4">
        <v>1</v>
      </c>
      <c r="E582" s="3">
        <v>4</v>
      </c>
    </row>
    <row r="583" spans="1:5" x14ac:dyDescent="0.25">
      <c r="A583">
        <v>1090</v>
      </c>
      <c r="B583" s="4">
        <v>1</v>
      </c>
      <c r="E583" s="3">
        <v>4</v>
      </c>
    </row>
    <row r="584" spans="1:5" x14ac:dyDescent="0.25">
      <c r="A584">
        <v>1091</v>
      </c>
      <c r="B584" s="4">
        <v>1</v>
      </c>
      <c r="E584" s="3">
        <v>4</v>
      </c>
    </row>
    <row r="585" spans="1:5" x14ac:dyDescent="0.25">
      <c r="A585">
        <v>1092</v>
      </c>
      <c r="B585" s="4">
        <v>1</v>
      </c>
      <c r="E585" s="3">
        <v>4</v>
      </c>
    </row>
    <row r="586" spans="1:5" x14ac:dyDescent="0.25">
      <c r="A586">
        <v>1093</v>
      </c>
      <c r="B586" s="4">
        <v>1</v>
      </c>
      <c r="E586" s="3">
        <v>4</v>
      </c>
    </row>
    <row r="587" spans="1:5" x14ac:dyDescent="0.25">
      <c r="A587">
        <v>1094</v>
      </c>
      <c r="B587" s="4">
        <v>1</v>
      </c>
      <c r="E587" s="3">
        <v>4</v>
      </c>
    </row>
    <row r="588" spans="1:5" x14ac:dyDescent="0.25">
      <c r="A588">
        <v>1095</v>
      </c>
      <c r="B588" s="4">
        <v>1</v>
      </c>
      <c r="E588" s="3">
        <v>4</v>
      </c>
    </row>
    <row r="589" spans="1:5" x14ac:dyDescent="0.25">
      <c r="A589">
        <v>1096</v>
      </c>
      <c r="B589" s="4">
        <v>1</v>
      </c>
      <c r="E589" s="3">
        <v>4</v>
      </c>
    </row>
    <row r="590" spans="1:5" x14ac:dyDescent="0.25">
      <c r="A590">
        <v>1097</v>
      </c>
      <c r="B590" s="4">
        <v>1</v>
      </c>
      <c r="E590" s="3">
        <v>4</v>
      </c>
    </row>
    <row r="591" spans="1:5" x14ac:dyDescent="0.25">
      <c r="A591">
        <v>1098</v>
      </c>
      <c r="B591" s="4">
        <v>1</v>
      </c>
      <c r="E591" s="3">
        <v>4</v>
      </c>
    </row>
    <row r="592" spans="1:5" x14ac:dyDescent="0.25">
      <c r="A592">
        <v>1099</v>
      </c>
      <c r="B592" s="4">
        <v>1</v>
      </c>
      <c r="E592" s="3">
        <v>4</v>
      </c>
    </row>
    <row r="593" spans="1:5" x14ac:dyDescent="0.25">
      <c r="A593">
        <v>1100</v>
      </c>
      <c r="B593" s="4">
        <v>1</v>
      </c>
      <c r="E593" s="3">
        <v>4</v>
      </c>
    </row>
    <row r="594" spans="1:5" x14ac:dyDescent="0.25">
      <c r="A594">
        <v>1101</v>
      </c>
      <c r="B594" s="4">
        <v>1</v>
      </c>
      <c r="E594" s="3">
        <v>4</v>
      </c>
    </row>
    <row r="595" spans="1:5" x14ac:dyDescent="0.25">
      <c r="A595">
        <v>1102</v>
      </c>
      <c r="B595" s="4">
        <v>1</v>
      </c>
      <c r="E595" s="3">
        <v>4</v>
      </c>
    </row>
    <row r="596" spans="1:5" x14ac:dyDescent="0.25">
      <c r="A596">
        <v>1103</v>
      </c>
      <c r="B596" s="4">
        <v>1</v>
      </c>
      <c r="E596" s="3">
        <v>4</v>
      </c>
    </row>
    <row r="597" spans="1:5" x14ac:dyDescent="0.25">
      <c r="A597">
        <v>1104</v>
      </c>
      <c r="B597" s="4">
        <v>1</v>
      </c>
      <c r="E597" s="3">
        <v>4</v>
      </c>
    </row>
    <row r="598" spans="1:5" x14ac:dyDescent="0.25">
      <c r="A598">
        <v>1105</v>
      </c>
      <c r="B598" s="4">
        <v>1</v>
      </c>
      <c r="E598" s="3">
        <v>4</v>
      </c>
    </row>
    <row r="599" spans="1:5" x14ac:dyDescent="0.25">
      <c r="A599">
        <v>1106</v>
      </c>
      <c r="B599" s="4">
        <v>1</v>
      </c>
      <c r="E599" s="3">
        <v>4</v>
      </c>
    </row>
    <row r="600" spans="1:5" x14ac:dyDescent="0.25">
      <c r="A600">
        <v>1107</v>
      </c>
      <c r="B600" s="4">
        <v>1</v>
      </c>
      <c r="E600" s="3">
        <v>4</v>
      </c>
    </row>
    <row r="601" spans="1:5" x14ac:dyDescent="0.25">
      <c r="A601">
        <v>1108</v>
      </c>
      <c r="B601" s="4">
        <v>1</v>
      </c>
      <c r="D601" s="1">
        <v>3</v>
      </c>
      <c r="E601" s="3">
        <v>4</v>
      </c>
    </row>
    <row r="602" spans="1:5" x14ac:dyDescent="0.25">
      <c r="A602">
        <v>1109</v>
      </c>
      <c r="B602" s="4">
        <v>1</v>
      </c>
      <c r="C602" s="2">
        <v>2</v>
      </c>
      <c r="D602" s="1">
        <v>3</v>
      </c>
      <c r="E602" s="3">
        <v>4</v>
      </c>
    </row>
    <row r="603" spans="1:5" x14ac:dyDescent="0.25">
      <c r="A603">
        <v>1110</v>
      </c>
      <c r="C603" s="2">
        <v>2</v>
      </c>
      <c r="D603" s="1">
        <v>3</v>
      </c>
    </row>
    <row r="604" spans="1:5" x14ac:dyDescent="0.25">
      <c r="A604">
        <v>1111</v>
      </c>
      <c r="C604" s="2">
        <v>2</v>
      </c>
      <c r="D604" s="1">
        <v>3</v>
      </c>
    </row>
    <row r="605" spans="1:5" x14ac:dyDescent="0.25">
      <c r="A605">
        <v>1112</v>
      </c>
      <c r="C605" s="2">
        <v>2</v>
      </c>
      <c r="D605" s="1">
        <v>3</v>
      </c>
    </row>
    <row r="606" spans="1:5" x14ac:dyDescent="0.25">
      <c r="A606">
        <v>1113</v>
      </c>
      <c r="C606" s="2">
        <v>2</v>
      </c>
      <c r="D606" s="1">
        <v>3</v>
      </c>
    </row>
    <row r="607" spans="1:5" x14ac:dyDescent="0.25">
      <c r="A607">
        <v>1114</v>
      </c>
      <c r="C607" s="2">
        <v>2</v>
      </c>
      <c r="D607" s="1">
        <v>3</v>
      </c>
    </row>
    <row r="608" spans="1:5" x14ac:dyDescent="0.25">
      <c r="A608">
        <v>1115</v>
      </c>
      <c r="C608" s="2">
        <v>2</v>
      </c>
      <c r="D608" s="1">
        <v>3</v>
      </c>
    </row>
    <row r="609" spans="1:5" x14ac:dyDescent="0.25">
      <c r="A609">
        <v>1116</v>
      </c>
      <c r="C609" s="2">
        <v>2</v>
      </c>
      <c r="D609" s="1">
        <v>3</v>
      </c>
    </row>
    <row r="610" spans="1:5" x14ac:dyDescent="0.25">
      <c r="A610">
        <v>1117</v>
      </c>
      <c r="C610" s="2">
        <v>2</v>
      </c>
      <c r="D610" s="1">
        <v>3</v>
      </c>
    </row>
    <row r="611" spans="1:5" x14ac:dyDescent="0.25">
      <c r="A611">
        <v>1118</v>
      </c>
      <c r="C611" s="2">
        <v>2</v>
      </c>
      <c r="D611" s="1">
        <v>3</v>
      </c>
    </row>
    <row r="612" spans="1:5" x14ac:dyDescent="0.25">
      <c r="A612">
        <v>1119</v>
      </c>
      <c r="C612" s="2">
        <v>2</v>
      </c>
      <c r="D612" s="1">
        <v>3</v>
      </c>
    </row>
    <row r="613" spans="1:5" x14ac:dyDescent="0.25">
      <c r="A613">
        <v>1120</v>
      </c>
      <c r="C613" s="2">
        <v>2</v>
      </c>
      <c r="D613" s="1">
        <v>3</v>
      </c>
    </row>
    <row r="614" spans="1:5" x14ac:dyDescent="0.25">
      <c r="A614">
        <v>1121</v>
      </c>
      <c r="C614" s="2">
        <v>2</v>
      </c>
      <c r="D614" s="1">
        <v>3</v>
      </c>
    </row>
    <row r="615" spans="1:5" x14ac:dyDescent="0.25">
      <c r="A615">
        <v>1122</v>
      </c>
      <c r="C615" s="2">
        <v>2</v>
      </c>
      <c r="D615" s="1">
        <v>3</v>
      </c>
    </row>
    <row r="616" spans="1:5" x14ac:dyDescent="0.25">
      <c r="A616">
        <v>1123</v>
      </c>
      <c r="C616" s="2">
        <v>2</v>
      </c>
      <c r="D616" s="1">
        <v>3</v>
      </c>
    </row>
    <row r="617" spans="1:5" x14ac:dyDescent="0.25">
      <c r="A617">
        <v>1124</v>
      </c>
      <c r="C617" s="2">
        <v>2</v>
      </c>
      <c r="D617" s="1">
        <v>3</v>
      </c>
    </row>
    <row r="618" spans="1:5" x14ac:dyDescent="0.25">
      <c r="A618">
        <v>1125</v>
      </c>
      <c r="C618" s="2">
        <v>2</v>
      </c>
      <c r="D618" s="1">
        <v>3</v>
      </c>
    </row>
    <row r="619" spans="1:5" x14ac:dyDescent="0.25">
      <c r="A619">
        <v>1126</v>
      </c>
      <c r="C619" s="2">
        <v>2</v>
      </c>
      <c r="D619" s="1">
        <v>3</v>
      </c>
    </row>
    <row r="620" spans="1:5" x14ac:dyDescent="0.25">
      <c r="A620">
        <v>1127</v>
      </c>
      <c r="C620" s="2">
        <v>2</v>
      </c>
      <c r="D620" s="1">
        <v>3</v>
      </c>
    </row>
    <row r="621" spans="1:5" x14ac:dyDescent="0.25">
      <c r="A621">
        <v>1128</v>
      </c>
      <c r="C621" s="2">
        <v>2</v>
      </c>
      <c r="D621" s="1">
        <v>3</v>
      </c>
    </row>
    <row r="622" spans="1:5" x14ac:dyDescent="0.25">
      <c r="A622">
        <v>1129</v>
      </c>
      <c r="C622" s="2">
        <v>2</v>
      </c>
      <c r="D622" s="1">
        <v>3</v>
      </c>
      <c r="E622" s="3">
        <v>4</v>
      </c>
    </row>
    <row r="623" spans="1:5" x14ac:dyDescent="0.25">
      <c r="A623">
        <v>1130</v>
      </c>
      <c r="C623" s="2">
        <v>2</v>
      </c>
      <c r="D623" s="1">
        <v>3</v>
      </c>
      <c r="E623" s="3">
        <v>4</v>
      </c>
    </row>
    <row r="624" spans="1:5" x14ac:dyDescent="0.25">
      <c r="A624">
        <v>1131</v>
      </c>
      <c r="C624" s="2">
        <v>2</v>
      </c>
      <c r="D624" s="1">
        <v>3</v>
      </c>
      <c r="E624" s="3">
        <v>4</v>
      </c>
    </row>
    <row r="625" spans="1:5" x14ac:dyDescent="0.25">
      <c r="A625">
        <v>1132</v>
      </c>
      <c r="C625" s="2">
        <v>2</v>
      </c>
      <c r="D625" s="1">
        <v>3</v>
      </c>
      <c r="E625" s="3">
        <v>4</v>
      </c>
    </row>
    <row r="626" spans="1:5" x14ac:dyDescent="0.25">
      <c r="A626">
        <v>1133</v>
      </c>
      <c r="E626" s="3">
        <v>4</v>
      </c>
    </row>
    <row r="627" spans="1:5" x14ac:dyDescent="0.25">
      <c r="A627">
        <v>1134</v>
      </c>
      <c r="E627" s="3">
        <v>4</v>
      </c>
    </row>
    <row r="628" spans="1:5" x14ac:dyDescent="0.25">
      <c r="A628">
        <v>1135</v>
      </c>
      <c r="E628" s="3">
        <v>4</v>
      </c>
    </row>
    <row r="629" spans="1:5" x14ac:dyDescent="0.25">
      <c r="A629">
        <v>1136</v>
      </c>
      <c r="B629" s="4">
        <v>1</v>
      </c>
      <c r="E629" s="3">
        <v>4</v>
      </c>
    </row>
    <row r="630" spans="1:5" x14ac:dyDescent="0.25">
      <c r="A630">
        <v>1137</v>
      </c>
      <c r="B630" s="4">
        <v>1</v>
      </c>
      <c r="E630" s="3">
        <v>4</v>
      </c>
    </row>
    <row r="631" spans="1:5" x14ac:dyDescent="0.25">
      <c r="A631">
        <v>1138</v>
      </c>
      <c r="B631" s="4">
        <v>1</v>
      </c>
      <c r="E631" s="3">
        <v>4</v>
      </c>
    </row>
    <row r="632" spans="1:5" x14ac:dyDescent="0.25">
      <c r="A632">
        <v>1139</v>
      </c>
      <c r="B632" s="4">
        <v>1</v>
      </c>
      <c r="E632" s="3">
        <v>4</v>
      </c>
    </row>
    <row r="633" spans="1:5" x14ac:dyDescent="0.25">
      <c r="A633">
        <v>1140</v>
      </c>
      <c r="B633" s="4">
        <v>1</v>
      </c>
      <c r="E633" s="3">
        <v>4</v>
      </c>
    </row>
    <row r="634" spans="1:5" x14ac:dyDescent="0.25">
      <c r="A634">
        <v>1141</v>
      </c>
      <c r="B634" s="4">
        <v>1</v>
      </c>
      <c r="E634" s="3">
        <v>4</v>
      </c>
    </row>
    <row r="635" spans="1:5" x14ac:dyDescent="0.25">
      <c r="A635">
        <v>1142</v>
      </c>
      <c r="B635" s="4">
        <v>1</v>
      </c>
      <c r="E635" s="3">
        <v>4</v>
      </c>
    </row>
    <row r="636" spans="1:5" x14ac:dyDescent="0.25">
      <c r="A636">
        <v>1143</v>
      </c>
      <c r="B636" s="4">
        <v>1</v>
      </c>
      <c r="E636" s="3">
        <v>4</v>
      </c>
    </row>
    <row r="637" spans="1:5" x14ac:dyDescent="0.25">
      <c r="A637">
        <v>1144</v>
      </c>
      <c r="B637" s="4">
        <v>1</v>
      </c>
      <c r="E637" s="3">
        <v>4</v>
      </c>
    </row>
    <row r="638" spans="1:5" x14ac:dyDescent="0.25">
      <c r="A638">
        <v>1145</v>
      </c>
      <c r="B638" s="4">
        <v>1</v>
      </c>
      <c r="E638" s="3">
        <v>4</v>
      </c>
    </row>
    <row r="639" spans="1:5" x14ac:dyDescent="0.25">
      <c r="A639">
        <v>1146</v>
      </c>
      <c r="B639" s="4">
        <v>1</v>
      </c>
      <c r="E639" s="3">
        <v>4</v>
      </c>
    </row>
    <row r="640" spans="1:5" x14ac:dyDescent="0.25">
      <c r="A640">
        <v>1147</v>
      </c>
      <c r="B640" s="4">
        <v>1</v>
      </c>
      <c r="E640" s="3">
        <v>4</v>
      </c>
    </row>
    <row r="641" spans="1:5" x14ac:dyDescent="0.25">
      <c r="A641">
        <v>1148</v>
      </c>
      <c r="B641" s="4">
        <v>1</v>
      </c>
      <c r="E641" s="3">
        <v>4</v>
      </c>
    </row>
    <row r="642" spans="1:5" x14ac:dyDescent="0.25">
      <c r="A642">
        <v>1149</v>
      </c>
      <c r="B642" s="4">
        <v>1</v>
      </c>
      <c r="E642" s="3">
        <v>4</v>
      </c>
    </row>
    <row r="643" spans="1:5" x14ac:dyDescent="0.25">
      <c r="A643">
        <v>1150</v>
      </c>
      <c r="B643" s="4">
        <v>1</v>
      </c>
      <c r="E643" s="3">
        <v>4</v>
      </c>
    </row>
    <row r="644" spans="1:5" x14ac:dyDescent="0.25">
      <c r="A644">
        <v>1151</v>
      </c>
      <c r="B644" s="4">
        <v>1</v>
      </c>
      <c r="E644" s="3">
        <v>4</v>
      </c>
    </row>
    <row r="645" spans="1:5" x14ac:dyDescent="0.25">
      <c r="A645">
        <v>1152</v>
      </c>
      <c r="B645" s="4">
        <v>1</v>
      </c>
      <c r="D645" s="1">
        <v>3</v>
      </c>
      <c r="E645" s="3">
        <v>4</v>
      </c>
    </row>
    <row r="646" spans="1:5" x14ac:dyDescent="0.25">
      <c r="A646">
        <v>1153</v>
      </c>
      <c r="B646" s="4">
        <v>1</v>
      </c>
      <c r="D646" s="1">
        <v>3</v>
      </c>
    </row>
    <row r="647" spans="1:5" x14ac:dyDescent="0.25">
      <c r="A647">
        <v>1154</v>
      </c>
      <c r="B647" s="4">
        <v>1</v>
      </c>
      <c r="D647" s="1">
        <v>3</v>
      </c>
    </row>
    <row r="648" spans="1:5" x14ac:dyDescent="0.25">
      <c r="A648">
        <v>1155</v>
      </c>
      <c r="B648" s="4">
        <v>1</v>
      </c>
      <c r="D648" s="1">
        <v>3</v>
      </c>
    </row>
    <row r="649" spans="1:5" x14ac:dyDescent="0.25">
      <c r="A649">
        <v>1156</v>
      </c>
      <c r="D649" s="1">
        <v>3</v>
      </c>
    </row>
    <row r="650" spans="1:5" x14ac:dyDescent="0.25">
      <c r="A650">
        <v>1157</v>
      </c>
      <c r="C650" s="2">
        <v>2</v>
      </c>
      <c r="D650" s="1">
        <v>3</v>
      </c>
    </row>
    <row r="651" spans="1:5" x14ac:dyDescent="0.25">
      <c r="A651">
        <v>1158</v>
      </c>
      <c r="C651" s="2">
        <v>2</v>
      </c>
      <c r="D651" s="1">
        <v>3</v>
      </c>
    </row>
    <row r="652" spans="1:5" x14ac:dyDescent="0.25">
      <c r="A652">
        <v>1159</v>
      </c>
      <c r="C652" s="2">
        <v>2</v>
      </c>
      <c r="D652" s="1">
        <v>3</v>
      </c>
    </row>
    <row r="653" spans="1:5" x14ac:dyDescent="0.25">
      <c r="A653">
        <v>1160</v>
      </c>
      <c r="C653" s="2">
        <v>2</v>
      </c>
      <c r="D653" s="1">
        <v>3</v>
      </c>
    </row>
    <row r="654" spans="1:5" x14ac:dyDescent="0.25">
      <c r="A654">
        <v>1161</v>
      </c>
      <c r="C654" s="2">
        <v>2</v>
      </c>
      <c r="D654" s="1">
        <v>3</v>
      </c>
    </row>
    <row r="655" spans="1:5" x14ac:dyDescent="0.25">
      <c r="A655">
        <v>1162</v>
      </c>
      <c r="C655" s="2">
        <v>2</v>
      </c>
      <c r="D655" s="1">
        <v>3</v>
      </c>
    </row>
    <row r="656" spans="1:5" x14ac:dyDescent="0.25">
      <c r="A656">
        <v>1163</v>
      </c>
      <c r="C656" s="2">
        <v>2</v>
      </c>
      <c r="D656" s="1">
        <v>3</v>
      </c>
    </row>
    <row r="657" spans="1:5" x14ac:dyDescent="0.25">
      <c r="A657">
        <v>1164</v>
      </c>
      <c r="C657" s="2">
        <v>2</v>
      </c>
      <c r="D657" s="1">
        <v>3</v>
      </c>
    </row>
    <row r="658" spans="1:5" x14ac:dyDescent="0.25">
      <c r="A658">
        <v>1165</v>
      </c>
      <c r="C658" s="2">
        <v>2</v>
      </c>
      <c r="D658" s="1">
        <v>3</v>
      </c>
    </row>
    <row r="659" spans="1:5" x14ac:dyDescent="0.25">
      <c r="A659">
        <v>1166</v>
      </c>
      <c r="C659" s="2">
        <v>2</v>
      </c>
      <c r="D659" s="1">
        <v>3</v>
      </c>
    </row>
    <row r="660" spans="1:5" x14ac:dyDescent="0.25">
      <c r="A660">
        <v>1167</v>
      </c>
      <c r="C660" s="2">
        <v>2</v>
      </c>
      <c r="D660" s="1">
        <v>3</v>
      </c>
    </row>
    <row r="661" spans="1:5" x14ac:dyDescent="0.25">
      <c r="A661">
        <v>1168</v>
      </c>
      <c r="C661" s="2">
        <v>2</v>
      </c>
      <c r="D661" s="1">
        <v>3</v>
      </c>
    </row>
    <row r="662" spans="1:5" x14ac:dyDescent="0.25">
      <c r="A662">
        <v>1169</v>
      </c>
      <c r="C662" s="2">
        <v>2</v>
      </c>
      <c r="D662" s="1">
        <v>3</v>
      </c>
    </row>
    <row r="663" spans="1:5" x14ac:dyDescent="0.25">
      <c r="A663">
        <v>1170</v>
      </c>
      <c r="C663" s="2">
        <v>2</v>
      </c>
      <c r="D663" s="1">
        <v>3</v>
      </c>
    </row>
    <row r="664" spans="1:5" x14ac:dyDescent="0.25">
      <c r="A664">
        <v>1171</v>
      </c>
      <c r="C664" s="2">
        <v>2</v>
      </c>
      <c r="D664" s="1">
        <v>3</v>
      </c>
      <c r="E664" s="3">
        <v>4</v>
      </c>
    </row>
    <row r="665" spans="1:5" x14ac:dyDescent="0.25">
      <c r="A665">
        <v>1172</v>
      </c>
      <c r="C665" s="2">
        <v>2</v>
      </c>
      <c r="D665" s="1">
        <v>3</v>
      </c>
      <c r="E665" s="3">
        <v>4</v>
      </c>
    </row>
    <row r="666" spans="1:5" x14ac:dyDescent="0.25">
      <c r="A666">
        <v>1173</v>
      </c>
      <c r="C666" s="2">
        <v>2</v>
      </c>
      <c r="E666" s="3">
        <v>4</v>
      </c>
    </row>
    <row r="667" spans="1:5" x14ac:dyDescent="0.25">
      <c r="A667">
        <v>1174</v>
      </c>
      <c r="C667" s="2">
        <v>2</v>
      </c>
      <c r="E667" s="3">
        <v>4</v>
      </c>
    </row>
    <row r="668" spans="1:5" x14ac:dyDescent="0.25">
      <c r="A668">
        <v>1175</v>
      </c>
      <c r="C668" s="2">
        <v>2</v>
      </c>
      <c r="E668" s="3">
        <v>4</v>
      </c>
    </row>
    <row r="669" spans="1:5" x14ac:dyDescent="0.25">
      <c r="A669">
        <v>1176</v>
      </c>
      <c r="B669" s="4">
        <v>1</v>
      </c>
      <c r="E669" s="3">
        <v>4</v>
      </c>
    </row>
    <row r="670" spans="1:5" x14ac:dyDescent="0.25">
      <c r="A670">
        <v>1177</v>
      </c>
      <c r="B670" s="4">
        <v>1</v>
      </c>
      <c r="E670" s="3">
        <v>4</v>
      </c>
    </row>
    <row r="671" spans="1:5" x14ac:dyDescent="0.25">
      <c r="A671">
        <v>1178</v>
      </c>
      <c r="B671" s="4">
        <v>1</v>
      </c>
      <c r="E671" s="3">
        <v>4</v>
      </c>
    </row>
    <row r="672" spans="1:5" x14ac:dyDescent="0.25">
      <c r="A672">
        <v>1179</v>
      </c>
      <c r="B672" s="4">
        <v>1</v>
      </c>
      <c r="E672" s="3">
        <v>4</v>
      </c>
    </row>
    <row r="673" spans="1:5" x14ac:dyDescent="0.25">
      <c r="A673">
        <v>1180</v>
      </c>
      <c r="B673" s="4">
        <v>1</v>
      </c>
      <c r="E673" s="3">
        <v>4</v>
      </c>
    </row>
    <row r="674" spans="1:5" x14ac:dyDescent="0.25">
      <c r="A674">
        <v>1181</v>
      </c>
      <c r="B674" s="4">
        <v>1</v>
      </c>
      <c r="E674" s="3">
        <v>4</v>
      </c>
    </row>
    <row r="675" spans="1:5" x14ac:dyDescent="0.25">
      <c r="A675">
        <v>1182</v>
      </c>
      <c r="B675" s="4">
        <v>1</v>
      </c>
      <c r="E675" s="3">
        <v>4</v>
      </c>
    </row>
    <row r="676" spans="1:5" x14ac:dyDescent="0.25">
      <c r="A676">
        <v>1183</v>
      </c>
      <c r="B676" s="4">
        <v>1</v>
      </c>
      <c r="E676" s="3">
        <v>4</v>
      </c>
    </row>
    <row r="677" spans="1:5" x14ac:dyDescent="0.25">
      <c r="A677">
        <v>1184</v>
      </c>
      <c r="B677" s="4">
        <v>1</v>
      </c>
      <c r="E677" s="3">
        <v>4</v>
      </c>
    </row>
    <row r="678" spans="1:5" x14ac:dyDescent="0.25">
      <c r="A678">
        <v>1185</v>
      </c>
      <c r="B678" s="4">
        <v>1</v>
      </c>
      <c r="E678" s="3">
        <v>4</v>
      </c>
    </row>
    <row r="679" spans="1:5" x14ac:dyDescent="0.25">
      <c r="A679">
        <v>1186</v>
      </c>
      <c r="B679" s="4">
        <v>1</v>
      </c>
      <c r="E679" s="3">
        <v>4</v>
      </c>
    </row>
    <row r="680" spans="1:5" x14ac:dyDescent="0.25">
      <c r="A680">
        <v>1187</v>
      </c>
      <c r="B680" s="4">
        <v>1</v>
      </c>
      <c r="E680" s="3">
        <v>4</v>
      </c>
    </row>
    <row r="681" spans="1:5" x14ac:dyDescent="0.25">
      <c r="A681">
        <v>1188</v>
      </c>
      <c r="B681" s="4">
        <v>1</v>
      </c>
      <c r="E681" s="3">
        <v>4</v>
      </c>
    </row>
    <row r="682" spans="1:5" x14ac:dyDescent="0.25">
      <c r="A682">
        <v>1189</v>
      </c>
      <c r="B682" s="4">
        <v>1</v>
      </c>
      <c r="E682" s="3">
        <v>4</v>
      </c>
    </row>
    <row r="683" spans="1:5" x14ac:dyDescent="0.25">
      <c r="A683">
        <v>1190</v>
      </c>
      <c r="B683" s="4">
        <v>1</v>
      </c>
      <c r="E683" s="3">
        <v>4</v>
      </c>
    </row>
    <row r="684" spans="1:5" x14ac:dyDescent="0.25">
      <c r="A684">
        <v>1191</v>
      </c>
      <c r="B684" s="4">
        <v>1</v>
      </c>
      <c r="E684" s="3">
        <v>4</v>
      </c>
    </row>
    <row r="685" spans="1:5" x14ac:dyDescent="0.25">
      <c r="A685">
        <v>1192</v>
      </c>
      <c r="B685" s="4">
        <v>1</v>
      </c>
      <c r="D685" s="1">
        <v>3</v>
      </c>
    </row>
    <row r="686" spans="1:5" x14ac:dyDescent="0.25">
      <c r="A686">
        <v>1193</v>
      </c>
      <c r="B686" s="4">
        <v>1</v>
      </c>
      <c r="D686" s="1">
        <v>3</v>
      </c>
    </row>
    <row r="687" spans="1:5" x14ac:dyDescent="0.25">
      <c r="A687">
        <v>1194</v>
      </c>
      <c r="B687" s="4">
        <v>1</v>
      </c>
      <c r="D687" s="1">
        <v>3</v>
      </c>
    </row>
    <row r="688" spans="1:5" x14ac:dyDescent="0.25">
      <c r="A688">
        <v>1195</v>
      </c>
      <c r="B688" s="4">
        <v>1</v>
      </c>
      <c r="D688" s="1">
        <v>3</v>
      </c>
    </row>
    <row r="689" spans="1:4" x14ac:dyDescent="0.25">
      <c r="A689">
        <v>1196</v>
      </c>
      <c r="D689" s="1">
        <v>3</v>
      </c>
    </row>
    <row r="690" spans="1:4" x14ac:dyDescent="0.25">
      <c r="A690">
        <v>1197</v>
      </c>
      <c r="D690" s="1">
        <v>3</v>
      </c>
    </row>
    <row r="691" spans="1:4" x14ac:dyDescent="0.25">
      <c r="A691">
        <v>1198</v>
      </c>
      <c r="C691" s="2">
        <v>2</v>
      </c>
      <c r="D691" s="1">
        <v>3</v>
      </c>
    </row>
    <row r="692" spans="1:4" x14ac:dyDescent="0.25">
      <c r="A692">
        <v>1199</v>
      </c>
      <c r="C692" s="2">
        <v>2</v>
      </c>
      <c r="D692" s="1">
        <v>3</v>
      </c>
    </row>
    <row r="693" spans="1:4" x14ac:dyDescent="0.25">
      <c r="A693">
        <v>1200</v>
      </c>
      <c r="C693" s="2">
        <v>2</v>
      </c>
      <c r="D693" s="1">
        <v>3</v>
      </c>
    </row>
    <row r="694" spans="1:4" x14ac:dyDescent="0.25">
      <c r="A694">
        <v>1201</v>
      </c>
      <c r="C694" s="2">
        <v>2</v>
      </c>
      <c r="D694" s="1">
        <v>3</v>
      </c>
    </row>
    <row r="695" spans="1:4" x14ac:dyDescent="0.25">
      <c r="A695">
        <v>1202</v>
      </c>
      <c r="C695" s="2">
        <v>2</v>
      </c>
      <c r="D695" s="1">
        <v>3</v>
      </c>
    </row>
    <row r="696" spans="1:4" x14ac:dyDescent="0.25">
      <c r="A696">
        <v>1203</v>
      </c>
      <c r="C696" s="2">
        <v>2</v>
      </c>
      <c r="D696" s="1">
        <v>3</v>
      </c>
    </row>
    <row r="697" spans="1:4" x14ac:dyDescent="0.25">
      <c r="A697">
        <v>1204</v>
      </c>
      <c r="C697" s="2">
        <v>2</v>
      </c>
      <c r="D697" s="1">
        <v>3</v>
      </c>
    </row>
    <row r="698" spans="1:4" x14ac:dyDescent="0.25">
      <c r="A698">
        <v>1205</v>
      </c>
      <c r="C698" s="2">
        <v>2</v>
      </c>
      <c r="D698" s="1">
        <v>3</v>
      </c>
    </row>
    <row r="699" spans="1:4" x14ac:dyDescent="0.25">
      <c r="A699">
        <v>1206</v>
      </c>
      <c r="C699" s="2">
        <v>2</v>
      </c>
      <c r="D699" s="1">
        <v>3</v>
      </c>
    </row>
    <row r="700" spans="1:4" x14ac:dyDescent="0.25">
      <c r="A700">
        <v>1207</v>
      </c>
      <c r="C700" s="2">
        <v>2</v>
      </c>
      <c r="D700" s="1">
        <v>3</v>
      </c>
    </row>
    <row r="701" spans="1:4" x14ac:dyDescent="0.25">
      <c r="A701">
        <v>1208</v>
      </c>
      <c r="C701" s="2">
        <v>2</v>
      </c>
      <c r="D701" s="1">
        <v>3</v>
      </c>
    </row>
    <row r="702" spans="1:4" x14ac:dyDescent="0.25">
      <c r="A702">
        <v>1209</v>
      </c>
      <c r="C702" s="2">
        <v>2</v>
      </c>
    </row>
    <row r="703" spans="1:4" x14ac:dyDescent="0.25">
      <c r="A703">
        <v>1210</v>
      </c>
      <c r="C703" s="2">
        <v>2</v>
      </c>
    </row>
    <row r="704" spans="1:4" x14ac:dyDescent="0.25">
      <c r="A704">
        <v>1211</v>
      </c>
      <c r="C704" s="2">
        <v>2</v>
      </c>
    </row>
    <row r="705" spans="1:5" x14ac:dyDescent="0.25">
      <c r="A705">
        <v>1212</v>
      </c>
      <c r="C705" s="2">
        <v>2</v>
      </c>
      <c r="E705" s="3">
        <v>4</v>
      </c>
    </row>
    <row r="706" spans="1:5" x14ac:dyDescent="0.25">
      <c r="A706">
        <v>1213</v>
      </c>
      <c r="C706" s="2">
        <v>2</v>
      </c>
      <c r="E706" s="3">
        <v>4</v>
      </c>
    </row>
    <row r="707" spans="1:5" x14ac:dyDescent="0.25">
      <c r="A707">
        <v>1214</v>
      </c>
      <c r="C707" s="2">
        <v>2</v>
      </c>
      <c r="E707" s="3">
        <v>4</v>
      </c>
    </row>
    <row r="708" spans="1:5" x14ac:dyDescent="0.25">
      <c r="A708">
        <v>1215</v>
      </c>
      <c r="C708" s="2">
        <v>2</v>
      </c>
      <c r="E708" s="3">
        <v>4</v>
      </c>
    </row>
    <row r="709" spans="1:5" x14ac:dyDescent="0.25">
      <c r="A709">
        <v>1216</v>
      </c>
      <c r="E709" s="3">
        <v>4</v>
      </c>
    </row>
    <row r="710" spans="1:5" x14ac:dyDescent="0.25">
      <c r="A710">
        <v>1217</v>
      </c>
      <c r="B710" s="4">
        <v>1</v>
      </c>
      <c r="E710" s="3">
        <v>4</v>
      </c>
    </row>
    <row r="711" spans="1:5" x14ac:dyDescent="0.25">
      <c r="A711">
        <v>1218</v>
      </c>
      <c r="B711" s="4">
        <v>1</v>
      </c>
      <c r="E711" s="3">
        <v>4</v>
      </c>
    </row>
    <row r="712" spans="1:5" x14ac:dyDescent="0.25">
      <c r="A712">
        <v>1219</v>
      </c>
      <c r="B712" s="4">
        <v>1</v>
      </c>
      <c r="E712" s="3">
        <v>4</v>
      </c>
    </row>
    <row r="713" spans="1:5" x14ac:dyDescent="0.25">
      <c r="A713">
        <v>1220</v>
      </c>
      <c r="B713" s="4">
        <v>1</v>
      </c>
      <c r="E713" s="3">
        <v>4</v>
      </c>
    </row>
    <row r="714" spans="1:5" x14ac:dyDescent="0.25">
      <c r="A714">
        <v>1221</v>
      </c>
      <c r="B714" s="4">
        <v>1</v>
      </c>
      <c r="E714" s="3">
        <v>4</v>
      </c>
    </row>
    <row r="715" spans="1:5" x14ac:dyDescent="0.25">
      <c r="A715">
        <v>1222</v>
      </c>
      <c r="B715" s="4">
        <v>1</v>
      </c>
      <c r="E715" s="3">
        <v>4</v>
      </c>
    </row>
    <row r="716" spans="1:5" x14ac:dyDescent="0.25">
      <c r="A716">
        <v>1223</v>
      </c>
      <c r="B716" s="4">
        <v>1</v>
      </c>
      <c r="E716" s="3">
        <v>4</v>
      </c>
    </row>
    <row r="717" spans="1:5" x14ac:dyDescent="0.25">
      <c r="A717">
        <v>1224</v>
      </c>
      <c r="B717" s="4">
        <v>1</v>
      </c>
      <c r="E717" s="3">
        <v>4</v>
      </c>
    </row>
    <row r="718" spans="1:5" x14ac:dyDescent="0.25">
      <c r="A718">
        <v>1225</v>
      </c>
      <c r="B718" s="4">
        <v>1</v>
      </c>
      <c r="E718" s="3">
        <v>4</v>
      </c>
    </row>
    <row r="719" spans="1:5" x14ac:dyDescent="0.25">
      <c r="A719">
        <v>1226</v>
      </c>
      <c r="B719" s="4">
        <v>1</v>
      </c>
      <c r="E719" s="3">
        <v>4</v>
      </c>
    </row>
    <row r="720" spans="1:5" x14ac:dyDescent="0.25">
      <c r="A720">
        <v>1227</v>
      </c>
      <c r="B720" s="4">
        <v>1</v>
      </c>
      <c r="E720" s="3">
        <v>4</v>
      </c>
    </row>
    <row r="721" spans="1:4" x14ac:dyDescent="0.25">
      <c r="A721">
        <v>1228</v>
      </c>
      <c r="B721" s="4">
        <v>1</v>
      </c>
      <c r="D721" s="1">
        <v>3</v>
      </c>
    </row>
    <row r="722" spans="1:4" x14ac:dyDescent="0.25">
      <c r="A722">
        <v>1229</v>
      </c>
      <c r="B722" s="4">
        <v>1</v>
      </c>
      <c r="D722" s="1">
        <v>3</v>
      </c>
    </row>
    <row r="723" spans="1:4" x14ac:dyDescent="0.25">
      <c r="A723">
        <v>1230</v>
      </c>
      <c r="B723" s="4">
        <v>1</v>
      </c>
      <c r="D723" s="1">
        <v>3</v>
      </c>
    </row>
    <row r="724" spans="1:4" x14ac:dyDescent="0.25">
      <c r="A724">
        <v>1231</v>
      </c>
      <c r="B724" s="4">
        <v>1</v>
      </c>
      <c r="D724" s="1">
        <v>3</v>
      </c>
    </row>
    <row r="725" spans="1:4" x14ac:dyDescent="0.25">
      <c r="A725">
        <v>1232</v>
      </c>
      <c r="B725" s="4">
        <v>1</v>
      </c>
      <c r="D725" s="1">
        <v>3</v>
      </c>
    </row>
    <row r="726" spans="1:4" x14ac:dyDescent="0.25">
      <c r="A726">
        <v>1233</v>
      </c>
      <c r="B726" s="4">
        <v>1</v>
      </c>
      <c r="D726" s="1">
        <v>3</v>
      </c>
    </row>
    <row r="727" spans="1:4" x14ac:dyDescent="0.25">
      <c r="A727">
        <v>1234</v>
      </c>
      <c r="D727" s="1">
        <v>3</v>
      </c>
    </row>
    <row r="728" spans="1:4" x14ac:dyDescent="0.25">
      <c r="A728">
        <v>1235</v>
      </c>
      <c r="D728" s="1">
        <v>3</v>
      </c>
    </row>
    <row r="729" spans="1:4" x14ac:dyDescent="0.25">
      <c r="A729">
        <v>1236</v>
      </c>
      <c r="D729" s="1">
        <v>3</v>
      </c>
    </row>
    <row r="730" spans="1:4" x14ac:dyDescent="0.25">
      <c r="A730">
        <v>1237</v>
      </c>
      <c r="C730" s="2">
        <v>2</v>
      </c>
      <c r="D730" s="1">
        <v>3</v>
      </c>
    </row>
    <row r="731" spans="1:4" x14ac:dyDescent="0.25">
      <c r="A731">
        <v>1238</v>
      </c>
      <c r="C731" s="2">
        <v>2</v>
      </c>
      <c r="D731" s="1">
        <v>3</v>
      </c>
    </row>
    <row r="732" spans="1:4" x14ac:dyDescent="0.25">
      <c r="A732">
        <v>1239</v>
      </c>
      <c r="C732" s="2">
        <v>2</v>
      </c>
      <c r="D732" s="1">
        <v>3</v>
      </c>
    </row>
    <row r="733" spans="1:4" x14ac:dyDescent="0.25">
      <c r="A733">
        <v>1240</v>
      </c>
      <c r="C733" s="2">
        <v>2</v>
      </c>
      <c r="D733" s="1">
        <v>3</v>
      </c>
    </row>
    <row r="734" spans="1:4" x14ac:dyDescent="0.25">
      <c r="A734">
        <v>1241</v>
      </c>
      <c r="C734" s="2">
        <v>2</v>
      </c>
      <c r="D734" s="1">
        <v>3</v>
      </c>
    </row>
    <row r="735" spans="1:4" x14ac:dyDescent="0.25">
      <c r="A735">
        <v>1242</v>
      </c>
      <c r="C735" s="2">
        <v>2</v>
      </c>
    </row>
    <row r="736" spans="1:4" x14ac:dyDescent="0.25">
      <c r="A736">
        <v>1243</v>
      </c>
      <c r="C736" s="2">
        <v>2</v>
      </c>
    </row>
    <row r="737" spans="1:5" x14ac:dyDescent="0.25">
      <c r="A737">
        <v>1244</v>
      </c>
      <c r="C737" s="2">
        <v>2</v>
      </c>
    </row>
    <row r="738" spans="1:5" x14ac:dyDescent="0.25">
      <c r="A738">
        <v>1245</v>
      </c>
      <c r="C738" s="2">
        <v>2</v>
      </c>
    </row>
    <row r="739" spans="1:5" x14ac:dyDescent="0.25">
      <c r="A739">
        <v>1246</v>
      </c>
      <c r="C739" s="2">
        <v>2</v>
      </c>
    </row>
    <row r="740" spans="1:5" x14ac:dyDescent="0.25">
      <c r="A740">
        <v>1247</v>
      </c>
      <c r="C740" s="2">
        <v>2</v>
      </c>
    </row>
    <row r="741" spans="1:5" x14ac:dyDescent="0.25">
      <c r="A741">
        <v>1248</v>
      </c>
      <c r="C741" s="2">
        <v>2</v>
      </c>
    </row>
    <row r="742" spans="1:5" x14ac:dyDescent="0.25">
      <c r="A742">
        <v>1249</v>
      </c>
      <c r="C742" s="2">
        <v>2</v>
      </c>
      <c r="E742" s="3">
        <v>4</v>
      </c>
    </row>
    <row r="743" spans="1:5" x14ac:dyDescent="0.25">
      <c r="A743">
        <v>1250</v>
      </c>
      <c r="C743" s="2">
        <v>2</v>
      </c>
      <c r="E743" s="3">
        <v>4</v>
      </c>
    </row>
    <row r="744" spans="1:5" x14ac:dyDescent="0.25">
      <c r="A744">
        <v>1251</v>
      </c>
      <c r="C744" s="2">
        <v>2</v>
      </c>
      <c r="E744" s="3">
        <v>4</v>
      </c>
    </row>
    <row r="745" spans="1:5" x14ac:dyDescent="0.25">
      <c r="A745">
        <v>1252</v>
      </c>
      <c r="C745" s="2">
        <v>2</v>
      </c>
      <c r="E745" s="3">
        <v>4</v>
      </c>
    </row>
    <row r="746" spans="1:5" x14ac:dyDescent="0.25">
      <c r="A746">
        <v>1253</v>
      </c>
      <c r="B746" s="4">
        <v>1</v>
      </c>
      <c r="C746" s="2">
        <v>2</v>
      </c>
      <c r="E746" s="3">
        <v>4</v>
      </c>
    </row>
    <row r="747" spans="1:5" x14ac:dyDescent="0.25">
      <c r="A747">
        <v>1254</v>
      </c>
      <c r="B747" s="4">
        <v>1</v>
      </c>
      <c r="E747" s="3">
        <v>4</v>
      </c>
    </row>
    <row r="748" spans="1:5" x14ac:dyDescent="0.25">
      <c r="A748">
        <v>1255</v>
      </c>
      <c r="B748" s="4">
        <v>1</v>
      </c>
      <c r="E748" s="3">
        <v>4</v>
      </c>
    </row>
    <row r="749" spans="1:5" x14ac:dyDescent="0.25">
      <c r="A749">
        <v>1256</v>
      </c>
      <c r="B749" s="4">
        <v>1</v>
      </c>
      <c r="D749" s="1">
        <v>3</v>
      </c>
      <c r="E749" s="3">
        <v>4</v>
      </c>
    </row>
    <row r="750" spans="1:5" x14ac:dyDescent="0.25">
      <c r="A750">
        <v>1257</v>
      </c>
      <c r="B750" s="4">
        <v>1</v>
      </c>
      <c r="D750" s="1">
        <v>3</v>
      </c>
      <c r="E750" s="3">
        <v>4</v>
      </c>
    </row>
    <row r="751" spans="1:5" x14ac:dyDescent="0.25">
      <c r="A751">
        <v>1258</v>
      </c>
      <c r="B751" s="4">
        <v>1</v>
      </c>
      <c r="D751" s="1">
        <v>3</v>
      </c>
      <c r="E751" s="3">
        <v>4</v>
      </c>
    </row>
    <row r="752" spans="1:5" x14ac:dyDescent="0.25">
      <c r="A752">
        <v>1259</v>
      </c>
      <c r="B752" s="4">
        <v>1</v>
      </c>
      <c r="D752" s="1">
        <v>3</v>
      </c>
      <c r="E752" s="3">
        <v>4</v>
      </c>
    </row>
    <row r="753" spans="1:5" x14ac:dyDescent="0.25">
      <c r="A753">
        <v>1260</v>
      </c>
      <c r="B753" s="4">
        <v>1</v>
      </c>
      <c r="D753" s="1">
        <v>3</v>
      </c>
      <c r="E753" s="3">
        <v>4</v>
      </c>
    </row>
    <row r="754" spans="1:5" x14ac:dyDescent="0.25">
      <c r="A754">
        <v>1261</v>
      </c>
      <c r="B754" s="4">
        <v>1</v>
      </c>
      <c r="D754" s="1">
        <v>3</v>
      </c>
      <c r="E754" s="3">
        <v>4</v>
      </c>
    </row>
    <row r="755" spans="1:5" x14ac:dyDescent="0.25">
      <c r="A755">
        <v>1262</v>
      </c>
      <c r="B755" s="4">
        <v>1</v>
      </c>
      <c r="D755" s="1">
        <v>3</v>
      </c>
      <c r="E755" s="3">
        <v>4</v>
      </c>
    </row>
    <row r="756" spans="1:5" x14ac:dyDescent="0.25">
      <c r="A756">
        <v>1263</v>
      </c>
      <c r="B756" s="4">
        <v>1</v>
      </c>
      <c r="D756" s="1">
        <v>3</v>
      </c>
      <c r="E756" s="3">
        <v>4</v>
      </c>
    </row>
    <row r="757" spans="1:5" x14ac:dyDescent="0.25">
      <c r="A757">
        <v>1264</v>
      </c>
      <c r="B757" s="4">
        <v>1</v>
      </c>
      <c r="D757" s="1">
        <v>3</v>
      </c>
      <c r="E757" s="3">
        <v>4</v>
      </c>
    </row>
    <row r="758" spans="1:5" x14ac:dyDescent="0.25">
      <c r="A758">
        <v>1265</v>
      </c>
      <c r="B758" s="4">
        <v>1</v>
      </c>
      <c r="D758" s="1">
        <v>3</v>
      </c>
    </row>
    <row r="759" spans="1:5" x14ac:dyDescent="0.25">
      <c r="A759">
        <v>1266</v>
      </c>
      <c r="B759" s="4">
        <v>1</v>
      </c>
      <c r="D759" s="1">
        <v>3</v>
      </c>
    </row>
    <row r="760" spans="1:5" x14ac:dyDescent="0.25">
      <c r="A760">
        <v>1267</v>
      </c>
      <c r="B760" s="4">
        <v>1</v>
      </c>
      <c r="D760" s="1">
        <v>3</v>
      </c>
    </row>
    <row r="761" spans="1:5" x14ac:dyDescent="0.25">
      <c r="A761">
        <v>1268</v>
      </c>
      <c r="B761" s="4">
        <v>1</v>
      </c>
      <c r="D761" s="1">
        <v>3</v>
      </c>
    </row>
    <row r="762" spans="1:5" x14ac:dyDescent="0.25">
      <c r="A762">
        <v>1269</v>
      </c>
      <c r="B762" s="4">
        <v>1</v>
      </c>
      <c r="D762" s="1">
        <v>3</v>
      </c>
    </row>
    <row r="763" spans="1:5" x14ac:dyDescent="0.25">
      <c r="A763">
        <v>1270</v>
      </c>
      <c r="B763" s="4">
        <v>1</v>
      </c>
      <c r="D763" s="1">
        <v>3</v>
      </c>
    </row>
    <row r="764" spans="1:5" x14ac:dyDescent="0.25">
      <c r="A764">
        <v>1271</v>
      </c>
      <c r="C764" s="2">
        <v>2</v>
      </c>
      <c r="D764" s="1">
        <v>3</v>
      </c>
    </row>
    <row r="765" spans="1:5" x14ac:dyDescent="0.25">
      <c r="A765">
        <v>1272</v>
      </c>
      <c r="C765" s="2">
        <v>2</v>
      </c>
      <c r="D765" s="1">
        <v>3</v>
      </c>
    </row>
    <row r="766" spans="1:5" x14ac:dyDescent="0.25">
      <c r="A766">
        <v>1273</v>
      </c>
      <c r="C766" s="2">
        <v>2</v>
      </c>
      <c r="D766" s="1">
        <v>3</v>
      </c>
    </row>
    <row r="767" spans="1:5" x14ac:dyDescent="0.25">
      <c r="A767">
        <v>1274</v>
      </c>
      <c r="C767" s="2">
        <v>2</v>
      </c>
    </row>
    <row r="768" spans="1:5" x14ac:dyDescent="0.25">
      <c r="A768">
        <v>1275</v>
      </c>
      <c r="C768" s="2">
        <v>2</v>
      </c>
    </row>
    <row r="769" spans="1:5" x14ac:dyDescent="0.25">
      <c r="A769">
        <v>1276</v>
      </c>
      <c r="C769" s="2">
        <v>2</v>
      </c>
      <c r="E769" s="3">
        <v>4</v>
      </c>
    </row>
    <row r="770" spans="1:5" x14ac:dyDescent="0.25">
      <c r="A770">
        <v>1277</v>
      </c>
      <c r="C770" s="2">
        <v>2</v>
      </c>
    </row>
    <row r="771" spans="1:5" x14ac:dyDescent="0.25">
      <c r="A771">
        <v>1278</v>
      </c>
      <c r="C771" s="2">
        <v>2</v>
      </c>
    </row>
    <row r="772" spans="1:5" x14ac:dyDescent="0.25">
      <c r="A772">
        <v>1279</v>
      </c>
      <c r="C772" s="2">
        <v>2</v>
      </c>
    </row>
    <row r="773" spans="1:5" x14ac:dyDescent="0.25">
      <c r="A773">
        <v>1280</v>
      </c>
      <c r="C773" s="2">
        <v>2</v>
      </c>
      <c r="E773" s="3">
        <v>4</v>
      </c>
    </row>
    <row r="774" spans="1:5" x14ac:dyDescent="0.25">
      <c r="A774">
        <v>1281</v>
      </c>
      <c r="C774" s="2">
        <v>2</v>
      </c>
      <c r="E774" s="3">
        <v>4</v>
      </c>
    </row>
    <row r="775" spans="1:5" x14ac:dyDescent="0.25">
      <c r="A775">
        <v>1282</v>
      </c>
      <c r="C775" s="2">
        <v>2</v>
      </c>
      <c r="E775" s="3">
        <v>4</v>
      </c>
    </row>
    <row r="776" spans="1:5" x14ac:dyDescent="0.25">
      <c r="A776">
        <v>1283</v>
      </c>
      <c r="C776" s="2">
        <v>2</v>
      </c>
      <c r="E776" s="3">
        <v>4</v>
      </c>
    </row>
    <row r="777" spans="1:5" x14ac:dyDescent="0.25">
      <c r="A777">
        <v>1284</v>
      </c>
      <c r="C777" s="2">
        <v>2</v>
      </c>
      <c r="E777" s="3">
        <v>4</v>
      </c>
    </row>
    <row r="778" spans="1:5" x14ac:dyDescent="0.25">
      <c r="A778">
        <v>1285</v>
      </c>
      <c r="C778" s="2">
        <v>2</v>
      </c>
      <c r="E778" s="3">
        <v>4</v>
      </c>
    </row>
    <row r="779" spans="1:5" x14ac:dyDescent="0.25">
      <c r="A779">
        <v>1286</v>
      </c>
      <c r="C779" s="2">
        <v>2</v>
      </c>
      <c r="E779" s="3">
        <v>4</v>
      </c>
    </row>
    <row r="780" spans="1:5" x14ac:dyDescent="0.25">
      <c r="A780">
        <v>1287</v>
      </c>
      <c r="C780" s="2">
        <v>2</v>
      </c>
      <c r="D780" s="1">
        <v>3</v>
      </c>
      <c r="E780" s="3">
        <v>4</v>
      </c>
    </row>
    <row r="781" spans="1:5" x14ac:dyDescent="0.25">
      <c r="A781">
        <v>1288</v>
      </c>
      <c r="C781" s="2">
        <v>2</v>
      </c>
      <c r="D781" s="1">
        <v>3</v>
      </c>
      <c r="E781" s="3">
        <v>4</v>
      </c>
    </row>
    <row r="782" spans="1:5" x14ac:dyDescent="0.25">
      <c r="A782">
        <v>1289</v>
      </c>
      <c r="C782" s="2">
        <v>2</v>
      </c>
      <c r="D782" s="1">
        <v>3</v>
      </c>
      <c r="E782" s="3">
        <v>4</v>
      </c>
    </row>
    <row r="783" spans="1:5" x14ac:dyDescent="0.25">
      <c r="A783">
        <v>1290</v>
      </c>
      <c r="D783" s="1">
        <v>3</v>
      </c>
      <c r="E783" s="3">
        <v>4</v>
      </c>
    </row>
    <row r="784" spans="1:5" x14ac:dyDescent="0.25">
      <c r="A784">
        <v>1291</v>
      </c>
      <c r="B784" s="4">
        <v>1</v>
      </c>
      <c r="D784" s="1">
        <v>3</v>
      </c>
      <c r="E784" s="3">
        <v>4</v>
      </c>
    </row>
    <row r="785" spans="1:5" x14ac:dyDescent="0.25">
      <c r="A785">
        <v>1292</v>
      </c>
      <c r="B785" s="4">
        <v>1</v>
      </c>
      <c r="D785" s="1">
        <v>3</v>
      </c>
      <c r="E785" s="3">
        <v>4</v>
      </c>
    </row>
    <row r="786" spans="1:5" x14ac:dyDescent="0.25">
      <c r="A786">
        <v>1293</v>
      </c>
      <c r="B786" s="4">
        <v>1</v>
      </c>
      <c r="D786" s="1">
        <v>3</v>
      </c>
      <c r="E786" s="3">
        <v>4</v>
      </c>
    </row>
    <row r="787" spans="1:5" x14ac:dyDescent="0.25">
      <c r="A787">
        <v>1294</v>
      </c>
      <c r="B787" s="4">
        <v>1</v>
      </c>
      <c r="D787" s="1">
        <v>3</v>
      </c>
      <c r="E787" s="3">
        <v>4</v>
      </c>
    </row>
    <row r="788" spans="1:5" x14ac:dyDescent="0.25">
      <c r="A788">
        <v>1295</v>
      </c>
      <c r="B788" s="4">
        <v>1</v>
      </c>
      <c r="D788" s="1">
        <v>3</v>
      </c>
      <c r="E788" s="3">
        <v>4</v>
      </c>
    </row>
    <row r="789" spans="1:5" x14ac:dyDescent="0.25">
      <c r="A789">
        <v>1296</v>
      </c>
      <c r="B789" s="4">
        <v>1</v>
      </c>
      <c r="D789" s="1">
        <v>3</v>
      </c>
    </row>
    <row r="790" spans="1:5" x14ac:dyDescent="0.25">
      <c r="A790">
        <v>1297</v>
      </c>
      <c r="B790" s="4">
        <v>1</v>
      </c>
      <c r="D790" s="1">
        <v>3</v>
      </c>
    </row>
    <row r="791" spans="1:5" x14ac:dyDescent="0.25">
      <c r="A791">
        <v>1298</v>
      </c>
      <c r="B791" s="4">
        <v>1</v>
      </c>
      <c r="D791" s="1">
        <v>3</v>
      </c>
    </row>
    <row r="792" spans="1:5" x14ac:dyDescent="0.25">
      <c r="A792">
        <v>1299</v>
      </c>
      <c r="B792" s="4">
        <v>1</v>
      </c>
      <c r="D792" s="1">
        <v>3</v>
      </c>
    </row>
    <row r="793" spans="1:5" x14ac:dyDescent="0.25">
      <c r="A793">
        <v>1300</v>
      </c>
      <c r="B793" s="4">
        <v>1</v>
      </c>
      <c r="D793" s="1">
        <v>3</v>
      </c>
    </row>
    <row r="794" spans="1:5" x14ac:dyDescent="0.25">
      <c r="A794">
        <v>1301</v>
      </c>
      <c r="B794" s="4">
        <v>1</v>
      </c>
      <c r="D794" s="1">
        <v>3</v>
      </c>
    </row>
    <row r="795" spans="1:5" x14ac:dyDescent="0.25">
      <c r="A795">
        <v>1302</v>
      </c>
      <c r="B795" s="4">
        <v>1</v>
      </c>
      <c r="D795" s="1">
        <v>3</v>
      </c>
    </row>
    <row r="796" spans="1:5" x14ac:dyDescent="0.25">
      <c r="A796">
        <v>1303</v>
      </c>
      <c r="B796" s="4">
        <v>1</v>
      </c>
      <c r="D796" s="1">
        <v>3</v>
      </c>
    </row>
    <row r="797" spans="1:5" x14ac:dyDescent="0.25">
      <c r="A797">
        <v>1304</v>
      </c>
      <c r="B797" s="4">
        <v>1</v>
      </c>
      <c r="D797" s="1">
        <v>3</v>
      </c>
    </row>
    <row r="798" spans="1:5" x14ac:dyDescent="0.25">
      <c r="A798">
        <v>1305</v>
      </c>
      <c r="B798" s="4">
        <v>1</v>
      </c>
      <c r="D798" s="1">
        <v>3</v>
      </c>
    </row>
    <row r="799" spans="1:5" x14ac:dyDescent="0.25">
      <c r="A799">
        <v>1306</v>
      </c>
      <c r="B799" s="4">
        <v>1</v>
      </c>
      <c r="D799" s="1">
        <v>3</v>
      </c>
    </row>
    <row r="800" spans="1:5" x14ac:dyDescent="0.25">
      <c r="A800">
        <v>1307</v>
      </c>
      <c r="B800" s="4">
        <v>1</v>
      </c>
      <c r="C800" s="2">
        <v>2</v>
      </c>
    </row>
    <row r="801" spans="1:5" x14ac:dyDescent="0.25">
      <c r="A801">
        <v>1308</v>
      </c>
      <c r="B801" s="4">
        <v>1</v>
      </c>
      <c r="C801" s="2">
        <v>2</v>
      </c>
    </row>
    <row r="802" spans="1:5" x14ac:dyDescent="0.25">
      <c r="A802">
        <v>1309</v>
      </c>
      <c r="C802" s="2">
        <v>2</v>
      </c>
    </row>
    <row r="803" spans="1:5" x14ac:dyDescent="0.25">
      <c r="A803">
        <v>1310</v>
      </c>
      <c r="C803" s="2">
        <v>2</v>
      </c>
    </row>
    <row r="804" spans="1:5" x14ac:dyDescent="0.25">
      <c r="A804">
        <v>1311</v>
      </c>
      <c r="C804" s="2">
        <v>2</v>
      </c>
      <c r="E804" s="3">
        <v>4</v>
      </c>
    </row>
    <row r="805" spans="1:5" x14ac:dyDescent="0.25">
      <c r="A805">
        <v>1312</v>
      </c>
      <c r="C805" s="2">
        <v>2</v>
      </c>
      <c r="E805" s="3">
        <v>4</v>
      </c>
    </row>
    <row r="806" spans="1:5" x14ac:dyDescent="0.25">
      <c r="A806">
        <v>1313</v>
      </c>
      <c r="C806" s="2">
        <v>2</v>
      </c>
      <c r="E806" s="3">
        <v>4</v>
      </c>
    </row>
    <row r="807" spans="1:5" x14ac:dyDescent="0.25">
      <c r="A807">
        <v>1314</v>
      </c>
      <c r="C807" s="2">
        <v>2</v>
      </c>
      <c r="E807" s="3">
        <v>4</v>
      </c>
    </row>
    <row r="808" spans="1:5" x14ac:dyDescent="0.25">
      <c r="A808">
        <v>1315</v>
      </c>
      <c r="C808" s="2">
        <v>2</v>
      </c>
      <c r="E808" s="3">
        <v>4</v>
      </c>
    </row>
    <row r="809" spans="1:5" x14ac:dyDescent="0.25">
      <c r="A809">
        <v>1316</v>
      </c>
      <c r="C809" s="2">
        <v>2</v>
      </c>
      <c r="E809" s="3">
        <v>4</v>
      </c>
    </row>
    <row r="810" spans="1:5" x14ac:dyDescent="0.25">
      <c r="A810">
        <v>1317</v>
      </c>
      <c r="C810" s="2">
        <v>2</v>
      </c>
      <c r="E810" s="3">
        <v>4</v>
      </c>
    </row>
    <row r="811" spans="1:5" x14ac:dyDescent="0.25">
      <c r="A811">
        <v>1318</v>
      </c>
      <c r="C811" s="2">
        <v>2</v>
      </c>
      <c r="E811" s="3">
        <v>4</v>
      </c>
    </row>
    <row r="812" spans="1:5" x14ac:dyDescent="0.25">
      <c r="A812">
        <v>1319</v>
      </c>
      <c r="C812" s="2">
        <v>2</v>
      </c>
      <c r="E812" s="3">
        <v>4</v>
      </c>
    </row>
    <row r="813" spans="1:5" x14ac:dyDescent="0.25">
      <c r="A813">
        <v>1320</v>
      </c>
      <c r="C813" s="2">
        <v>2</v>
      </c>
      <c r="E813" s="3">
        <v>4</v>
      </c>
    </row>
    <row r="814" spans="1:5" x14ac:dyDescent="0.25">
      <c r="A814">
        <v>1321</v>
      </c>
      <c r="C814" s="2">
        <v>2</v>
      </c>
      <c r="E814" s="3">
        <v>4</v>
      </c>
    </row>
    <row r="815" spans="1:5" x14ac:dyDescent="0.25">
      <c r="A815">
        <v>1322</v>
      </c>
      <c r="C815" s="2">
        <v>2</v>
      </c>
      <c r="E815" s="3">
        <v>4</v>
      </c>
    </row>
    <row r="816" spans="1:5" x14ac:dyDescent="0.25">
      <c r="A816">
        <v>1323</v>
      </c>
      <c r="E816" s="3">
        <v>4</v>
      </c>
    </row>
    <row r="817" spans="1:5" x14ac:dyDescent="0.25">
      <c r="A817">
        <v>1324</v>
      </c>
      <c r="E817" s="3">
        <v>4</v>
      </c>
    </row>
    <row r="818" spans="1:5" x14ac:dyDescent="0.25">
      <c r="A818">
        <v>1325</v>
      </c>
      <c r="E818" s="3">
        <v>4</v>
      </c>
    </row>
    <row r="819" spans="1:5" x14ac:dyDescent="0.25">
      <c r="A819">
        <v>1326</v>
      </c>
      <c r="E819" s="3">
        <v>4</v>
      </c>
    </row>
    <row r="820" spans="1:5" x14ac:dyDescent="0.25">
      <c r="A820">
        <v>1327</v>
      </c>
      <c r="E820" s="3">
        <v>4</v>
      </c>
    </row>
    <row r="821" spans="1:5" x14ac:dyDescent="0.25">
      <c r="A821">
        <v>1328</v>
      </c>
      <c r="D821" s="1">
        <v>3</v>
      </c>
      <c r="E821" s="3">
        <v>4</v>
      </c>
    </row>
    <row r="822" spans="1:5" x14ac:dyDescent="0.25">
      <c r="A822">
        <v>1329</v>
      </c>
      <c r="B822" s="4">
        <v>1</v>
      </c>
      <c r="D822" s="1">
        <v>3</v>
      </c>
    </row>
    <row r="823" spans="1:5" x14ac:dyDescent="0.25">
      <c r="A823">
        <v>1330</v>
      </c>
      <c r="B823" s="4">
        <v>1</v>
      </c>
      <c r="D823" s="1">
        <v>3</v>
      </c>
    </row>
    <row r="824" spans="1:5" x14ac:dyDescent="0.25">
      <c r="A824">
        <v>1331</v>
      </c>
      <c r="B824" s="4">
        <v>1</v>
      </c>
      <c r="D824" s="1">
        <v>3</v>
      </c>
    </row>
    <row r="825" spans="1:5" x14ac:dyDescent="0.25">
      <c r="A825">
        <v>1332</v>
      </c>
      <c r="B825" s="4">
        <v>1</v>
      </c>
      <c r="D825" s="1">
        <v>3</v>
      </c>
    </row>
    <row r="826" spans="1:5" x14ac:dyDescent="0.25">
      <c r="A826">
        <v>1333</v>
      </c>
      <c r="B826" s="4">
        <v>1</v>
      </c>
      <c r="D826" s="1">
        <v>3</v>
      </c>
    </row>
    <row r="827" spans="1:5" x14ac:dyDescent="0.25">
      <c r="A827">
        <v>1334</v>
      </c>
      <c r="B827" s="4">
        <v>1</v>
      </c>
      <c r="D827" s="1">
        <v>3</v>
      </c>
    </row>
    <row r="828" spans="1:5" x14ac:dyDescent="0.25">
      <c r="A828">
        <v>1335</v>
      </c>
      <c r="B828" s="4">
        <v>1</v>
      </c>
      <c r="D828" s="1">
        <v>3</v>
      </c>
    </row>
    <row r="829" spans="1:5" x14ac:dyDescent="0.25">
      <c r="A829">
        <v>1336</v>
      </c>
      <c r="B829" s="4">
        <v>1</v>
      </c>
      <c r="D829" s="1">
        <v>3</v>
      </c>
    </row>
    <row r="830" spans="1:5" x14ac:dyDescent="0.25">
      <c r="A830">
        <v>1337</v>
      </c>
      <c r="B830" s="4">
        <v>1</v>
      </c>
      <c r="D830" s="1">
        <v>3</v>
      </c>
    </row>
    <row r="831" spans="1:5" x14ac:dyDescent="0.25">
      <c r="A831">
        <v>1338</v>
      </c>
      <c r="B831" s="4">
        <v>1</v>
      </c>
      <c r="D831" s="1">
        <v>3</v>
      </c>
    </row>
    <row r="832" spans="1:5" x14ac:dyDescent="0.25">
      <c r="A832">
        <v>1339</v>
      </c>
      <c r="B832" s="4">
        <v>1</v>
      </c>
      <c r="D832" s="1">
        <v>3</v>
      </c>
    </row>
    <row r="833" spans="1:5" x14ac:dyDescent="0.25">
      <c r="A833">
        <v>1340</v>
      </c>
      <c r="B833" s="4">
        <v>1</v>
      </c>
      <c r="D833" s="1">
        <v>3</v>
      </c>
    </row>
    <row r="834" spans="1:5" x14ac:dyDescent="0.25">
      <c r="A834">
        <v>1341</v>
      </c>
      <c r="B834" s="4">
        <v>1</v>
      </c>
      <c r="D834" s="1">
        <v>3</v>
      </c>
    </row>
    <row r="835" spans="1:5" x14ac:dyDescent="0.25">
      <c r="A835">
        <v>1342</v>
      </c>
      <c r="B835" s="4">
        <v>1</v>
      </c>
      <c r="D835" s="1">
        <v>3</v>
      </c>
    </row>
    <row r="836" spans="1:5" x14ac:dyDescent="0.25">
      <c r="A836">
        <v>1343</v>
      </c>
      <c r="B836" s="4">
        <v>1</v>
      </c>
      <c r="D836" s="1">
        <v>3</v>
      </c>
    </row>
    <row r="837" spans="1:5" x14ac:dyDescent="0.25">
      <c r="A837">
        <v>1344</v>
      </c>
      <c r="B837" s="4">
        <v>1</v>
      </c>
      <c r="D837" s="1">
        <v>3</v>
      </c>
    </row>
    <row r="838" spans="1:5" x14ac:dyDescent="0.25">
      <c r="A838">
        <v>1345</v>
      </c>
      <c r="B838" s="4">
        <v>1</v>
      </c>
      <c r="D838" s="1">
        <v>3</v>
      </c>
    </row>
    <row r="839" spans="1:5" x14ac:dyDescent="0.25">
      <c r="A839">
        <v>1346</v>
      </c>
      <c r="C839" s="2">
        <v>2</v>
      </c>
      <c r="D839" s="1">
        <v>3</v>
      </c>
    </row>
    <row r="840" spans="1:5" x14ac:dyDescent="0.25">
      <c r="A840">
        <v>1347</v>
      </c>
      <c r="C840" s="2">
        <v>2</v>
      </c>
    </row>
    <row r="841" spans="1:5" x14ac:dyDescent="0.25">
      <c r="A841">
        <v>1348</v>
      </c>
      <c r="C841" s="2">
        <v>2</v>
      </c>
    </row>
    <row r="842" spans="1:5" x14ac:dyDescent="0.25">
      <c r="A842">
        <v>1349</v>
      </c>
      <c r="C842" s="2">
        <v>2</v>
      </c>
      <c r="E842" s="3">
        <v>4</v>
      </c>
    </row>
    <row r="843" spans="1:5" x14ac:dyDescent="0.25">
      <c r="A843">
        <v>1350</v>
      </c>
      <c r="C843" s="2">
        <v>2</v>
      </c>
      <c r="E843" s="3">
        <v>4</v>
      </c>
    </row>
    <row r="844" spans="1:5" x14ac:dyDescent="0.25">
      <c r="A844">
        <v>1351</v>
      </c>
      <c r="C844" s="2">
        <v>2</v>
      </c>
      <c r="E844" s="3">
        <v>4</v>
      </c>
    </row>
    <row r="845" spans="1:5" x14ac:dyDescent="0.25">
      <c r="A845">
        <v>1352</v>
      </c>
      <c r="C845" s="2">
        <v>2</v>
      </c>
      <c r="E845" s="3">
        <v>4</v>
      </c>
    </row>
    <row r="846" spans="1:5" x14ac:dyDescent="0.25">
      <c r="A846">
        <v>1353</v>
      </c>
      <c r="C846" s="2">
        <v>2</v>
      </c>
      <c r="E846" s="3">
        <v>4</v>
      </c>
    </row>
    <row r="847" spans="1:5" x14ac:dyDescent="0.25">
      <c r="A847">
        <v>1354</v>
      </c>
      <c r="C847" s="2">
        <v>2</v>
      </c>
      <c r="E847" s="3">
        <v>4</v>
      </c>
    </row>
    <row r="848" spans="1:5" x14ac:dyDescent="0.25">
      <c r="A848">
        <v>1355</v>
      </c>
      <c r="C848" s="2">
        <v>2</v>
      </c>
      <c r="E848" s="3">
        <v>4</v>
      </c>
    </row>
    <row r="849" spans="1:5" x14ac:dyDescent="0.25">
      <c r="A849">
        <v>1356</v>
      </c>
      <c r="C849" s="2">
        <v>2</v>
      </c>
      <c r="E849" s="3">
        <v>4</v>
      </c>
    </row>
    <row r="850" spans="1:5" x14ac:dyDescent="0.25">
      <c r="A850">
        <v>1357</v>
      </c>
      <c r="C850" s="2">
        <v>2</v>
      </c>
      <c r="E850" s="3">
        <v>4</v>
      </c>
    </row>
    <row r="851" spans="1:5" x14ac:dyDescent="0.25">
      <c r="A851">
        <v>1358</v>
      </c>
      <c r="C851" s="2">
        <v>2</v>
      </c>
      <c r="E851" s="3">
        <v>4</v>
      </c>
    </row>
    <row r="852" spans="1:5" x14ac:dyDescent="0.25">
      <c r="A852">
        <v>1359</v>
      </c>
      <c r="C852" s="2">
        <v>2</v>
      </c>
      <c r="E852" s="3">
        <v>4</v>
      </c>
    </row>
    <row r="853" spans="1:5" x14ac:dyDescent="0.25">
      <c r="A853">
        <v>1360</v>
      </c>
      <c r="C853" s="2">
        <v>2</v>
      </c>
      <c r="E853" s="3">
        <v>4</v>
      </c>
    </row>
    <row r="854" spans="1:5" x14ac:dyDescent="0.25">
      <c r="A854">
        <v>1361</v>
      </c>
      <c r="C854" s="2">
        <v>2</v>
      </c>
      <c r="E854" s="3">
        <v>4</v>
      </c>
    </row>
    <row r="855" spans="1:5" x14ac:dyDescent="0.25">
      <c r="A855">
        <v>1362</v>
      </c>
      <c r="C855" s="2">
        <v>2</v>
      </c>
      <c r="E855" s="3">
        <v>4</v>
      </c>
    </row>
    <row r="856" spans="1:5" x14ac:dyDescent="0.25">
      <c r="A856">
        <v>1363</v>
      </c>
      <c r="E856" s="3">
        <v>4</v>
      </c>
    </row>
    <row r="857" spans="1:5" x14ac:dyDescent="0.25">
      <c r="A857">
        <v>1364</v>
      </c>
      <c r="E857" s="3">
        <v>4</v>
      </c>
    </row>
    <row r="858" spans="1:5" x14ac:dyDescent="0.25">
      <c r="A858">
        <v>1365</v>
      </c>
      <c r="E858" s="3">
        <v>4</v>
      </c>
    </row>
    <row r="859" spans="1:5" x14ac:dyDescent="0.25">
      <c r="A859">
        <v>1366</v>
      </c>
      <c r="B859" s="4">
        <v>1</v>
      </c>
    </row>
    <row r="860" spans="1:5" x14ac:dyDescent="0.25">
      <c r="A860">
        <v>1367</v>
      </c>
      <c r="B860" s="4">
        <v>1</v>
      </c>
    </row>
    <row r="861" spans="1:5" x14ac:dyDescent="0.25">
      <c r="A861">
        <v>1368</v>
      </c>
      <c r="B861" s="4">
        <v>1</v>
      </c>
    </row>
    <row r="862" spans="1:5" x14ac:dyDescent="0.25">
      <c r="A862">
        <v>1369</v>
      </c>
      <c r="B862" s="4">
        <v>1</v>
      </c>
    </row>
    <row r="863" spans="1:5" x14ac:dyDescent="0.25">
      <c r="A863">
        <v>1370</v>
      </c>
      <c r="B863" s="4">
        <v>1</v>
      </c>
      <c r="D863" s="1">
        <v>3</v>
      </c>
    </row>
    <row r="864" spans="1:5" x14ac:dyDescent="0.25">
      <c r="A864">
        <v>1371</v>
      </c>
      <c r="B864" s="4">
        <v>1</v>
      </c>
      <c r="D864" s="1">
        <v>3</v>
      </c>
    </row>
    <row r="865" spans="1:4" x14ac:dyDescent="0.25">
      <c r="A865">
        <v>1372</v>
      </c>
      <c r="B865" s="4">
        <v>1</v>
      </c>
      <c r="D865" s="1">
        <v>3</v>
      </c>
    </row>
    <row r="866" spans="1:4" x14ac:dyDescent="0.25">
      <c r="A866">
        <v>1373</v>
      </c>
      <c r="B866" s="4">
        <v>1</v>
      </c>
      <c r="D866" s="1">
        <v>3</v>
      </c>
    </row>
    <row r="867" spans="1:4" x14ac:dyDescent="0.25">
      <c r="A867">
        <v>1374</v>
      </c>
      <c r="B867" s="4">
        <v>1</v>
      </c>
      <c r="D867" s="1">
        <v>3</v>
      </c>
    </row>
    <row r="868" spans="1:4" x14ac:dyDescent="0.25">
      <c r="A868">
        <v>1375</v>
      </c>
      <c r="B868" s="4">
        <v>1</v>
      </c>
      <c r="D868" s="1">
        <v>3</v>
      </c>
    </row>
    <row r="869" spans="1:4" x14ac:dyDescent="0.25">
      <c r="A869">
        <v>1376</v>
      </c>
      <c r="B869" s="4">
        <v>1</v>
      </c>
      <c r="D869" s="1">
        <v>3</v>
      </c>
    </row>
    <row r="870" spans="1:4" x14ac:dyDescent="0.25">
      <c r="A870">
        <v>1377</v>
      </c>
      <c r="B870" s="4">
        <v>1</v>
      </c>
      <c r="D870" s="1">
        <v>3</v>
      </c>
    </row>
    <row r="871" spans="1:4" x14ac:dyDescent="0.25">
      <c r="A871">
        <v>1378</v>
      </c>
      <c r="B871" s="4">
        <v>1</v>
      </c>
      <c r="D871" s="1">
        <v>3</v>
      </c>
    </row>
    <row r="872" spans="1:4" x14ac:dyDescent="0.25">
      <c r="A872">
        <v>1379</v>
      </c>
      <c r="B872" s="4">
        <v>1</v>
      </c>
      <c r="D872" s="1">
        <v>3</v>
      </c>
    </row>
    <row r="873" spans="1:4" x14ac:dyDescent="0.25">
      <c r="A873">
        <v>1380</v>
      </c>
      <c r="B873" s="4">
        <v>1</v>
      </c>
      <c r="D873" s="1">
        <v>3</v>
      </c>
    </row>
    <row r="874" spans="1:4" x14ac:dyDescent="0.25">
      <c r="A874">
        <v>1381</v>
      </c>
      <c r="B874" s="4">
        <v>1</v>
      </c>
      <c r="D874" s="1">
        <v>3</v>
      </c>
    </row>
    <row r="875" spans="1:4" x14ac:dyDescent="0.25">
      <c r="A875">
        <v>1382</v>
      </c>
      <c r="B875" s="4">
        <v>1</v>
      </c>
      <c r="D875" s="1">
        <v>3</v>
      </c>
    </row>
    <row r="876" spans="1:4" x14ac:dyDescent="0.25">
      <c r="A876">
        <v>1383</v>
      </c>
      <c r="B876" s="4">
        <v>1</v>
      </c>
      <c r="D876" s="1">
        <v>3</v>
      </c>
    </row>
    <row r="877" spans="1:4" x14ac:dyDescent="0.25">
      <c r="A877">
        <v>1384</v>
      </c>
      <c r="D877" s="1">
        <v>3</v>
      </c>
    </row>
    <row r="878" spans="1:4" x14ac:dyDescent="0.25">
      <c r="A878">
        <v>1385</v>
      </c>
      <c r="D878" s="1">
        <v>3</v>
      </c>
    </row>
    <row r="879" spans="1:4" x14ac:dyDescent="0.25">
      <c r="A879">
        <v>1386</v>
      </c>
      <c r="C879" s="2">
        <v>2</v>
      </c>
      <c r="D879" s="1">
        <v>3</v>
      </c>
    </row>
    <row r="880" spans="1:4" x14ac:dyDescent="0.25">
      <c r="A880">
        <v>1387</v>
      </c>
      <c r="C880" s="2">
        <v>2</v>
      </c>
      <c r="D880" s="1">
        <v>3</v>
      </c>
    </row>
    <row r="881" spans="1:6" x14ac:dyDescent="0.25">
      <c r="A881">
        <v>1388</v>
      </c>
      <c r="C881" s="2">
        <v>2</v>
      </c>
    </row>
    <row r="882" spans="1:6" x14ac:dyDescent="0.25">
      <c r="A882">
        <v>1389</v>
      </c>
      <c r="C882" s="2">
        <v>2</v>
      </c>
      <c r="E882" s="3">
        <v>4</v>
      </c>
    </row>
    <row r="883" spans="1:6" x14ac:dyDescent="0.25">
      <c r="A883">
        <v>1390</v>
      </c>
      <c r="C883" s="2">
        <v>2</v>
      </c>
      <c r="E883" s="3">
        <v>4</v>
      </c>
    </row>
    <row r="884" spans="1:6" x14ac:dyDescent="0.25">
      <c r="A884">
        <v>1391</v>
      </c>
      <c r="C884" s="2">
        <v>2</v>
      </c>
      <c r="E884" s="3">
        <v>4</v>
      </c>
    </row>
    <row r="885" spans="1:6" x14ac:dyDescent="0.25">
      <c r="A885">
        <v>1392</v>
      </c>
      <c r="C885" s="2">
        <v>2</v>
      </c>
      <c r="E885" s="3">
        <v>4</v>
      </c>
    </row>
    <row r="886" spans="1:6" x14ac:dyDescent="0.25">
      <c r="A886">
        <v>1393</v>
      </c>
      <c r="C886" s="2">
        <v>2</v>
      </c>
      <c r="E886" s="3">
        <v>4</v>
      </c>
    </row>
    <row r="887" spans="1:6" x14ac:dyDescent="0.25">
      <c r="A887">
        <v>1394</v>
      </c>
      <c r="E887" s="3">
        <v>4</v>
      </c>
      <c r="F887" t="s">
        <v>22</v>
      </c>
    </row>
    <row r="888" spans="1:6" x14ac:dyDescent="0.25">
      <c r="A888">
        <v>1497</v>
      </c>
    </row>
    <row r="889" spans="1:6" x14ac:dyDescent="0.25">
      <c r="A889">
        <v>1498</v>
      </c>
    </row>
    <row r="890" spans="1:6" x14ac:dyDescent="0.25">
      <c r="A890">
        <v>1499</v>
      </c>
      <c r="F890" t="s">
        <v>22</v>
      </c>
    </row>
    <row r="891" spans="1:6" x14ac:dyDescent="0.25">
      <c r="A891">
        <v>1500</v>
      </c>
    </row>
    <row r="892" spans="1:6" x14ac:dyDescent="0.25">
      <c r="A892">
        <v>1501</v>
      </c>
    </row>
    <row r="893" spans="1:6" x14ac:dyDescent="0.25">
      <c r="A893">
        <v>1502</v>
      </c>
    </row>
    <row r="894" spans="1:6" x14ac:dyDescent="0.25">
      <c r="A894">
        <v>1503</v>
      </c>
    </row>
    <row r="895" spans="1:6" x14ac:dyDescent="0.25">
      <c r="A895">
        <v>1504</v>
      </c>
    </row>
    <row r="896" spans="1:6" x14ac:dyDescent="0.25">
      <c r="A896">
        <v>1505</v>
      </c>
    </row>
    <row r="897" spans="1:4" x14ac:dyDescent="0.25">
      <c r="A897">
        <v>1506</v>
      </c>
      <c r="D897" s="1">
        <v>3</v>
      </c>
    </row>
    <row r="898" spans="1:4" x14ac:dyDescent="0.25">
      <c r="A898">
        <v>1507</v>
      </c>
      <c r="D898" s="1">
        <v>3</v>
      </c>
    </row>
    <row r="899" spans="1:4" x14ac:dyDescent="0.25">
      <c r="A899">
        <v>1508</v>
      </c>
      <c r="D899" s="1">
        <v>3</v>
      </c>
    </row>
    <row r="900" spans="1:4" x14ac:dyDescent="0.25">
      <c r="A900">
        <v>1509</v>
      </c>
      <c r="D900" s="1">
        <v>3</v>
      </c>
    </row>
    <row r="901" spans="1:4" x14ac:dyDescent="0.25">
      <c r="A901">
        <v>1510</v>
      </c>
      <c r="D901" s="1">
        <v>3</v>
      </c>
    </row>
    <row r="902" spans="1:4" x14ac:dyDescent="0.25">
      <c r="A902">
        <v>1511</v>
      </c>
      <c r="D902" s="1">
        <v>3</v>
      </c>
    </row>
    <row r="903" spans="1:4" x14ac:dyDescent="0.25">
      <c r="A903">
        <v>1512</v>
      </c>
      <c r="D903" s="1">
        <v>3</v>
      </c>
    </row>
    <row r="904" spans="1:4" x14ac:dyDescent="0.25">
      <c r="A904">
        <v>1513</v>
      </c>
      <c r="D904" s="1">
        <v>3</v>
      </c>
    </row>
    <row r="905" spans="1:4" x14ac:dyDescent="0.25">
      <c r="A905">
        <v>1514</v>
      </c>
      <c r="D905" s="1">
        <v>3</v>
      </c>
    </row>
    <row r="906" spans="1:4" x14ac:dyDescent="0.25">
      <c r="A906">
        <v>1515</v>
      </c>
      <c r="D906" s="1">
        <v>3</v>
      </c>
    </row>
    <row r="907" spans="1:4" x14ac:dyDescent="0.25">
      <c r="A907">
        <v>1516</v>
      </c>
      <c r="D907" s="1">
        <v>3</v>
      </c>
    </row>
    <row r="908" spans="1:4" x14ac:dyDescent="0.25">
      <c r="A908">
        <v>1517</v>
      </c>
      <c r="C908" s="2">
        <v>2</v>
      </c>
      <c r="D908" s="1">
        <v>3</v>
      </c>
    </row>
    <row r="909" spans="1:4" x14ac:dyDescent="0.25">
      <c r="A909">
        <v>1518</v>
      </c>
      <c r="C909" s="2">
        <v>2</v>
      </c>
      <c r="D909" s="1">
        <v>3</v>
      </c>
    </row>
    <row r="910" spans="1:4" x14ac:dyDescent="0.25">
      <c r="A910">
        <v>1519</v>
      </c>
      <c r="C910" s="2">
        <v>2</v>
      </c>
      <c r="D910" s="1">
        <v>3</v>
      </c>
    </row>
    <row r="911" spans="1:4" x14ac:dyDescent="0.25">
      <c r="A911">
        <v>1520</v>
      </c>
      <c r="C911" s="2">
        <v>2</v>
      </c>
      <c r="D911" s="1">
        <v>3</v>
      </c>
    </row>
    <row r="912" spans="1:4" x14ac:dyDescent="0.25">
      <c r="A912">
        <v>1521</v>
      </c>
      <c r="C912" s="2">
        <v>2</v>
      </c>
      <c r="D912" s="1">
        <v>3</v>
      </c>
    </row>
    <row r="913" spans="1:5" x14ac:dyDescent="0.25">
      <c r="A913">
        <v>1522</v>
      </c>
      <c r="C913" s="2">
        <v>2</v>
      </c>
      <c r="D913" s="1">
        <v>3</v>
      </c>
    </row>
    <row r="914" spans="1:5" x14ac:dyDescent="0.25">
      <c r="A914">
        <v>1523</v>
      </c>
      <c r="C914" s="2">
        <v>2</v>
      </c>
      <c r="D914" s="1">
        <v>3</v>
      </c>
    </row>
    <row r="915" spans="1:5" x14ac:dyDescent="0.25">
      <c r="A915">
        <v>1524</v>
      </c>
      <c r="C915" s="2">
        <v>2</v>
      </c>
      <c r="D915" s="1">
        <v>3</v>
      </c>
    </row>
    <row r="916" spans="1:5" x14ac:dyDescent="0.25">
      <c r="A916">
        <v>1525</v>
      </c>
      <c r="C916" s="2">
        <v>2</v>
      </c>
      <c r="D916" s="1">
        <v>3</v>
      </c>
    </row>
    <row r="917" spans="1:5" x14ac:dyDescent="0.25">
      <c r="A917">
        <v>1526</v>
      </c>
      <c r="C917" s="2">
        <v>2</v>
      </c>
      <c r="D917" s="1">
        <v>3</v>
      </c>
    </row>
    <row r="918" spans="1:5" x14ac:dyDescent="0.25">
      <c r="A918">
        <v>1527</v>
      </c>
      <c r="C918" s="2">
        <v>2</v>
      </c>
      <c r="D918" s="1">
        <v>3</v>
      </c>
    </row>
    <row r="919" spans="1:5" x14ac:dyDescent="0.25">
      <c r="A919">
        <v>1528</v>
      </c>
      <c r="C919" s="2">
        <v>2</v>
      </c>
      <c r="E919" s="3">
        <v>4</v>
      </c>
    </row>
    <row r="920" spans="1:5" x14ac:dyDescent="0.25">
      <c r="A920">
        <v>1529</v>
      </c>
      <c r="C920" s="2">
        <v>2</v>
      </c>
      <c r="E920" s="3">
        <v>4</v>
      </c>
    </row>
    <row r="921" spans="1:5" x14ac:dyDescent="0.25">
      <c r="A921">
        <v>1530</v>
      </c>
      <c r="C921" s="2">
        <v>2</v>
      </c>
      <c r="E921" s="3">
        <v>4</v>
      </c>
    </row>
    <row r="922" spans="1:5" x14ac:dyDescent="0.25">
      <c r="A922">
        <v>1531</v>
      </c>
      <c r="C922" s="2">
        <v>2</v>
      </c>
      <c r="E922" s="3">
        <v>4</v>
      </c>
    </row>
    <row r="923" spans="1:5" x14ac:dyDescent="0.25">
      <c r="A923">
        <v>1532</v>
      </c>
      <c r="C923" s="2">
        <v>2</v>
      </c>
      <c r="E923" s="3">
        <v>4</v>
      </c>
    </row>
    <row r="924" spans="1:5" x14ac:dyDescent="0.25">
      <c r="A924">
        <v>1533</v>
      </c>
      <c r="C924" s="2">
        <v>2</v>
      </c>
      <c r="E924" s="3">
        <v>4</v>
      </c>
    </row>
    <row r="925" spans="1:5" x14ac:dyDescent="0.25">
      <c r="A925">
        <v>1534</v>
      </c>
      <c r="C925" s="2">
        <v>2</v>
      </c>
      <c r="E925" s="3">
        <v>4</v>
      </c>
    </row>
    <row r="926" spans="1:5" x14ac:dyDescent="0.25">
      <c r="A926">
        <v>1535</v>
      </c>
      <c r="C926" s="2">
        <v>2</v>
      </c>
      <c r="E926" s="3">
        <v>4</v>
      </c>
    </row>
    <row r="927" spans="1:5" x14ac:dyDescent="0.25">
      <c r="A927">
        <v>1536</v>
      </c>
      <c r="C927" s="2">
        <v>2</v>
      </c>
      <c r="E927" s="3">
        <v>4</v>
      </c>
    </row>
    <row r="928" spans="1:5" x14ac:dyDescent="0.25">
      <c r="A928">
        <v>1537</v>
      </c>
      <c r="E928" s="3">
        <v>4</v>
      </c>
    </row>
    <row r="929" spans="1:5" x14ac:dyDescent="0.25">
      <c r="A929">
        <v>1538</v>
      </c>
      <c r="E929" s="3">
        <v>4</v>
      </c>
    </row>
    <row r="930" spans="1:5" x14ac:dyDescent="0.25">
      <c r="A930">
        <v>1539</v>
      </c>
      <c r="E930" s="3">
        <v>4</v>
      </c>
    </row>
    <row r="931" spans="1:5" x14ac:dyDescent="0.25">
      <c r="A931">
        <v>1540</v>
      </c>
      <c r="E931" s="3">
        <v>4</v>
      </c>
    </row>
    <row r="932" spans="1:5" x14ac:dyDescent="0.25">
      <c r="A932">
        <v>1541</v>
      </c>
      <c r="E932" s="3">
        <v>4</v>
      </c>
    </row>
    <row r="933" spans="1:5" x14ac:dyDescent="0.25">
      <c r="A933">
        <v>1542</v>
      </c>
      <c r="B933" s="4">
        <v>1</v>
      </c>
      <c r="E933" s="3">
        <v>4</v>
      </c>
    </row>
    <row r="934" spans="1:5" x14ac:dyDescent="0.25">
      <c r="A934">
        <v>1543</v>
      </c>
      <c r="B934" s="4">
        <v>1</v>
      </c>
      <c r="E934" s="3">
        <v>4</v>
      </c>
    </row>
    <row r="935" spans="1:5" x14ac:dyDescent="0.25">
      <c r="A935">
        <v>1544</v>
      </c>
      <c r="B935" s="4">
        <v>1</v>
      </c>
    </row>
    <row r="936" spans="1:5" x14ac:dyDescent="0.25">
      <c r="A936">
        <v>1545</v>
      </c>
      <c r="B936" s="4">
        <v>1</v>
      </c>
    </row>
    <row r="937" spans="1:5" x14ac:dyDescent="0.25">
      <c r="A937">
        <v>1546</v>
      </c>
      <c r="B937" s="4">
        <v>1</v>
      </c>
    </row>
    <row r="938" spans="1:5" x14ac:dyDescent="0.25">
      <c r="A938">
        <v>1547</v>
      </c>
      <c r="B938" s="4">
        <v>1</v>
      </c>
    </row>
    <row r="939" spans="1:5" x14ac:dyDescent="0.25">
      <c r="A939">
        <v>1548</v>
      </c>
      <c r="B939" s="4">
        <v>1</v>
      </c>
      <c r="D939" s="1">
        <v>3</v>
      </c>
    </row>
    <row r="940" spans="1:5" x14ac:dyDescent="0.25">
      <c r="A940">
        <v>1549</v>
      </c>
      <c r="B940" s="4">
        <v>1</v>
      </c>
      <c r="D940" s="1">
        <v>3</v>
      </c>
    </row>
    <row r="941" spans="1:5" x14ac:dyDescent="0.25">
      <c r="A941">
        <v>1550</v>
      </c>
      <c r="B941" s="4">
        <v>1</v>
      </c>
      <c r="D941" s="1">
        <v>3</v>
      </c>
    </row>
    <row r="942" spans="1:5" x14ac:dyDescent="0.25">
      <c r="A942">
        <v>1551</v>
      </c>
      <c r="B942" s="4">
        <v>1</v>
      </c>
      <c r="D942" s="1">
        <v>3</v>
      </c>
    </row>
    <row r="943" spans="1:5" x14ac:dyDescent="0.25">
      <c r="A943">
        <v>1552</v>
      </c>
      <c r="B943" s="4">
        <v>1</v>
      </c>
      <c r="D943" s="1">
        <v>3</v>
      </c>
    </row>
    <row r="944" spans="1:5" x14ac:dyDescent="0.25">
      <c r="A944">
        <v>1553</v>
      </c>
      <c r="B944" s="4">
        <v>1</v>
      </c>
      <c r="D944" s="1">
        <v>3</v>
      </c>
    </row>
    <row r="945" spans="1:5" x14ac:dyDescent="0.25">
      <c r="A945">
        <v>1554</v>
      </c>
      <c r="B945" s="4">
        <v>1</v>
      </c>
      <c r="D945" s="1">
        <v>3</v>
      </c>
    </row>
    <row r="946" spans="1:5" x14ac:dyDescent="0.25">
      <c r="A946">
        <v>1555</v>
      </c>
      <c r="B946" s="4">
        <v>1</v>
      </c>
      <c r="D946" s="1">
        <v>3</v>
      </c>
    </row>
    <row r="947" spans="1:5" x14ac:dyDescent="0.25">
      <c r="A947">
        <v>1556</v>
      </c>
      <c r="B947" s="4">
        <v>1</v>
      </c>
      <c r="D947" s="1">
        <v>3</v>
      </c>
    </row>
    <row r="948" spans="1:5" x14ac:dyDescent="0.25">
      <c r="A948">
        <v>1557</v>
      </c>
      <c r="B948" s="4">
        <v>1</v>
      </c>
      <c r="D948" s="1">
        <v>3</v>
      </c>
    </row>
    <row r="949" spans="1:5" x14ac:dyDescent="0.25">
      <c r="A949">
        <v>1558</v>
      </c>
      <c r="B949" s="4">
        <v>1</v>
      </c>
      <c r="D949" s="1">
        <v>3</v>
      </c>
    </row>
    <row r="950" spans="1:5" x14ac:dyDescent="0.25">
      <c r="A950">
        <v>1559</v>
      </c>
      <c r="D950" s="1">
        <v>3</v>
      </c>
    </row>
    <row r="951" spans="1:5" x14ac:dyDescent="0.25">
      <c r="A951">
        <v>1560</v>
      </c>
      <c r="C951" s="2">
        <v>2</v>
      </c>
      <c r="D951" s="1">
        <v>3</v>
      </c>
    </row>
    <row r="952" spans="1:5" x14ac:dyDescent="0.25">
      <c r="A952">
        <v>1561</v>
      </c>
      <c r="C952" s="2">
        <v>2</v>
      </c>
      <c r="D952" s="1">
        <v>3</v>
      </c>
    </row>
    <row r="953" spans="1:5" x14ac:dyDescent="0.25">
      <c r="A953">
        <v>1562</v>
      </c>
      <c r="C953" s="2">
        <v>2</v>
      </c>
      <c r="D953" s="1">
        <v>3</v>
      </c>
    </row>
    <row r="954" spans="1:5" x14ac:dyDescent="0.25">
      <c r="A954">
        <v>1563</v>
      </c>
      <c r="C954" s="2">
        <v>2</v>
      </c>
      <c r="D954" s="1">
        <v>3</v>
      </c>
      <c r="E954" s="3">
        <v>4</v>
      </c>
    </row>
    <row r="955" spans="1:5" x14ac:dyDescent="0.25">
      <c r="A955">
        <v>1564</v>
      </c>
      <c r="C955" s="2">
        <v>2</v>
      </c>
      <c r="D955" s="1">
        <v>3</v>
      </c>
      <c r="E955" s="3">
        <v>4</v>
      </c>
    </row>
    <row r="956" spans="1:5" x14ac:dyDescent="0.25">
      <c r="A956">
        <v>1565</v>
      </c>
      <c r="C956" s="2">
        <v>2</v>
      </c>
      <c r="D956" s="1">
        <v>3</v>
      </c>
      <c r="E956" s="3">
        <v>4</v>
      </c>
    </row>
    <row r="957" spans="1:5" x14ac:dyDescent="0.25">
      <c r="A957">
        <v>1566</v>
      </c>
      <c r="C957" s="2">
        <v>2</v>
      </c>
      <c r="E957" s="3">
        <v>4</v>
      </c>
    </row>
    <row r="958" spans="1:5" x14ac:dyDescent="0.25">
      <c r="A958">
        <v>1567</v>
      </c>
      <c r="C958" s="2">
        <v>2</v>
      </c>
      <c r="E958" s="3">
        <v>4</v>
      </c>
    </row>
    <row r="959" spans="1:5" x14ac:dyDescent="0.25">
      <c r="A959">
        <v>1568</v>
      </c>
      <c r="C959" s="2">
        <v>2</v>
      </c>
      <c r="E959" s="3">
        <v>4</v>
      </c>
    </row>
    <row r="960" spans="1:5" x14ac:dyDescent="0.25">
      <c r="A960">
        <v>1569</v>
      </c>
      <c r="C960" s="2">
        <v>2</v>
      </c>
      <c r="E960" s="3">
        <v>4</v>
      </c>
    </row>
    <row r="961" spans="1:5" x14ac:dyDescent="0.25">
      <c r="A961">
        <v>1570</v>
      </c>
      <c r="C961" s="2">
        <v>2</v>
      </c>
      <c r="E961" s="3">
        <v>4</v>
      </c>
    </row>
    <row r="962" spans="1:5" x14ac:dyDescent="0.25">
      <c r="A962">
        <v>1571</v>
      </c>
      <c r="C962" s="2">
        <v>2</v>
      </c>
      <c r="E962" s="3">
        <v>4</v>
      </c>
    </row>
    <row r="963" spans="1:5" x14ac:dyDescent="0.25">
      <c r="A963">
        <v>1572</v>
      </c>
      <c r="C963" s="2">
        <v>2</v>
      </c>
      <c r="E963" s="3">
        <v>4</v>
      </c>
    </row>
    <row r="964" spans="1:5" x14ac:dyDescent="0.25">
      <c r="A964">
        <v>1573</v>
      </c>
      <c r="C964" s="2">
        <v>2</v>
      </c>
      <c r="E964" s="3">
        <v>4</v>
      </c>
    </row>
    <row r="965" spans="1:5" x14ac:dyDescent="0.25">
      <c r="A965">
        <v>1574</v>
      </c>
      <c r="C965" s="2">
        <v>2</v>
      </c>
      <c r="E965" s="3">
        <v>4</v>
      </c>
    </row>
    <row r="966" spans="1:5" x14ac:dyDescent="0.25">
      <c r="A966">
        <v>1575</v>
      </c>
      <c r="C966" s="2">
        <v>2</v>
      </c>
      <c r="E966" s="3">
        <v>4</v>
      </c>
    </row>
    <row r="967" spans="1:5" x14ac:dyDescent="0.25">
      <c r="A967">
        <v>1576</v>
      </c>
      <c r="E967" s="3">
        <v>4</v>
      </c>
    </row>
    <row r="968" spans="1:5" x14ac:dyDescent="0.25">
      <c r="A968">
        <v>1577</v>
      </c>
      <c r="E968" s="3">
        <v>4</v>
      </c>
    </row>
    <row r="969" spans="1:5" x14ac:dyDescent="0.25">
      <c r="A969">
        <v>1578</v>
      </c>
    </row>
    <row r="970" spans="1:5" x14ac:dyDescent="0.25">
      <c r="A970">
        <v>1579</v>
      </c>
    </row>
    <row r="971" spans="1:5" x14ac:dyDescent="0.25">
      <c r="A971">
        <v>1580</v>
      </c>
      <c r="B971" s="4">
        <v>1</v>
      </c>
    </row>
    <row r="972" spans="1:5" x14ac:dyDescent="0.25">
      <c r="A972">
        <v>1581</v>
      </c>
      <c r="B972" s="4">
        <v>1</v>
      </c>
    </row>
    <row r="973" spans="1:5" x14ac:dyDescent="0.25">
      <c r="A973">
        <v>1582</v>
      </c>
      <c r="B973" s="4">
        <v>1</v>
      </c>
    </row>
    <row r="974" spans="1:5" x14ac:dyDescent="0.25">
      <c r="A974">
        <v>1583</v>
      </c>
      <c r="B974" s="4">
        <v>1</v>
      </c>
    </row>
    <row r="975" spans="1:5" x14ac:dyDescent="0.25">
      <c r="A975">
        <v>1584</v>
      </c>
      <c r="B975" s="4">
        <v>1</v>
      </c>
      <c r="D975" s="1">
        <v>3</v>
      </c>
    </row>
    <row r="976" spans="1:5" x14ac:dyDescent="0.25">
      <c r="A976">
        <v>1585</v>
      </c>
      <c r="B976" s="4">
        <v>1</v>
      </c>
      <c r="D976" s="1">
        <v>3</v>
      </c>
    </row>
    <row r="977" spans="1:5" x14ac:dyDescent="0.25">
      <c r="A977">
        <v>1586</v>
      </c>
      <c r="B977" s="4">
        <v>1</v>
      </c>
      <c r="D977" s="1">
        <v>3</v>
      </c>
    </row>
    <row r="978" spans="1:5" x14ac:dyDescent="0.25">
      <c r="A978">
        <v>1587</v>
      </c>
      <c r="B978" s="4">
        <v>1</v>
      </c>
      <c r="D978" s="1">
        <v>3</v>
      </c>
    </row>
    <row r="979" spans="1:5" x14ac:dyDescent="0.25">
      <c r="A979">
        <v>1588</v>
      </c>
      <c r="B979" s="4">
        <v>1</v>
      </c>
      <c r="D979" s="1">
        <v>3</v>
      </c>
    </row>
    <row r="980" spans="1:5" x14ac:dyDescent="0.25">
      <c r="A980">
        <v>1589</v>
      </c>
      <c r="B980" s="4">
        <v>1</v>
      </c>
      <c r="D980" s="1">
        <v>3</v>
      </c>
    </row>
    <row r="981" spans="1:5" x14ac:dyDescent="0.25">
      <c r="A981">
        <v>1590</v>
      </c>
      <c r="B981" s="4">
        <v>1</v>
      </c>
      <c r="D981" s="1">
        <v>3</v>
      </c>
    </row>
    <row r="982" spans="1:5" x14ac:dyDescent="0.25">
      <c r="A982">
        <v>1591</v>
      </c>
      <c r="B982" s="4">
        <v>1</v>
      </c>
      <c r="D982" s="1">
        <v>3</v>
      </c>
    </row>
    <row r="983" spans="1:5" x14ac:dyDescent="0.25">
      <c r="A983">
        <v>1592</v>
      </c>
      <c r="B983" s="4">
        <v>1</v>
      </c>
      <c r="D983" s="1">
        <v>3</v>
      </c>
    </row>
    <row r="984" spans="1:5" x14ac:dyDescent="0.25">
      <c r="A984">
        <v>1593</v>
      </c>
      <c r="B984" s="4">
        <v>1</v>
      </c>
      <c r="D984" s="1">
        <v>3</v>
      </c>
    </row>
    <row r="985" spans="1:5" x14ac:dyDescent="0.25">
      <c r="A985">
        <v>1594</v>
      </c>
      <c r="B985" s="4">
        <v>1</v>
      </c>
      <c r="D985" s="1">
        <v>3</v>
      </c>
    </row>
    <row r="986" spans="1:5" x14ac:dyDescent="0.25">
      <c r="A986">
        <v>1595</v>
      </c>
      <c r="B986" s="4">
        <v>1</v>
      </c>
      <c r="D986" s="1">
        <v>3</v>
      </c>
    </row>
    <row r="987" spans="1:5" x14ac:dyDescent="0.25">
      <c r="A987">
        <v>1596</v>
      </c>
      <c r="D987" s="1">
        <v>3</v>
      </c>
    </row>
    <row r="988" spans="1:5" x14ac:dyDescent="0.25">
      <c r="A988">
        <v>1597</v>
      </c>
      <c r="D988" s="1">
        <v>3</v>
      </c>
      <c r="E988" s="3">
        <v>4</v>
      </c>
    </row>
    <row r="989" spans="1:5" x14ac:dyDescent="0.25">
      <c r="A989">
        <v>1598</v>
      </c>
      <c r="D989" s="1">
        <v>3</v>
      </c>
      <c r="E989" s="3">
        <v>4</v>
      </c>
    </row>
    <row r="990" spans="1:5" x14ac:dyDescent="0.25">
      <c r="A990">
        <v>1599</v>
      </c>
      <c r="C990" s="2">
        <v>2</v>
      </c>
      <c r="D990" s="1">
        <v>3</v>
      </c>
      <c r="E990" s="3">
        <v>4</v>
      </c>
    </row>
    <row r="991" spans="1:5" x14ac:dyDescent="0.25">
      <c r="A991">
        <v>1600</v>
      </c>
      <c r="C991" s="2">
        <v>2</v>
      </c>
      <c r="E991" s="3">
        <v>4</v>
      </c>
    </row>
    <row r="992" spans="1:5" x14ac:dyDescent="0.25">
      <c r="A992">
        <v>1601</v>
      </c>
      <c r="C992" s="2">
        <v>2</v>
      </c>
      <c r="E992" s="3">
        <v>4</v>
      </c>
    </row>
    <row r="993" spans="1:5" x14ac:dyDescent="0.25">
      <c r="A993">
        <v>1602</v>
      </c>
      <c r="C993" s="2">
        <v>2</v>
      </c>
      <c r="E993" s="3">
        <v>4</v>
      </c>
    </row>
    <row r="994" spans="1:5" x14ac:dyDescent="0.25">
      <c r="A994">
        <v>1603</v>
      </c>
      <c r="C994" s="2">
        <v>2</v>
      </c>
      <c r="E994" s="3">
        <v>4</v>
      </c>
    </row>
    <row r="995" spans="1:5" x14ac:dyDescent="0.25">
      <c r="A995">
        <v>1604</v>
      </c>
      <c r="C995" s="2">
        <v>2</v>
      </c>
      <c r="E995" s="3">
        <v>4</v>
      </c>
    </row>
    <row r="996" spans="1:5" x14ac:dyDescent="0.25">
      <c r="A996">
        <v>1605</v>
      </c>
      <c r="C996" s="2">
        <v>2</v>
      </c>
      <c r="E996" s="3">
        <v>4</v>
      </c>
    </row>
    <row r="997" spans="1:5" x14ac:dyDescent="0.25">
      <c r="A997">
        <v>1606</v>
      </c>
      <c r="C997" s="2">
        <v>2</v>
      </c>
      <c r="E997" s="3">
        <v>4</v>
      </c>
    </row>
    <row r="998" spans="1:5" x14ac:dyDescent="0.25">
      <c r="A998">
        <v>1607</v>
      </c>
      <c r="C998" s="2">
        <v>2</v>
      </c>
      <c r="E998" s="3">
        <v>4</v>
      </c>
    </row>
    <row r="999" spans="1:5" x14ac:dyDescent="0.25">
      <c r="A999">
        <v>1608</v>
      </c>
      <c r="C999" s="2">
        <v>2</v>
      </c>
      <c r="E999" s="3">
        <v>4</v>
      </c>
    </row>
    <row r="1000" spans="1:5" x14ac:dyDescent="0.25">
      <c r="A1000">
        <v>1609</v>
      </c>
      <c r="C1000" s="2">
        <v>2</v>
      </c>
      <c r="E1000" s="3">
        <v>4</v>
      </c>
    </row>
    <row r="1001" spans="1:5" x14ac:dyDescent="0.25">
      <c r="A1001">
        <v>1610</v>
      </c>
      <c r="C1001" s="2">
        <v>2</v>
      </c>
      <c r="E1001" s="3">
        <v>4</v>
      </c>
    </row>
    <row r="1002" spans="1:5" x14ac:dyDescent="0.25">
      <c r="A1002">
        <v>1611</v>
      </c>
      <c r="C1002" s="2">
        <v>2</v>
      </c>
    </row>
    <row r="1003" spans="1:5" x14ac:dyDescent="0.25">
      <c r="A1003">
        <v>1612</v>
      </c>
      <c r="C1003" s="2">
        <v>2</v>
      </c>
    </row>
    <row r="1004" spans="1:5" x14ac:dyDescent="0.25">
      <c r="A1004">
        <v>1613</v>
      </c>
      <c r="C1004" s="2">
        <v>2</v>
      </c>
    </row>
    <row r="1005" spans="1:5" x14ac:dyDescent="0.25">
      <c r="A1005">
        <v>1614</v>
      </c>
    </row>
    <row r="1006" spans="1:5" x14ac:dyDescent="0.25">
      <c r="A1006">
        <v>1615</v>
      </c>
    </row>
    <row r="1007" spans="1:5" x14ac:dyDescent="0.25">
      <c r="A1007">
        <v>1616</v>
      </c>
      <c r="D1007" s="1">
        <v>3</v>
      </c>
    </row>
    <row r="1008" spans="1:5" x14ac:dyDescent="0.25">
      <c r="A1008">
        <v>1617</v>
      </c>
      <c r="B1008" s="4">
        <v>1</v>
      </c>
      <c r="D1008" s="1">
        <v>3</v>
      </c>
    </row>
    <row r="1009" spans="1:5" x14ac:dyDescent="0.25">
      <c r="A1009">
        <v>1618</v>
      </c>
      <c r="B1009" s="4">
        <v>1</v>
      </c>
      <c r="D1009" s="1">
        <v>3</v>
      </c>
    </row>
    <row r="1010" spans="1:5" x14ac:dyDescent="0.25">
      <c r="A1010">
        <v>1619</v>
      </c>
      <c r="B1010" s="4">
        <v>1</v>
      </c>
      <c r="D1010" s="1">
        <v>3</v>
      </c>
    </row>
    <row r="1011" spans="1:5" x14ac:dyDescent="0.25">
      <c r="A1011">
        <v>1620</v>
      </c>
      <c r="B1011" s="4">
        <v>1</v>
      </c>
      <c r="D1011" s="1">
        <v>3</v>
      </c>
    </row>
    <row r="1012" spans="1:5" x14ac:dyDescent="0.25">
      <c r="A1012">
        <v>1621</v>
      </c>
      <c r="B1012" s="4">
        <v>1</v>
      </c>
      <c r="D1012" s="1">
        <v>3</v>
      </c>
    </row>
    <row r="1013" spans="1:5" x14ac:dyDescent="0.25">
      <c r="A1013">
        <v>1622</v>
      </c>
      <c r="B1013" s="4">
        <v>1</v>
      </c>
      <c r="D1013" s="1">
        <v>3</v>
      </c>
    </row>
    <row r="1014" spans="1:5" x14ac:dyDescent="0.25">
      <c r="A1014">
        <v>1623</v>
      </c>
      <c r="B1014" s="4">
        <v>1</v>
      </c>
      <c r="D1014" s="1">
        <v>3</v>
      </c>
    </row>
    <row r="1015" spans="1:5" x14ac:dyDescent="0.25">
      <c r="A1015">
        <v>1624</v>
      </c>
      <c r="B1015" s="4">
        <v>1</v>
      </c>
      <c r="D1015" s="1">
        <v>3</v>
      </c>
    </row>
    <row r="1016" spans="1:5" x14ac:dyDescent="0.25">
      <c r="A1016">
        <v>1625</v>
      </c>
      <c r="B1016" s="4">
        <v>1</v>
      </c>
      <c r="D1016" s="1">
        <v>3</v>
      </c>
    </row>
    <row r="1017" spans="1:5" x14ac:dyDescent="0.25">
      <c r="A1017">
        <v>1626</v>
      </c>
      <c r="B1017" s="4">
        <v>1</v>
      </c>
      <c r="D1017" s="1">
        <v>3</v>
      </c>
    </row>
    <row r="1018" spans="1:5" x14ac:dyDescent="0.25">
      <c r="A1018">
        <v>1627</v>
      </c>
      <c r="B1018" s="4">
        <v>1</v>
      </c>
      <c r="D1018" s="1">
        <v>3</v>
      </c>
    </row>
    <row r="1019" spans="1:5" x14ac:dyDescent="0.25">
      <c r="A1019">
        <v>1628</v>
      </c>
      <c r="B1019" s="4">
        <v>1</v>
      </c>
      <c r="D1019" s="1">
        <v>3</v>
      </c>
    </row>
    <row r="1020" spans="1:5" x14ac:dyDescent="0.25">
      <c r="A1020">
        <v>1629</v>
      </c>
      <c r="B1020" s="4">
        <v>1</v>
      </c>
      <c r="D1020" s="1">
        <v>3</v>
      </c>
    </row>
    <row r="1021" spans="1:5" x14ac:dyDescent="0.25">
      <c r="A1021">
        <v>1630</v>
      </c>
      <c r="B1021" s="4">
        <v>1</v>
      </c>
      <c r="D1021" s="1">
        <v>3</v>
      </c>
    </row>
    <row r="1022" spans="1:5" x14ac:dyDescent="0.25">
      <c r="A1022">
        <v>1631</v>
      </c>
      <c r="D1022" s="1">
        <v>3</v>
      </c>
      <c r="E1022" s="3">
        <v>4</v>
      </c>
    </row>
    <row r="1023" spans="1:5" x14ac:dyDescent="0.25">
      <c r="A1023">
        <v>1632</v>
      </c>
      <c r="E1023" s="3">
        <v>4</v>
      </c>
    </row>
    <row r="1024" spans="1:5" x14ac:dyDescent="0.25">
      <c r="A1024">
        <v>1633</v>
      </c>
      <c r="E1024" s="3">
        <v>4</v>
      </c>
    </row>
    <row r="1025" spans="1:5" x14ac:dyDescent="0.25">
      <c r="A1025">
        <v>1634</v>
      </c>
      <c r="E1025" s="3">
        <v>4</v>
      </c>
    </row>
    <row r="1026" spans="1:5" x14ac:dyDescent="0.25">
      <c r="A1026">
        <v>1635</v>
      </c>
      <c r="E1026" s="3">
        <v>4</v>
      </c>
    </row>
    <row r="1027" spans="1:5" x14ac:dyDescent="0.25">
      <c r="A1027">
        <v>1636</v>
      </c>
      <c r="C1027" s="2">
        <v>2</v>
      </c>
      <c r="E1027" s="3">
        <v>4</v>
      </c>
    </row>
    <row r="1028" spans="1:5" x14ac:dyDescent="0.25">
      <c r="A1028">
        <v>1637</v>
      </c>
      <c r="C1028" s="2">
        <v>2</v>
      </c>
      <c r="E1028" s="3">
        <v>4</v>
      </c>
    </row>
    <row r="1029" spans="1:5" x14ac:dyDescent="0.25">
      <c r="A1029">
        <v>1638</v>
      </c>
      <c r="C1029" s="2">
        <v>2</v>
      </c>
      <c r="E1029" s="3">
        <v>4</v>
      </c>
    </row>
    <row r="1030" spans="1:5" x14ac:dyDescent="0.25">
      <c r="A1030">
        <v>1639</v>
      </c>
      <c r="C1030" s="2">
        <v>2</v>
      </c>
      <c r="E1030" s="3">
        <v>4</v>
      </c>
    </row>
    <row r="1031" spans="1:5" x14ac:dyDescent="0.25">
      <c r="A1031">
        <v>1640</v>
      </c>
      <c r="C1031" s="2">
        <v>2</v>
      </c>
      <c r="E1031" s="3">
        <v>4</v>
      </c>
    </row>
    <row r="1032" spans="1:5" x14ac:dyDescent="0.25">
      <c r="A1032">
        <v>1641</v>
      </c>
      <c r="C1032" s="2">
        <v>2</v>
      </c>
      <c r="E1032" s="3">
        <v>4</v>
      </c>
    </row>
    <row r="1033" spans="1:5" x14ac:dyDescent="0.25">
      <c r="A1033">
        <v>1642</v>
      </c>
      <c r="C1033" s="2">
        <v>2</v>
      </c>
      <c r="E1033" s="3">
        <v>4</v>
      </c>
    </row>
    <row r="1034" spans="1:5" x14ac:dyDescent="0.25">
      <c r="A1034">
        <v>1643</v>
      </c>
      <c r="C1034" s="2">
        <v>2</v>
      </c>
      <c r="E1034" s="3">
        <v>4</v>
      </c>
    </row>
    <row r="1035" spans="1:5" x14ac:dyDescent="0.25">
      <c r="A1035">
        <v>1644</v>
      </c>
      <c r="C1035" s="2">
        <v>2</v>
      </c>
      <c r="E1035" s="3">
        <v>4</v>
      </c>
    </row>
    <row r="1036" spans="1:5" x14ac:dyDescent="0.25">
      <c r="A1036">
        <v>1645</v>
      </c>
      <c r="C1036" s="2">
        <v>2</v>
      </c>
      <c r="E1036" s="3">
        <v>4</v>
      </c>
    </row>
    <row r="1037" spans="1:5" x14ac:dyDescent="0.25">
      <c r="A1037">
        <v>1646</v>
      </c>
      <c r="C1037" s="2">
        <v>2</v>
      </c>
    </row>
    <row r="1038" spans="1:5" x14ac:dyDescent="0.25">
      <c r="A1038">
        <v>1647</v>
      </c>
      <c r="C1038" s="2">
        <v>2</v>
      </c>
    </row>
    <row r="1039" spans="1:5" x14ac:dyDescent="0.25">
      <c r="A1039">
        <v>1648</v>
      </c>
      <c r="C1039" s="2">
        <v>2</v>
      </c>
    </row>
    <row r="1040" spans="1:5" x14ac:dyDescent="0.25">
      <c r="A1040">
        <v>1649</v>
      </c>
      <c r="C1040" s="2">
        <v>2</v>
      </c>
      <c r="D1040" s="1">
        <v>3</v>
      </c>
    </row>
    <row r="1041" spans="1:5" x14ac:dyDescent="0.25">
      <c r="A1041">
        <v>1650</v>
      </c>
      <c r="C1041" s="2">
        <v>2</v>
      </c>
      <c r="D1041" s="1">
        <v>3</v>
      </c>
    </row>
    <row r="1042" spans="1:5" x14ac:dyDescent="0.25">
      <c r="A1042">
        <v>1651</v>
      </c>
      <c r="D1042" s="1">
        <v>3</v>
      </c>
    </row>
    <row r="1043" spans="1:5" x14ac:dyDescent="0.25">
      <c r="A1043">
        <v>1652</v>
      </c>
      <c r="D1043" s="1">
        <v>3</v>
      </c>
    </row>
    <row r="1044" spans="1:5" x14ac:dyDescent="0.25">
      <c r="A1044">
        <v>1653</v>
      </c>
      <c r="B1044" s="4">
        <v>1</v>
      </c>
      <c r="D1044" s="1">
        <v>3</v>
      </c>
    </row>
    <row r="1045" spans="1:5" x14ac:dyDescent="0.25">
      <c r="A1045">
        <v>1654</v>
      </c>
      <c r="B1045" s="4">
        <v>1</v>
      </c>
      <c r="D1045" s="1">
        <v>3</v>
      </c>
    </row>
    <row r="1046" spans="1:5" x14ac:dyDescent="0.25">
      <c r="A1046">
        <v>1655</v>
      </c>
      <c r="B1046" s="4">
        <v>1</v>
      </c>
      <c r="D1046" s="1">
        <v>3</v>
      </c>
    </row>
    <row r="1047" spans="1:5" x14ac:dyDescent="0.25">
      <c r="A1047">
        <v>1656</v>
      </c>
      <c r="B1047" s="4">
        <v>1</v>
      </c>
      <c r="D1047" s="1">
        <v>3</v>
      </c>
    </row>
    <row r="1048" spans="1:5" x14ac:dyDescent="0.25">
      <c r="A1048">
        <v>1657</v>
      </c>
      <c r="B1048" s="4">
        <v>1</v>
      </c>
      <c r="D1048" s="1">
        <v>3</v>
      </c>
    </row>
    <row r="1049" spans="1:5" x14ac:dyDescent="0.25">
      <c r="A1049">
        <v>1658</v>
      </c>
      <c r="B1049" s="4">
        <v>1</v>
      </c>
      <c r="D1049" s="1">
        <v>3</v>
      </c>
    </row>
    <row r="1050" spans="1:5" x14ac:dyDescent="0.25">
      <c r="A1050">
        <v>1659</v>
      </c>
      <c r="B1050" s="4">
        <v>1</v>
      </c>
      <c r="D1050" s="1">
        <v>3</v>
      </c>
    </row>
    <row r="1051" spans="1:5" x14ac:dyDescent="0.25">
      <c r="A1051">
        <v>1660</v>
      </c>
      <c r="B1051" s="4">
        <v>1</v>
      </c>
      <c r="D1051" s="1">
        <v>3</v>
      </c>
    </row>
    <row r="1052" spans="1:5" x14ac:dyDescent="0.25">
      <c r="A1052">
        <v>1661</v>
      </c>
      <c r="B1052" s="4">
        <v>1</v>
      </c>
      <c r="D1052" s="1">
        <v>3</v>
      </c>
    </row>
    <row r="1053" spans="1:5" x14ac:dyDescent="0.25">
      <c r="A1053">
        <v>1662</v>
      </c>
      <c r="B1053" s="4">
        <v>1</v>
      </c>
      <c r="D1053" s="1">
        <v>3</v>
      </c>
    </row>
    <row r="1054" spans="1:5" x14ac:dyDescent="0.25">
      <c r="A1054">
        <v>1663</v>
      </c>
      <c r="B1054" s="4">
        <v>1</v>
      </c>
      <c r="D1054" s="1">
        <v>3</v>
      </c>
    </row>
    <row r="1055" spans="1:5" x14ac:dyDescent="0.25">
      <c r="A1055">
        <v>1664</v>
      </c>
      <c r="B1055" s="4">
        <v>1</v>
      </c>
    </row>
    <row r="1056" spans="1:5" x14ac:dyDescent="0.25">
      <c r="A1056">
        <v>1665</v>
      </c>
      <c r="B1056" s="4">
        <v>1</v>
      </c>
      <c r="E1056" s="3">
        <v>4</v>
      </c>
    </row>
    <row r="1057" spans="1:5" x14ac:dyDescent="0.25">
      <c r="A1057">
        <v>1666</v>
      </c>
      <c r="B1057" s="4">
        <v>1</v>
      </c>
      <c r="E1057" s="3">
        <v>4</v>
      </c>
    </row>
    <row r="1058" spans="1:5" x14ac:dyDescent="0.25">
      <c r="A1058">
        <v>1667</v>
      </c>
      <c r="E1058" s="3">
        <v>4</v>
      </c>
    </row>
    <row r="1059" spans="1:5" x14ac:dyDescent="0.25">
      <c r="A1059">
        <v>1668</v>
      </c>
      <c r="E1059" s="3">
        <v>4</v>
      </c>
    </row>
    <row r="1060" spans="1:5" x14ac:dyDescent="0.25">
      <c r="A1060">
        <v>1669</v>
      </c>
      <c r="E1060" s="3">
        <v>4</v>
      </c>
    </row>
    <row r="1061" spans="1:5" x14ac:dyDescent="0.25">
      <c r="A1061">
        <v>1670</v>
      </c>
      <c r="E1061" s="3">
        <v>4</v>
      </c>
    </row>
    <row r="1062" spans="1:5" x14ac:dyDescent="0.25">
      <c r="A1062">
        <v>1671</v>
      </c>
      <c r="E1062" s="3">
        <v>4</v>
      </c>
    </row>
    <row r="1063" spans="1:5" x14ac:dyDescent="0.25">
      <c r="A1063">
        <v>1672</v>
      </c>
      <c r="E1063" s="3">
        <v>4</v>
      </c>
    </row>
    <row r="1064" spans="1:5" x14ac:dyDescent="0.25">
      <c r="A1064">
        <v>1673</v>
      </c>
      <c r="C1064" s="2">
        <v>2</v>
      </c>
      <c r="E1064" s="3">
        <v>4</v>
      </c>
    </row>
    <row r="1065" spans="1:5" x14ac:dyDescent="0.25">
      <c r="A1065">
        <v>1674</v>
      </c>
      <c r="C1065" s="2">
        <v>2</v>
      </c>
      <c r="E1065" s="3">
        <v>4</v>
      </c>
    </row>
    <row r="1066" spans="1:5" x14ac:dyDescent="0.25">
      <c r="A1066">
        <v>1675</v>
      </c>
      <c r="C1066" s="2">
        <v>2</v>
      </c>
      <c r="E1066" s="3">
        <v>4</v>
      </c>
    </row>
    <row r="1067" spans="1:5" x14ac:dyDescent="0.25">
      <c r="A1067">
        <v>1676</v>
      </c>
      <c r="C1067" s="2">
        <v>2</v>
      </c>
      <c r="E1067" s="3">
        <v>4</v>
      </c>
    </row>
    <row r="1068" spans="1:5" x14ac:dyDescent="0.25">
      <c r="A1068">
        <v>1677</v>
      </c>
      <c r="C1068" s="2">
        <v>2</v>
      </c>
      <c r="E1068" s="3">
        <v>4</v>
      </c>
    </row>
    <row r="1069" spans="1:5" x14ac:dyDescent="0.25">
      <c r="A1069">
        <v>1678</v>
      </c>
      <c r="C1069" s="2">
        <v>2</v>
      </c>
      <c r="E1069" s="3">
        <v>4</v>
      </c>
    </row>
    <row r="1070" spans="1:5" x14ac:dyDescent="0.25">
      <c r="A1070">
        <v>1679</v>
      </c>
      <c r="C1070" s="2">
        <v>2</v>
      </c>
      <c r="E1070" s="3">
        <v>4</v>
      </c>
    </row>
    <row r="1071" spans="1:5" x14ac:dyDescent="0.25">
      <c r="A1071">
        <v>1680</v>
      </c>
      <c r="C1071" s="2">
        <v>2</v>
      </c>
      <c r="E1071" s="3">
        <v>4</v>
      </c>
    </row>
    <row r="1072" spans="1:5" x14ac:dyDescent="0.25">
      <c r="A1072">
        <v>1681</v>
      </c>
      <c r="C1072" s="2">
        <v>2</v>
      </c>
    </row>
    <row r="1073" spans="1:4" x14ac:dyDescent="0.25">
      <c r="A1073">
        <v>1682</v>
      </c>
      <c r="C1073" s="2">
        <v>2</v>
      </c>
      <c r="D1073" s="1">
        <v>3</v>
      </c>
    </row>
    <row r="1074" spans="1:4" x14ac:dyDescent="0.25">
      <c r="A1074">
        <v>1683</v>
      </c>
      <c r="C1074" s="2">
        <v>2</v>
      </c>
      <c r="D1074" s="1">
        <v>3</v>
      </c>
    </row>
    <row r="1075" spans="1:4" x14ac:dyDescent="0.25">
      <c r="A1075">
        <v>1684</v>
      </c>
      <c r="C1075" s="2">
        <v>2</v>
      </c>
      <c r="D1075" s="1">
        <v>3</v>
      </c>
    </row>
    <row r="1076" spans="1:4" x14ac:dyDescent="0.25">
      <c r="A1076">
        <v>1685</v>
      </c>
      <c r="C1076" s="2">
        <v>2</v>
      </c>
      <c r="D1076" s="1">
        <v>3</v>
      </c>
    </row>
    <row r="1077" spans="1:4" x14ac:dyDescent="0.25">
      <c r="A1077">
        <v>1686</v>
      </c>
      <c r="C1077" s="2">
        <v>2</v>
      </c>
      <c r="D1077" s="1">
        <v>3</v>
      </c>
    </row>
    <row r="1078" spans="1:4" x14ac:dyDescent="0.25">
      <c r="A1078">
        <v>1687</v>
      </c>
      <c r="D1078" s="1">
        <v>3</v>
      </c>
    </row>
    <row r="1079" spans="1:4" x14ac:dyDescent="0.25">
      <c r="A1079">
        <v>1688</v>
      </c>
      <c r="D1079" s="1">
        <v>3</v>
      </c>
    </row>
    <row r="1080" spans="1:4" x14ac:dyDescent="0.25">
      <c r="A1080">
        <v>1689</v>
      </c>
      <c r="D1080" s="1">
        <v>3</v>
      </c>
    </row>
    <row r="1081" spans="1:4" x14ac:dyDescent="0.25">
      <c r="A1081">
        <v>1690</v>
      </c>
      <c r="D1081" s="1">
        <v>3</v>
      </c>
    </row>
    <row r="1082" spans="1:4" x14ac:dyDescent="0.25">
      <c r="A1082">
        <v>1691</v>
      </c>
      <c r="D1082" s="1">
        <v>3</v>
      </c>
    </row>
    <row r="1083" spans="1:4" x14ac:dyDescent="0.25">
      <c r="A1083">
        <v>1692</v>
      </c>
      <c r="D1083" s="1">
        <v>3</v>
      </c>
    </row>
    <row r="1084" spans="1:4" x14ac:dyDescent="0.25">
      <c r="A1084">
        <v>1693</v>
      </c>
      <c r="D1084" s="1">
        <v>3</v>
      </c>
    </row>
    <row r="1085" spans="1:4" x14ac:dyDescent="0.25">
      <c r="A1085">
        <v>1694</v>
      </c>
      <c r="D1085" s="1">
        <v>3</v>
      </c>
    </row>
    <row r="1086" spans="1:4" x14ac:dyDescent="0.25">
      <c r="A1086">
        <v>1695</v>
      </c>
      <c r="D1086" s="1">
        <v>3</v>
      </c>
    </row>
    <row r="1087" spans="1:4" x14ac:dyDescent="0.25">
      <c r="A1087">
        <v>1696</v>
      </c>
      <c r="D1087" s="1">
        <v>3</v>
      </c>
    </row>
    <row r="1088" spans="1:4" x14ac:dyDescent="0.25">
      <c r="A1088">
        <v>1697</v>
      </c>
    </row>
    <row r="1089" spans="1:5" x14ac:dyDescent="0.25">
      <c r="A1089">
        <v>1698</v>
      </c>
    </row>
    <row r="1090" spans="1:5" x14ac:dyDescent="0.25">
      <c r="A1090">
        <v>1699</v>
      </c>
    </row>
    <row r="1091" spans="1:5" x14ac:dyDescent="0.25">
      <c r="A1091">
        <v>1700</v>
      </c>
    </row>
    <row r="1092" spans="1:5" x14ac:dyDescent="0.25">
      <c r="A1092">
        <v>1701</v>
      </c>
      <c r="E1092" s="3">
        <v>4</v>
      </c>
    </row>
    <row r="1093" spans="1:5" x14ac:dyDescent="0.25">
      <c r="A1093">
        <v>1702</v>
      </c>
      <c r="E1093" s="3">
        <v>4</v>
      </c>
    </row>
    <row r="1094" spans="1:5" x14ac:dyDescent="0.25">
      <c r="A1094">
        <v>1703</v>
      </c>
      <c r="E1094" s="3">
        <v>4</v>
      </c>
    </row>
    <row r="1095" spans="1:5" x14ac:dyDescent="0.25">
      <c r="A1095">
        <v>1704</v>
      </c>
      <c r="E1095" s="3">
        <v>4</v>
      </c>
    </row>
    <row r="1096" spans="1:5" x14ac:dyDescent="0.25">
      <c r="A1096">
        <v>1705</v>
      </c>
      <c r="E1096" s="3">
        <v>4</v>
      </c>
    </row>
    <row r="1097" spans="1:5" x14ac:dyDescent="0.25">
      <c r="A1097">
        <v>1706</v>
      </c>
      <c r="E1097" s="3">
        <v>4</v>
      </c>
    </row>
    <row r="1098" spans="1:5" x14ac:dyDescent="0.25">
      <c r="A1098">
        <v>1707</v>
      </c>
      <c r="E1098" s="3">
        <v>4</v>
      </c>
    </row>
    <row r="1099" spans="1:5" x14ac:dyDescent="0.25">
      <c r="A1099">
        <v>1708</v>
      </c>
      <c r="E1099" s="3">
        <v>4</v>
      </c>
    </row>
    <row r="1100" spans="1:5" x14ac:dyDescent="0.25">
      <c r="A1100">
        <v>1709</v>
      </c>
      <c r="C1100" s="2">
        <v>2</v>
      </c>
      <c r="E1100" s="3">
        <v>4</v>
      </c>
    </row>
    <row r="1101" spans="1:5" x14ac:dyDescent="0.25">
      <c r="A1101">
        <v>1710</v>
      </c>
      <c r="C1101" s="2">
        <v>2</v>
      </c>
      <c r="E1101" s="3">
        <v>4</v>
      </c>
    </row>
    <row r="1102" spans="1:5" x14ac:dyDescent="0.25">
      <c r="A1102">
        <v>1711</v>
      </c>
      <c r="C1102" s="2">
        <v>2</v>
      </c>
      <c r="E1102" s="3">
        <v>4</v>
      </c>
    </row>
    <row r="1103" spans="1:5" x14ac:dyDescent="0.25">
      <c r="A1103">
        <v>1712</v>
      </c>
      <c r="C1103" s="2">
        <v>2</v>
      </c>
      <c r="E1103" s="3">
        <v>4</v>
      </c>
    </row>
    <row r="1104" spans="1:5" x14ac:dyDescent="0.25">
      <c r="A1104">
        <v>1713</v>
      </c>
      <c r="C1104" s="2">
        <v>2</v>
      </c>
      <c r="E1104" s="3">
        <v>4</v>
      </c>
    </row>
    <row r="1105" spans="1:4" x14ac:dyDescent="0.25">
      <c r="A1105">
        <v>1714</v>
      </c>
      <c r="C1105" s="2">
        <v>2</v>
      </c>
      <c r="D1105" s="1">
        <v>3</v>
      </c>
    </row>
    <row r="1106" spans="1:4" x14ac:dyDescent="0.25">
      <c r="A1106">
        <v>1715</v>
      </c>
      <c r="C1106" s="2">
        <v>2</v>
      </c>
      <c r="D1106" s="1">
        <v>3</v>
      </c>
    </row>
    <row r="1107" spans="1:4" x14ac:dyDescent="0.25">
      <c r="A1107">
        <v>1716</v>
      </c>
      <c r="C1107" s="2">
        <v>2</v>
      </c>
      <c r="D1107" s="1">
        <v>3</v>
      </c>
    </row>
    <row r="1108" spans="1:4" x14ac:dyDescent="0.25">
      <c r="A1108">
        <v>1717</v>
      </c>
      <c r="C1108" s="2">
        <v>2</v>
      </c>
      <c r="D1108" s="1">
        <v>3</v>
      </c>
    </row>
    <row r="1109" spans="1:4" x14ac:dyDescent="0.25">
      <c r="A1109">
        <v>1718</v>
      </c>
      <c r="C1109" s="2">
        <v>2</v>
      </c>
      <c r="D1109" s="1">
        <v>3</v>
      </c>
    </row>
    <row r="1110" spans="1:4" x14ac:dyDescent="0.25">
      <c r="A1110">
        <v>1719</v>
      </c>
      <c r="C1110" s="2">
        <v>2</v>
      </c>
      <c r="D1110" s="1">
        <v>3</v>
      </c>
    </row>
    <row r="1111" spans="1:4" x14ac:dyDescent="0.25">
      <c r="A1111">
        <v>1720</v>
      </c>
      <c r="C1111" s="2">
        <v>2</v>
      </c>
      <c r="D1111" s="1">
        <v>3</v>
      </c>
    </row>
    <row r="1112" spans="1:4" x14ac:dyDescent="0.25">
      <c r="A1112">
        <v>1721</v>
      </c>
      <c r="C1112" s="2">
        <v>2</v>
      </c>
      <c r="D1112" s="1">
        <v>3</v>
      </c>
    </row>
    <row r="1113" spans="1:4" x14ac:dyDescent="0.25">
      <c r="A1113">
        <v>1722</v>
      </c>
      <c r="C1113" s="2">
        <v>2</v>
      </c>
      <c r="D1113" s="1">
        <v>3</v>
      </c>
    </row>
    <row r="1114" spans="1:4" x14ac:dyDescent="0.25">
      <c r="A1114">
        <v>1723</v>
      </c>
      <c r="C1114" s="2">
        <v>2</v>
      </c>
      <c r="D1114" s="1">
        <v>3</v>
      </c>
    </row>
    <row r="1115" spans="1:4" x14ac:dyDescent="0.25">
      <c r="A1115">
        <v>1724</v>
      </c>
      <c r="C1115" s="2">
        <v>2</v>
      </c>
      <c r="D1115" s="1">
        <v>3</v>
      </c>
    </row>
    <row r="1116" spans="1:4" x14ac:dyDescent="0.25">
      <c r="A1116">
        <v>1725</v>
      </c>
      <c r="C1116" s="2">
        <v>2</v>
      </c>
      <c r="D1116" s="1">
        <v>3</v>
      </c>
    </row>
    <row r="1117" spans="1:4" x14ac:dyDescent="0.25">
      <c r="A1117">
        <v>1726</v>
      </c>
      <c r="B1117" s="4">
        <v>1</v>
      </c>
      <c r="D1117" s="1">
        <v>3</v>
      </c>
    </row>
    <row r="1118" spans="1:4" x14ac:dyDescent="0.25">
      <c r="A1118">
        <v>1727</v>
      </c>
      <c r="B1118" s="4">
        <v>1</v>
      </c>
      <c r="D1118" s="1">
        <v>3</v>
      </c>
    </row>
    <row r="1119" spans="1:4" x14ac:dyDescent="0.25">
      <c r="A1119">
        <v>1728</v>
      </c>
      <c r="B1119" s="4">
        <v>1</v>
      </c>
      <c r="D1119" s="1">
        <v>3</v>
      </c>
    </row>
    <row r="1120" spans="1:4" x14ac:dyDescent="0.25">
      <c r="A1120">
        <v>1729</v>
      </c>
      <c r="B1120" s="4">
        <v>1</v>
      </c>
      <c r="D1120" s="1">
        <v>3</v>
      </c>
    </row>
    <row r="1121" spans="1:5" x14ac:dyDescent="0.25">
      <c r="A1121">
        <v>1730</v>
      </c>
      <c r="B1121" s="4">
        <v>1</v>
      </c>
    </row>
    <row r="1122" spans="1:5" x14ac:dyDescent="0.25">
      <c r="A1122">
        <v>1731</v>
      </c>
      <c r="B1122" s="4">
        <v>1</v>
      </c>
    </row>
    <row r="1123" spans="1:5" x14ac:dyDescent="0.25">
      <c r="A1123">
        <v>1732</v>
      </c>
      <c r="B1123" s="4">
        <v>1</v>
      </c>
    </row>
    <row r="1124" spans="1:5" x14ac:dyDescent="0.25">
      <c r="A1124">
        <v>1733</v>
      </c>
      <c r="B1124" s="4">
        <v>1</v>
      </c>
    </row>
    <row r="1125" spans="1:5" x14ac:dyDescent="0.25">
      <c r="A1125">
        <v>1734</v>
      </c>
      <c r="B1125" s="4">
        <v>1</v>
      </c>
    </row>
    <row r="1126" spans="1:5" x14ac:dyDescent="0.25">
      <c r="A1126">
        <v>1735</v>
      </c>
      <c r="B1126" s="4">
        <v>1</v>
      </c>
      <c r="E1126" s="3">
        <v>4</v>
      </c>
    </row>
    <row r="1127" spans="1:5" x14ac:dyDescent="0.25">
      <c r="A1127">
        <v>1736</v>
      </c>
      <c r="B1127" s="4">
        <v>1</v>
      </c>
      <c r="E1127" s="3">
        <v>4</v>
      </c>
    </row>
    <row r="1128" spans="1:5" x14ac:dyDescent="0.25">
      <c r="A1128">
        <v>1737</v>
      </c>
      <c r="B1128" s="4">
        <v>1</v>
      </c>
      <c r="E1128" s="3">
        <v>4</v>
      </c>
    </row>
    <row r="1129" spans="1:5" x14ac:dyDescent="0.25">
      <c r="A1129">
        <v>1738</v>
      </c>
      <c r="B1129" s="4">
        <v>1</v>
      </c>
      <c r="E1129" s="3">
        <v>4</v>
      </c>
    </row>
    <row r="1130" spans="1:5" x14ac:dyDescent="0.25">
      <c r="A1130">
        <v>1739</v>
      </c>
      <c r="B1130" s="4">
        <v>1</v>
      </c>
      <c r="E1130" s="3">
        <v>4</v>
      </c>
    </row>
    <row r="1131" spans="1:5" x14ac:dyDescent="0.25">
      <c r="A1131">
        <v>1740</v>
      </c>
      <c r="B1131" s="4">
        <v>1</v>
      </c>
      <c r="E1131" s="3">
        <v>4</v>
      </c>
    </row>
    <row r="1132" spans="1:5" x14ac:dyDescent="0.25">
      <c r="A1132">
        <v>1741</v>
      </c>
      <c r="B1132" s="4">
        <v>1</v>
      </c>
      <c r="E1132" s="3">
        <v>4</v>
      </c>
    </row>
    <row r="1133" spans="1:5" x14ac:dyDescent="0.25">
      <c r="A1133">
        <v>1742</v>
      </c>
      <c r="B1133" s="4">
        <v>1</v>
      </c>
      <c r="E1133" s="3">
        <v>4</v>
      </c>
    </row>
    <row r="1134" spans="1:5" x14ac:dyDescent="0.25">
      <c r="A1134">
        <v>1743</v>
      </c>
      <c r="E1134" s="3">
        <v>4</v>
      </c>
    </row>
    <row r="1135" spans="1:5" x14ac:dyDescent="0.25">
      <c r="A1135">
        <v>1744</v>
      </c>
      <c r="E1135" s="3">
        <v>4</v>
      </c>
    </row>
    <row r="1136" spans="1:5" x14ac:dyDescent="0.25">
      <c r="A1136">
        <v>1745</v>
      </c>
      <c r="E1136" s="3">
        <v>4</v>
      </c>
    </row>
    <row r="1137" spans="1:5" x14ac:dyDescent="0.25">
      <c r="A1137">
        <v>1746</v>
      </c>
      <c r="E1137" s="3">
        <v>4</v>
      </c>
    </row>
    <row r="1138" spans="1:5" x14ac:dyDescent="0.25">
      <c r="A1138">
        <v>1747</v>
      </c>
      <c r="D1138" s="1">
        <v>3</v>
      </c>
      <c r="E1138" s="3">
        <v>4</v>
      </c>
    </row>
    <row r="1139" spans="1:5" x14ac:dyDescent="0.25">
      <c r="A1139">
        <v>1748</v>
      </c>
      <c r="C1139" s="2">
        <v>2</v>
      </c>
      <c r="D1139" s="1">
        <v>3</v>
      </c>
      <c r="E1139" s="3">
        <v>4</v>
      </c>
    </row>
    <row r="1140" spans="1:5" x14ac:dyDescent="0.25">
      <c r="A1140">
        <v>1749</v>
      </c>
      <c r="C1140" s="2">
        <v>2</v>
      </c>
      <c r="D1140" s="1">
        <v>3</v>
      </c>
      <c r="E1140" s="3">
        <v>4</v>
      </c>
    </row>
    <row r="1141" spans="1:5" x14ac:dyDescent="0.25">
      <c r="A1141">
        <v>1750</v>
      </c>
      <c r="C1141" s="2">
        <v>2</v>
      </c>
      <c r="D1141" s="1">
        <v>3</v>
      </c>
      <c r="E1141" s="3">
        <v>4</v>
      </c>
    </row>
    <row r="1142" spans="1:5" x14ac:dyDescent="0.25">
      <c r="A1142">
        <v>1751</v>
      </c>
      <c r="C1142" s="2">
        <v>2</v>
      </c>
      <c r="D1142" s="1">
        <v>3</v>
      </c>
    </row>
    <row r="1143" spans="1:5" x14ac:dyDescent="0.25">
      <c r="A1143">
        <v>1752</v>
      </c>
      <c r="C1143" s="2">
        <v>2</v>
      </c>
      <c r="D1143" s="1">
        <v>3</v>
      </c>
    </row>
    <row r="1144" spans="1:5" x14ac:dyDescent="0.25">
      <c r="A1144">
        <v>1753</v>
      </c>
      <c r="C1144" s="2">
        <v>2</v>
      </c>
      <c r="D1144" s="1">
        <v>3</v>
      </c>
    </row>
    <row r="1145" spans="1:5" x14ac:dyDescent="0.25">
      <c r="A1145">
        <v>1754</v>
      </c>
      <c r="C1145" s="2">
        <v>2</v>
      </c>
      <c r="D1145" s="1">
        <v>3</v>
      </c>
    </row>
    <row r="1146" spans="1:5" x14ac:dyDescent="0.25">
      <c r="A1146">
        <v>1755</v>
      </c>
      <c r="C1146" s="2">
        <v>2</v>
      </c>
      <c r="D1146" s="1">
        <v>3</v>
      </c>
    </row>
    <row r="1147" spans="1:5" x14ac:dyDescent="0.25">
      <c r="A1147">
        <v>1756</v>
      </c>
      <c r="C1147" s="2">
        <v>2</v>
      </c>
      <c r="D1147" s="1">
        <v>3</v>
      </c>
    </row>
    <row r="1148" spans="1:5" x14ac:dyDescent="0.25">
      <c r="A1148">
        <v>1757</v>
      </c>
      <c r="C1148" s="2">
        <v>2</v>
      </c>
      <c r="D1148" s="1">
        <v>3</v>
      </c>
    </row>
    <row r="1149" spans="1:5" x14ac:dyDescent="0.25">
      <c r="A1149">
        <v>1758</v>
      </c>
      <c r="C1149" s="2">
        <v>2</v>
      </c>
      <c r="D1149" s="1">
        <v>3</v>
      </c>
    </row>
    <row r="1150" spans="1:5" x14ac:dyDescent="0.25">
      <c r="A1150">
        <v>1759</v>
      </c>
      <c r="C1150" s="2">
        <v>2</v>
      </c>
      <c r="D1150" s="1">
        <v>3</v>
      </c>
    </row>
    <row r="1151" spans="1:5" x14ac:dyDescent="0.25">
      <c r="A1151">
        <v>1760</v>
      </c>
      <c r="C1151" s="2">
        <v>2</v>
      </c>
      <c r="D1151" s="1">
        <v>3</v>
      </c>
    </row>
    <row r="1152" spans="1:5" x14ac:dyDescent="0.25">
      <c r="A1152">
        <v>1761</v>
      </c>
      <c r="C1152" s="2">
        <v>2</v>
      </c>
      <c r="D1152" s="1">
        <v>3</v>
      </c>
    </row>
    <row r="1153" spans="1:5" x14ac:dyDescent="0.25">
      <c r="A1153">
        <v>1762</v>
      </c>
      <c r="C1153" s="2">
        <v>2</v>
      </c>
      <c r="D1153" s="1">
        <v>3</v>
      </c>
    </row>
    <row r="1154" spans="1:5" x14ac:dyDescent="0.25">
      <c r="A1154">
        <v>1763</v>
      </c>
      <c r="C1154" s="2">
        <v>2</v>
      </c>
    </row>
    <row r="1155" spans="1:5" x14ac:dyDescent="0.25">
      <c r="A1155">
        <v>1764</v>
      </c>
      <c r="C1155" s="2">
        <v>2</v>
      </c>
    </row>
    <row r="1156" spans="1:5" x14ac:dyDescent="0.25">
      <c r="A1156">
        <v>1765</v>
      </c>
      <c r="B1156" s="4">
        <v>1</v>
      </c>
    </row>
    <row r="1157" spans="1:5" x14ac:dyDescent="0.25">
      <c r="A1157">
        <v>1766</v>
      </c>
      <c r="B1157" s="4">
        <v>1</v>
      </c>
    </row>
    <row r="1158" spans="1:5" x14ac:dyDescent="0.25">
      <c r="A1158">
        <v>1767</v>
      </c>
      <c r="B1158" s="4">
        <v>1</v>
      </c>
    </row>
    <row r="1159" spans="1:5" x14ac:dyDescent="0.25">
      <c r="A1159">
        <v>1768</v>
      </c>
      <c r="B1159" s="4">
        <v>1</v>
      </c>
    </row>
    <row r="1160" spans="1:5" x14ac:dyDescent="0.25">
      <c r="A1160">
        <v>1769</v>
      </c>
      <c r="B1160" s="4">
        <v>1</v>
      </c>
      <c r="E1160" s="3">
        <v>4</v>
      </c>
    </row>
    <row r="1161" spans="1:5" x14ac:dyDescent="0.25">
      <c r="A1161">
        <v>1770</v>
      </c>
      <c r="B1161" s="4">
        <v>1</v>
      </c>
      <c r="E1161" s="3">
        <v>4</v>
      </c>
    </row>
    <row r="1162" spans="1:5" x14ac:dyDescent="0.25">
      <c r="A1162">
        <v>1771</v>
      </c>
      <c r="B1162" s="4">
        <v>1</v>
      </c>
      <c r="E1162" s="3">
        <v>4</v>
      </c>
    </row>
    <row r="1163" spans="1:5" x14ac:dyDescent="0.25">
      <c r="A1163">
        <v>1772</v>
      </c>
      <c r="B1163" s="4">
        <v>1</v>
      </c>
      <c r="E1163" s="3">
        <v>4</v>
      </c>
    </row>
    <row r="1164" spans="1:5" x14ac:dyDescent="0.25">
      <c r="A1164">
        <v>1773</v>
      </c>
      <c r="B1164" s="4">
        <v>1</v>
      </c>
      <c r="E1164" s="3">
        <v>4</v>
      </c>
    </row>
    <row r="1165" spans="1:5" x14ac:dyDescent="0.25">
      <c r="A1165">
        <v>1774</v>
      </c>
      <c r="B1165" s="4">
        <v>1</v>
      </c>
      <c r="E1165" s="3">
        <v>4</v>
      </c>
    </row>
    <row r="1166" spans="1:5" x14ac:dyDescent="0.25">
      <c r="A1166">
        <v>1775</v>
      </c>
      <c r="B1166" s="4">
        <v>1</v>
      </c>
      <c r="E1166" s="3">
        <v>4</v>
      </c>
    </row>
    <row r="1167" spans="1:5" x14ac:dyDescent="0.25">
      <c r="A1167">
        <v>1776</v>
      </c>
      <c r="B1167" s="4">
        <v>1</v>
      </c>
      <c r="E1167" s="3">
        <v>4</v>
      </c>
    </row>
    <row r="1168" spans="1:5" x14ac:dyDescent="0.25">
      <c r="A1168">
        <v>1777</v>
      </c>
      <c r="B1168" s="4">
        <v>1</v>
      </c>
      <c r="E1168" s="3">
        <v>4</v>
      </c>
    </row>
    <row r="1169" spans="1:5" x14ac:dyDescent="0.25">
      <c r="A1169">
        <v>1778</v>
      </c>
      <c r="B1169" s="4">
        <v>1</v>
      </c>
      <c r="E1169" s="3">
        <v>4</v>
      </c>
    </row>
    <row r="1170" spans="1:5" x14ac:dyDescent="0.25">
      <c r="A1170">
        <v>1779</v>
      </c>
      <c r="B1170" s="4">
        <v>1</v>
      </c>
      <c r="E1170" s="3">
        <v>4</v>
      </c>
    </row>
    <row r="1171" spans="1:5" x14ac:dyDescent="0.25">
      <c r="A1171">
        <v>1780</v>
      </c>
      <c r="B1171" s="4">
        <v>1</v>
      </c>
      <c r="E1171" s="3">
        <v>4</v>
      </c>
    </row>
    <row r="1172" spans="1:5" x14ac:dyDescent="0.25">
      <c r="A1172">
        <v>1781</v>
      </c>
      <c r="B1172" s="4">
        <v>1</v>
      </c>
      <c r="E1172" s="3">
        <v>4</v>
      </c>
    </row>
    <row r="1173" spans="1:5" x14ac:dyDescent="0.25">
      <c r="A1173">
        <v>1782</v>
      </c>
      <c r="E1173" s="3">
        <v>4</v>
      </c>
    </row>
    <row r="1174" spans="1:5" x14ac:dyDescent="0.25">
      <c r="A1174">
        <v>1783</v>
      </c>
      <c r="D1174" s="1">
        <v>3</v>
      </c>
      <c r="E1174" s="3">
        <v>4</v>
      </c>
    </row>
    <row r="1175" spans="1:5" x14ac:dyDescent="0.25">
      <c r="A1175">
        <v>1784</v>
      </c>
      <c r="D1175" s="1">
        <v>3</v>
      </c>
      <c r="E1175" s="3">
        <v>4</v>
      </c>
    </row>
    <row r="1176" spans="1:5" x14ac:dyDescent="0.25">
      <c r="A1176">
        <v>1785</v>
      </c>
      <c r="D1176" s="1">
        <v>3</v>
      </c>
    </row>
    <row r="1177" spans="1:5" x14ac:dyDescent="0.25">
      <c r="A1177">
        <v>1786</v>
      </c>
      <c r="D1177" s="1">
        <v>3</v>
      </c>
    </row>
    <row r="1178" spans="1:5" x14ac:dyDescent="0.25">
      <c r="A1178">
        <v>1787</v>
      </c>
      <c r="C1178" s="2">
        <v>2</v>
      </c>
      <c r="D1178" s="1">
        <v>3</v>
      </c>
    </row>
    <row r="1179" spans="1:5" x14ac:dyDescent="0.25">
      <c r="A1179">
        <v>1788</v>
      </c>
      <c r="C1179" s="2">
        <v>2</v>
      </c>
      <c r="D1179" s="1">
        <v>3</v>
      </c>
    </row>
    <row r="1180" spans="1:5" x14ac:dyDescent="0.25">
      <c r="A1180">
        <v>1789</v>
      </c>
      <c r="C1180" s="2">
        <v>2</v>
      </c>
      <c r="D1180" s="1">
        <v>3</v>
      </c>
    </row>
    <row r="1181" spans="1:5" x14ac:dyDescent="0.25">
      <c r="A1181">
        <v>1790</v>
      </c>
      <c r="C1181" s="2">
        <v>2</v>
      </c>
      <c r="D1181" s="1">
        <v>3</v>
      </c>
    </row>
    <row r="1182" spans="1:5" x14ac:dyDescent="0.25">
      <c r="A1182">
        <v>1791</v>
      </c>
      <c r="C1182" s="2">
        <v>2</v>
      </c>
      <c r="D1182" s="1">
        <v>3</v>
      </c>
    </row>
    <row r="1183" spans="1:5" x14ac:dyDescent="0.25">
      <c r="A1183">
        <v>1792</v>
      </c>
      <c r="C1183" s="2">
        <v>2</v>
      </c>
      <c r="D1183" s="1">
        <v>3</v>
      </c>
    </row>
    <row r="1184" spans="1:5" x14ac:dyDescent="0.25">
      <c r="A1184">
        <v>1793</v>
      </c>
      <c r="C1184" s="2">
        <v>2</v>
      </c>
      <c r="D1184" s="1">
        <v>3</v>
      </c>
    </row>
    <row r="1185" spans="1:5" x14ac:dyDescent="0.25">
      <c r="A1185">
        <v>1794</v>
      </c>
      <c r="C1185" s="2">
        <v>2</v>
      </c>
      <c r="D1185" s="1">
        <v>3</v>
      </c>
    </row>
    <row r="1186" spans="1:5" x14ac:dyDescent="0.25">
      <c r="A1186">
        <v>1795</v>
      </c>
      <c r="C1186" s="2">
        <v>2</v>
      </c>
      <c r="D1186" s="1">
        <v>3</v>
      </c>
    </row>
    <row r="1187" spans="1:5" x14ac:dyDescent="0.25">
      <c r="A1187">
        <v>1796</v>
      </c>
      <c r="C1187" s="2">
        <v>2</v>
      </c>
      <c r="D1187" s="1">
        <v>3</v>
      </c>
    </row>
    <row r="1188" spans="1:5" x14ac:dyDescent="0.25">
      <c r="A1188">
        <v>1797</v>
      </c>
      <c r="C1188" s="2">
        <v>2</v>
      </c>
      <c r="D1188" s="1">
        <v>3</v>
      </c>
    </row>
    <row r="1189" spans="1:5" x14ac:dyDescent="0.25">
      <c r="A1189">
        <v>1798</v>
      </c>
      <c r="C1189" s="2">
        <v>2</v>
      </c>
      <c r="D1189" s="1">
        <v>3</v>
      </c>
    </row>
    <row r="1190" spans="1:5" x14ac:dyDescent="0.25">
      <c r="A1190">
        <v>1799</v>
      </c>
      <c r="C1190" s="2">
        <v>2</v>
      </c>
    </row>
    <row r="1191" spans="1:5" x14ac:dyDescent="0.25">
      <c r="A1191">
        <v>1800</v>
      </c>
      <c r="C1191" s="2">
        <v>2</v>
      </c>
    </row>
    <row r="1192" spans="1:5" x14ac:dyDescent="0.25">
      <c r="A1192">
        <v>1801</v>
      </c>
      <c r="C1192" s="2">
        <v>2</v>
      </c>
    </row>
    <row r="1193" spans="1:5" x14ac:dyDescent="0.25">
      <c r="A1193">
        <v>1802</v>
      </c>
      <c r="C1193" s="2">
        <v>2</v>
      </c>
    </row>
    <row r="1194" spans="1:5" x14ac:dyDescent="0.25">
      <c r="A1194">
        <v>1803</v>
      </c>
      <c r="C1194" s="2">
        <v>2</v>
      </c>
    </row>
    <row r="1195" spans="1:5" x14ac:dyDescent="0.25">
      <c r="A1195">
        <v>1804</v>
      </c>
      <c r="B1195" s="4">
        <v>1</v>
      </c>
      <c r="E1195" s="3">
        <v>4</v>
      </c>
    </row>
    <row r="1196" spans="1:5" x14ac:dyDescent="0.25">
      <c r="A1196">
        <v>1805</v>
      </c>
      <c r="B1196" s="4">
        <v>1</v>
      </c>
      <c r="E1196" s="3">
        <v>4</v>
      </c>
    </row>
    <row r="1197" spans="1:5" x14ac:dyDescent="0.25">
      <c r="A1197">
        <v>1806</v>
      </c>
      <c r="B1197" s="4">
        <v>1</v>
      </c>
      <c r="E1197" s="3">
        <v>4</v>
      </c>
    </row>
    <row r="1198" spans="1:5" x14ac:dyDescent="0.25">
      <c r="A1198">
        <v>1807</v>
      </c>
      <c r="B1198" s="4">
        <v>1</v>
      </c>
      <c r="E1198" s="3">
        <v>4</v>
      </c>
    </row>
    <row r="1199" spans="1:5" x14ac:dyDescent="0.25">
      <c r="A1199">
        <v>1808</v>
      </c>
      <c r="B1199" s="4">
        <v>1</v>
      </c>
      <c r="E1199" s="3">
        <v>4</v>
      </c>
    </row>
    <row r="1200" spans="1:5" x14ac:dyDescent="0.25">
      <c r="A1200">
        <v>1809</v>
      </c>
      <c r="B1200" s="4">
        <v>1</v>
      </c>
      <c r="E1200" s="3">
        <v>4</v>
      </c>
    </row>
    <row r="1201" spans="1:5" x14ac:dyDescent="0.25">
      <c r="A1201">
        <v>1810</v>
      </c>
      <c r="B1201" s="4">
        <v>1</v>
      </c>
      <c r="E1201" s="3">
        <v>4</v>
      </c>
    </row>
    <row r="1202" spans="1:5" x14ac:dyDescent="0.25">
      <c r="A1202">
        <v>1811</v>
      </c>
      <c r="B1202" s="4">
        <v>1</v>
      </c>
      <c r="E1202" s="3">
        <v>4</v>
      </c>
    </row>
    <row r="1203" spans="1:5" x14ac:dyDescent="0.25">
      <c r="A1203">
        <v>1812</v>
      </c>
      <c r="B1203" s="4">
        <v>1</v>
      </c>
      <c r="E1203" s="3">
        <v>4</v>
      </c>
    </row>
    <row r="1204" spans="1:5" x14ac:dyDescent="0.25">
      <c r="A1204">
        <v>1813</v>
      </c>
      <c r="B1204" s="4">
        <v>1</v>
      </c>
      <c r="E1204" s="3">
        <v>4</v>
      </c>
    </row>
    <row r="1205" spans="1:5" x14ac:dyDescent="0.25">
      <c r="A1205">
        <v>1814</v>
      </c>
      <c r="B1205" s="4">
        <v>1</v>
      </c>
      <c r="E1205" s="3">
        <v>4</v>
      </c>
    </row>
    <row r="1206" spans="1:5" x14ac:dyDescent="0.25">
      <c r="A1206">
        <v>1815</v>
      </c>
      <c r="B1206" s="4">
        <v>1</v>
      </c>
      <c r="E1206" s="3">
        <v>4</v>
      </c>
    </row>
    <row r="1207" spans="1:5" x14ac:dyDescent="0.25">
      <c r="A1207">
        <v>1816</v>
      </c>
      <c r="B1207" s="4">
        <v>1</v>
      </c>
      <c r="E1207" s="3">
        <v>4</v>
      </c>
    </row>
    <row r="1208" spans="1:5" x14ac:dyDescent="0.25">
      <c r="A1208">
        <v>1817</v>
      </c>
      <c r="B1208" s="4">
        <v>1</v>
      </c>
      <c r="E1208" s="3">
        <v>4</v>
      </c>
    </row>
    <row r="1209" spans="1:5" x14ac:dyDescent="0.25">
      <c r="A1209">
        <v>1818</v>
      </c>
      <c r="B1209" s="4">
        <v>1</v>
      </c>
      <c r="E1209" s="3">
        <v>4</v>
      </c>
    </row>
    <row r="1210" spans="1:5" x14ac:dyDescent="0.25">
      <c r="A1210">
        <v>1819</v>
      </c>
      <c r="B1210" s="4">
        <v>1</v>
      </c>
      <c r="E1210" s="3">
        <v>4</v>
      </c>
    </row>
    <row r="1211" spans="1:5" x14ac:dyDescent="0.25">
      <c r="A1211">
        <v>1820</v>
      </c>
      <c r="B1211" s="4">
        <v>1</v>
      </c>
    </row>
    <row r="1212" spans="1:5" x14ac:dyDescent="0.25">
      <c r="A1212">
        <v>1821</v>
      </c>
      <c r="D1212" s="1">
        <v>3</v>
      </c>
    </row>
    <row r="1213" spans="1:5" x14ac:dyDescent="0.25">
      <c r="A1213">
        <v>1822</v>
      </c>
      <c r="D1213" s="1">
        <v>3</v>
      </c>
    </row>
    <row r="1214" spans="1:5" x14ac:dyDescent="0.25">
      <c r="A1214">
        <v>1823</v>
      </c>
      <c r="D1214" s="1">
        <v>3</v>
      </c>
    </row>
    <row r="1215" spans="1:5" x14ac:dyDescent="0.25">
      <c r="A1215">
        <v>1824</v>
      </c>
      <c r="D1215" s="1">
        <v>3</v>
      </c>
    </row>
    <row r="1216" spans="1:5" x14ac:dyDescent="0.25">
      <c r="A1216">
        <v>1825</v>
      </c>
      <c r="C1216" s="2">
        <v>2</v>
      </c>
      <c r="D1216" s="1">
        <v>3</v>
      </c>
    </row>
    <row r="1217" spans="1:4" x14ac:dyDescent="0.25">
      <c r="A1217">
        <v>1826</v>
      </c>
      <c r="C1217" s="2">
        <v>2</v>
      </c>
      <c r="D1217" s="1">
        <v>3</v>
      </c>
    </row>
    <row r="1218" spans="1:4" x14ac:dyDescent="0.25">
      <c r="A1218">
        <v>1827</v>
      </c>
      <c r="C1218" s="2">
        <v>2</v>
      </c>
      <c r="D1218" s="1">
        <v>3</v>
      </c>
    </row>
    <row r="1219" spans="1:4" x14ac:dyDescent="0.25">
      <c r="A1219">
        <v>1828</v>
      </c>
      <c r="C1219" s="2">
        <v>2</v>
      </c>
      <c r="D1219" s="1">
        <v>3</v>
      </c>
    </row>
    <row r="1220" spans="1:4" x14ac:dyDescent="0.25">
      <c r="A1220">
        <v>1829</v>
      </c>
      <c r="C1220" s="2">
        <v>2</v>
      </c>
      <c r="D1220" s="1">
        <v>3</v>
      </c>
    </row>
    <row r="1221" spans="1:4" x14ac:dyDescent="0.25">
      <c r="A1221">
        <v>1830</v>
      </c>
      <c r="C1221" s="2">
        <v>2</v>
      </c>
      <c r="D1221" s="1">
        <v>3</v>
      </c>
    </row>
    <row r="1222" spans="1:4" x14ac:dyDescent="0.25">
      <c r="A1222">
        <v>1831</v>
      </c>
      <c r="C1222" s="2">
        <v>2</v>
      </c>
      <c r="D1222" s="1">
        <v>3</v>
      </c>
    </row>
    <row r="1223" spans="1:4" x14ac:dyDescent="0.25">
      <c r="A1223">
        <v>1832</v>
      </c>
      <c r="C1223" s="2">
        <v>2</v>
      </c>
      <c r="D1223" s="1">
        <v>3</v>
      </c>
    </row>
    <row r="1224" spans="1:4" x14ac:dyDescent="0.25">
      <c r="A1224">
        <v>1833</v>
      </c>
      <c r="C1224" s="2">
        <v>2</v>
      </c>
      <c r="D1224" s="1">
        <v>3</v>
      </c>
    </row>
    <row r="1225" spans="1:4" x14ac:dyDescent="0.25">
      <c r="A1225">
        <v>1834</v>
      </c>
      <c r="C1225" s="2">
        <v>2</v>
      </c>
      <c r="D1225" s="1">
        <v>3</v>
      </c>
    </row>
    <row r="1226" spans="1:4" x14ac:dyDescent="0.25">
      <c r="A1226">
        <v>1835</v>
      </c>
      <c r="C1226" s="2">
        <v>2</v>
      </c>
      <c r="D1226" s="1">
        <v>3</v>
      </c>
    </row>
    <row r="1227" spans="1:4" x14ac:dyDescent="0.25">
      <c r="A1227">
        <v>1836</v>
      </c>
      <c r="C1227" s="2">
        <v>2</v>
      </c>
      <c r="D1227" s="1">
        <v>3</v>
      </c>
    </row>
    <row r="1228" spans="1:4" x14ac:dyDescent="0.25">
      <c r="A1228">
        <v>1837</v>
      </c>
      <c r="C1228" s="2">
        <v>2</v>
      </c>
      <c r="D1228" s="1">
        <v>3</v>
      </c>
    </row>
    <row r="1229" spans="1:4" x14ac:dyDescent="0.25">
      <c r="A1229">
        <v>1838</v>
      </c>
      <c r="C1229" s="2">
        <v>2</v>
      </c>
      <c r="D1229" s="1">
        <v>3</v>
      </c>
    </row>
    <row r="1230" spans="1:4" x14ac:dyDescent="0.25">
      <c r="A1230">
        <v>1839</v>
      </c>
      <c r="C1230" s="2">
        <v>2</v>
      </c>
      <c r="D1230" s="1">
        <v>3</v>
      </c>
    </row>
    <row r="1231" spans="1:4" x14ac:dyDescent="0.25">
      <c r="A1231">
        <v>1840</v>
      </c>
      <c r="C1231" s="2">
        <v>2</v>
      </c>
    </row>
    <row r="1232" spans="1:4" x14ac:dyDescent="0.25">
      <c r="A1232">
        <v>1841</v>
      </c>
      <c r="C1232" s="2">
        <v>2</v>
      </c>
    </row>
    <row r="1233" spans="1:5" x14ac:dyDescent="0.25">
      <c r="A1233">
        <v>1842</v>
      </c>
      <c r="C1233" s="2">
        <v>2</v>
      </c>
    </row>
    <row r="1234" spans="1:5" x14ac:dyDescent="0.25">
      <c r="A1234">
        <v>1843</v>
      </c>
      <c r="E1234" s="3">
        <v>4</v>
      </c>
    </row>
    <row r="1235" spans="1:5" x14ac:dyDescent="0.25">
      <c r="A1235">
        <v>1844</v>
      </c>
      <c r="B1235" s="4">
        <v>1</v>
      </c>
      <c r="E1235" s="3">
        <v>4</v>
      </c>
    </row>
    <row r="1236" spans="1:5" x14ac:dyDescent="0.25">
      <c r="A1236">
        <v>1845</v>
      </c>
      <c r="B1236" s="4">
        <v>1</v>
      </c>
      <c r="E1236" s="3">
        <v>4</v>
      </c>
    </row>
    <row r="1237" spans="1:5" x14ac:dyDescent="0.25">
      <c r="A1237">
        <v>1846</v>
      </c>
      <c r="B1237" s="4">
        <v>1</v>
      </c>
      <c r="E1237" s="3">
        <v>4</v>
      </c>
    </row>
    <row r="1238" spans="1:5" x14ac:dyDescent="0.25">
      <c r="A1238">
        <v>1847</v>
      </c>
      <c r="B1238" s="4">
        <v>1</v>
      </c>
      <c r="E1238" s="3">
        <v>4</v>
      </c>
    </row>
    <row r="1239" spans="1:5" x14ac:dyDescent="0.25">
      <c r="A1239">
        <v>1848</v>
      </c>
      <c r="B1239" s="4">
        <v>1</v>
      </c>
      <c r="E1239" s="3">
        <v>4</v>
      </c>
    </row>
    <row r="1240" spans="1:5" x14ac:dyDescent="0.25">
      <c r="A1240">
        <v>1849</v>
      </c>
      <c r="B1240" s="4">
        <v>1</v>
      </c>
      <c r="E1240" s="3">
        <v>4</v>
      </c>
    </row>
    <row r="1241" spans="1:5" x14ac:dyDescent="0.25">
      <c r="A1241">
        <v>1850</v>
      </c>
      <c r="B1241" s="4">
        <v>1</v>
      </c>
      <c r="E1241" s="3">
        <v>4</v>
      </c>
    </row>
    <row r="1242" spans="1:5" x14ac:dyDescent="0.25">
      <c r="A1242">
        <v>1851</v>
      </c>
      <c r="B1242" s="4">
        <v>1</v>
      </c>
      <c r="E1242" s="3">
        <v>4</v>
      </c>
    </row>
    <row r="1243" spans="1:5" x14ac:dyDescent="0.25">
      <c r="A1243">
        <v>1852</v>
      </c>
      <c r="B1243" s="4">
        <v>1</v>
      </c>
      <c r="E1243" s="3">
        <v>4</v>
      </c>
    </row>
    <row r="1244" spans="1:5" x14ac:dyDescent="0.25">
      <c r="A1244">
        <v>1853</v>
      </c>
      <c r="B1244" s="4">
        <v>1</v>
      </c>
      <c r="E1244" s="3">
        <v>4</v>
      </c>
    </row>
    <row r="1245" spans="1:5" x14ac:dyDescent="0.25">
      <c r="A1245">
        <v>1854</v>
      </c>
      <c r="B1245" s="4">
        <v>1</v>
      </c>
      <c r="E1245" s="3">
        <v>4</v>
      </c>
    </row>
    <row r="1246" spans="1:5" x14ac:dyDescent="0.25">
      <c r="A1246">
        <v>1855</v>
      </c>
      <c r="B1246" s="4">
        <v>1</v>
      </c>
      <c r="E1246" s="3">
        <v>4</v>
      </c>
    </row>
    <row r="1247" spans="1:5" x14ac:dyDescent="0.25">
      <c r="A1247">
        <v>1856</v>
      </c>
      <c r="B1247" s="4">
        <v>1</v>
      </c>
      <c r="E1247" s="3">
        <v>4</v>
      </c>
    </row>
    <row r="1248" spans="1:5" x14ac:dyDescent="0.25">
      <c r="A1248">
        <v>1857</v>
      </c>
      <c r="B1248" s="4">
        <v>1</v>
      </c>
      <c r="E1248" s="3">
        <v>4</v>
      </c>
    </row>
    <row r="1249" spans="1:5" x14ac:dyDescent="0.25">
      <c r="A1249">
        <v>1858</v>
      </c>
      <c r="B1249" s="4">
        <v>1</v>
      </c>
      <c r="E1249" s="3">
        <v>4</v>
      </c>
    </row>
    <row r="1250" spans="1:5" x14ac:dyDescent="0.25">
      <c r="A1250">
        <v>1859</v>
      </c>
      <c r="B1250" s="4">
        <v>1</v>
      </c>
      <c r="E1250" s="3">
        <v>4</v>
      </c>
    </row>
    <row r="1251" spans="1:5" x14ac:dyDescent="0.25">
      <c r="A1251">
        <v>1860</v>
      </c>
      <c r="B1251" s="4">
        <v>1</v>
      </c>
      <c r="E1251" s="3">
        <v>4</v>
      </c>
    </row>
    <row r="1252" spans="1:5" x14ac:dyDescent="0.25">
      <c r="A1252">
        <v>1861</v>
      </c>
      <c r="B1252" s="4">
        <v>1</v>
      </c>
    </row>
    <row r="1253" spans="1:5" x14ac:dyDescent="0.25">
      <c r="A1253">
        <v>1862</v>
      </c>
      <c r="D1253" s="1">
        <v>3</v>
      </c>
    </row>
    <row r="1254" spans="1:5" x14ac:dyDescent="0.25">
      <c r="A1254">
        <v>1863</v>
      </c>
      <c r="D1254" s="1">
        <v>3</v>
      </c>
    </row>
    <row r="1255" spans="1:5" x14ac:dyDescent="0.25">
      <c r="A1255">
        <v>1864</v>
      </c>
      <c r="D1255" s="1">
        <v>3</v>
      </c>
    </row>
    <row r="1256" spans="1:5" x14ac:dyDescent="0.25">
      <c r="A1256">
        <v>1865</v>
      </c>
      <c r="D1256" s="1">
        <v>3</v>
      </c>
    </row>
    <row r="1257" spans="1:5" x14ac:dyDescent="0.25">
      <c r="A1257">
        <v>1866</v>
      </c>
      <c r="C1257" s="2">
        <v>2</v>
      </c>
      <c r="D1257" s="1">
        <v>3</v>
      </c>
    </row>
    <row r="1258" spans="1:5" x14ac:dyDescent="0.25">
      <c r="A1258">
        <v>1867</v>
      </c>
      <c r="C1258" s="2">
        <v>2</v>
      </c>
      <c r="D1258" s="1">
        <v>3</v>
      </c>
    </row>
    <row r="1259" spans="1:5" x14ac:dyDescent="0.25">
      <c r="A1259">
        <v>1868</v>
      </c>
      <c r="C1259" s="2">
        <v>2</v>
      </c>
      <c r="D1259" s="1">
        <v>3</v>
      </c>
    </row>
    <row r="1260" spans="1:5" x14ac:dyDescent="0.25">
      <c r="A1260">
        <v>1869</v>
      </c>
      <c r="C1260" s="2">
        <v>2</v>
      </c>
      <c r="D1260" s="1">
        <v>3</v>
      </c>
    </row>
    <row r="1261" spans="1:5" x14ac:dyDescent="0.25">
      <c r="A1261">
        <v>1870</v>
      </c>
      <c r="C1261" s="2">
        <v>2</v>
      </c>
      <c r="D1261" s="1">
        <v>3</v>
      </c>
    </row>
    <row r="1262" spans="1:5" x14ac:dyDescent="0.25">
      <c r="A1262">
        <v>1871</v>
      </c>
      <c r="C1262" s="2">
        <v>2</v>
      </c>
      <c r="D1262" s="1">
        <v>3</v>
      </c>
    </row>
    <row r="1263" spans="1:5" x14ac:dyDescent="0.25">
      <c r="A1263">
        <v>1872</v>
      </c>
      <c r="C1263" s="2">
        <v>2</v>
      </c>
      <c r="D1263" s="1">
        <v>3</v>
      </c>
    </row>
    <row r="1264" spans="1:5" x14ac:dyDescent="0.25">
      <c r="A1264">
        <v>1873</v>
      </c>
      <c r="C1264" s="2">
        <v>2</v>
      </c>
      <c r="D1264" s="1">
        <v>3</v>
      </c>
    </row>
    <row r="1265" spans="1:5" x14ac:dyDescent="0.25">
      <c r="A1265">
        <v>1874</v>
      </c>
      <c r="C1265" s="2">
        <v>2</v>
      </c>
      <c r="D1265" s="1">
        <v>3</v>
      </c>
    </row>
    <row r="1266" spans="1:5" x14ac:dyDescent="0.25">
      <c r="A1266">
        <v>1875</v>
      </c>
      <c r="C1266" s="2">
        <v>2</v>
      </c>
      <c r="D1266" s="1">
        <v>3</v>
      </c>
    </row>
    <row r="1267" spans="1:5" x14ac:dyDescent="0.25">
      <c r="A1267">
        <v>1876</v>
      </c>
      <c r="C1267" s="2">
        <v>2</v>
      </c>
      <c r="D1267" s="1">
        <v>3</v>
      </c>
    </row>
    <row r="1268" spans="1:5" x14ac:dyDescent="0.25">
      <c r="A1268">
        <v>1877</v>
      </c>
      <c r="C1268" s="2">
        <v>2</v>
      </c>
      <c r="D1268" s="1">
        <v>3</v>
      </c>
    </row>
    <row r="1269" spans="1:5" x14ac:dyDescent="0.25">
      <c r="A1269">
        <v>1878</v>
      </c>
      <c r="C1269" s="2">
        <v>2</v>
      </c>
      <c r="D1269" s="1">
        <v>3</v>
      </c>
    </row>
    <row r="1270" spans="1:5" x14ac:dyDescent="0.25">
      <c r="A1270">
        <v>1879</v>
      </c>
      <c r="C1270" s="2">
        <v>2</v>
      </c>
      <c r="D1270" s="1">
        <v>3</v>
      </c>
    </row>
    <row r="1271" spans="1:5" x14ac:dyDescent="0.25">
      <c r="A1271">
        <v>1880</v>
      </c>
      <c r="C1271" s="2">
        <v>2</v>
      </c>
      <c r="D1271" s="1">
        <v>3</v>
      </c>
    </row>
    <row r="1272" spans="1:5" x14ac:dyDescent="0.25">
      <c r="A1272">
        <v>1881</v>
      </c>
      <c r="C1272" s="2">
        <v>2</v>
      </c>
      <c r="D1272" s="1">
        <v>3</v>
      </c>
    </row>
    <row r="1273" spans="1:5" x14ac:dyDescent="0.25">
      <c r="A1273">
        <v>1882</v>
      </c>
      <c r="C1273" s="2">
        <v>2</v>
      </c>
      <c r="D1273" s="1">
        <v>3</v>
      </c>
    </row>
    <row r="1274" spans="1:5" x14ac:dyDescent="0.25">
      <c r="A1274">
        <v>1883</v>
      </c>
      <c r="C1274" s="2">
        <v>2</v>
      </c>
    </row>
    <row r="1275" spans="1:5" x14ac:dyDescent="0.25">
      <c r="A1275">
        <v>1884</v>
      </c>
      <c r="B1275" s="4">
        <v>1</v>
      </c>
      <c r="C1275" s="2">
        <v>2</v>
      </c>
    </row>
    <row r="1276" spans="1:5" x14ac:dyDescent="0.25">
      <c r="A1276">
        <v>1885</v>
      </c>
      <c r="B1276" s="4">
        <v>1</v>
      </c>
      <c r="C1276" s="2">
        <v>2</v>
      </c>
    </row>
    <row r="1277" spans="1:5" x14ac:dyDescent="0.25">
      <c r="A1277">
        <v>1886</v>
      </c>
      <c r="B1277" s="4">
        <v>1</v>
      </c>
      <c r="E1277" s="3">
        <v>4</v>
      </c>
    </row>
    <row r="1278" spans="1:5" x14ac:dyDescent="0.25">
      <c r="A1278">
        <v>1887</v>
      </c>
      <c r="B1278" s="4">
        <v>1</v>
      </c>
      <c r="E1278" s="3">
        <v>4</v>
      </c>
    </row>
    <row r="1279" spans="1:5" x14ac:dyDescent="0.25">
      <c r="A1279">
        <v>1888</v>
      </c>
      <c r="B1279" s="4">
        <v>1</v>
      </c>
      <c r="E1279" s="3">
        <v>4</v>
      </c>
    </row>
    <row r="1280" spans="1:5" x14ac:dyDescent="0.25">
      <c r="A1280">
        <v>1889</v>
      </c>
      <c r="B1280" s="4">
        <v>1</v>
      </c>
      <c r="E1280" s="3">
        <v>4</v>
      </c>
    </row>
    <row r="1281" spans="1:5" x14ac:dyDescent="0.25">
      <c r="A1281">
        <v>1890</v>
      </c>
      <c r="B1281" s="4">
        <v>1</v>
      </c>
      <c r="E1281" s="3">
        <v>4</v>
      </c>
    </row>
    <row r="1282" spans="1:5" x14ac:dyDescent="0.25">
      <c r="A1282">
        <v>1891</v>
      </c>
      <c r="B1282" s="4">
        <v>1</v>
      </c>
      <c r="E1282" s="3">
        <v>4</v>
      </c>
    </row>
    <row r="1283" spans="1:5" x14ac:dyDescent="0.25">
      <c r="A1283">
        <v>1892</v>
      </c>
      <c r="B1283" s="4">
        <v>1</v>
      </c>
      <c r="E1283" s="3">
        <v>4</v>
      </c>
    </row>
    <row r="1284" spans="1:5" x14ac:dyDescent="0.25">
      <c r="A1284">
        <v>1893</v>
      </c>
      <c r="B1284" s="4">
        <v>1</v>
      </c>
      <c r="E1284" s="3">
        <v>4</v>
      </c>
    </row>
    <row r="1285" spans="1:5" x14ac:dyDescent="0.25">
      <c r="A1285">
        <v>1894</v>
      </c>
      <c r="B1285" s="4">
        <v>1</v>
      </c>
      <c r="E1285" s="3">
        <v>4</v>
      </c>
    </row>
    <row r="1286" spans="1:5" x14ac:dyDescent="0.25">
      <c r="A1286">
        <v>1895</v>
      </c>
      <c r="B1286" s="4">
        <v>1</v>
      </c>
      <c r="E1286" s="3">
        <v>4</v>
      </c>
    </row>
    <row r="1287" spans="1:5" x14ac:dyDescent="0.25">
      <c r="A1287">
        <v>1896</v>
      </c>
      <c r="B1287" s="4">
        <v>1</v>
      </c>
      <c r="E1287" s="3">
        <v>4</v>
      </c>
    </row>
    <row r="1288" spans="1:5" x14ac:dyDescent="0.25">
      <c r="A1288">
        <v>1897</v>
      </c>
      <c r="B1288" s="4">
        <v>1</v>
      </c>
      <c r="E1288" s="3">
        <v>4</v>
      </c>
    </row>
    <row r="1289" spans="1:5" x14ac:dyDescent="0.25">
      <c r="A1289">
        <v>1898</v>
      </c>
      <c r="B1289" s="4">
        <v>1</v>
      </c>
      <c r="E1289" s="3">
        <v>4</v>
      </c>
    </row>
    <row r="1290" spans="1:5" x14ac:dyDescent="0.25">
      <c r="A1290">
        <v>1899</v>
      </c>
      <c r="B1290" s="4">
        <v>1</v>
      </c>
      <c r="E1290" s="3">
        <v>4</v>
      </c>
    </row>
    <row r="1291" spans="1:5" x14ac:dyDescent="0.25">
      <c r="A1291">
        <v>1900</v>
      </c>
      <c r="B1291" s="4">
        <v>1</v>
      </c>
      <c r="E1291" s="3">
        <v>4</v>
      </c>
    </row>
    <row r="1292" spans="1:5" x14ac:dyDescent="0.25">
      <c r="A1292">
        <v>1901</v>
      </c>
      <c r="B1292" s="4">
        <v>1</v>
      </c>
      <c r="E1292" s="3">
        <v>4</v>
      </c>
    </row>
    <row r="1293" spans="1:5" x14ac:dyDescent="0.25">
      <c r="A1293">
        <v>1902</v>
      </c>
      <c r="B1293" s="4">
        <v>1</v>
      </c>
      <c r="D1293" s="1">
        <v>3</v>
      </c>
      <c r="E1293" s="3">
        <v>4</v>
      </c>
    </row>
    <row r="1294" spans="1:5" x14ac:dyDescent="0.25">
      <c r="A1294">
        <v>1903</v>
      </c>
      <c r="B1294" s="4">
        <v>1</v>
      </c>
      <c r="D1294" s="1">
        <v>3</v>
      </c>
      <c r="E1294" s="3">
        <v>4</v>
      </c>
    </row>
    <row r="1295" spans="1:5" x14ac:dyDescent="0.25">
      <c r="A1295">
        <v>1904</v>
      </c>
      <c r="B1295" s="4">
        <v>1</v>
      </c>
      <c r="D1295" s="1">
        <v>3</v>
      </c>
      <c r="E1295" s="3">
        <v>4</v>
      </c>
    </row>
    <row r="1296" spans="1:5" x14ac:dyDescent="0.25">
      <c r="A1296">
        <v>1905</v>
      </c>
      <c r="B1296" s="4">
        <v>1</v>
      </c>
      <c r="D1296" s="1">
        <v>3</v>
      </c>
      <c r="E1296" s="3">
        <v>4</v>
      </c>
    </row>
    <row r="1297" spans="1:5" x14ac:dyDescent="0.25">
      <c r="A1297">
        <v>1906</v>
      </c>
      <c r="B1297" s="4">
        <v>1</v>
      </c>
      <c r="D1297" s="1">
        <v>3</v>
      </c>
      <c r="E1297" s="3">
        <v>4</v>
      </c>
    </row>
    <row r="1298" spans="1:5" x14ac:dyDescent="0.25">
      <c r="A1298">
        <v>1907</v>
      </c>
      <c r="B1298" s="4">
        <v>1</v>
      </c>
      <c r="D1298" s="1">
        <v>3</v>
      </c>
      <c r="E1298" s="3">
        <v>4</v>
      </c>
    </row>
    <row r="1299" spans="1:5" x14ac:dyDescent="0.25">
      <c r="A1299">
        <v>1908</v>
      </c>
      <c r="B1299" s="4">
        <v>1</v>
      </c>
      <c r="D1299" s="1">
        <v>3</v>
      </c>
      <c r="E1299" s="3">
        <v>4</v>
      </c>
    </row>
    <row r="1300" spans="1:5" x14ac:dyDescent="0.25">
      <c r="A1300">
        <v>1909</v>
      </c>
      <c r="B1300" s="4">
        <v>1</v>
      </c>
      <c r="D1300" s="1">
        <v>3</v>
      </c>
      <c r="E1300" s="3">
        <v>4</v>
      </c>
    </row>
    <row r="1301" spans="1:5" x14ac:dyDescent="0.25">
      <c r="A1301">
        <v>1910</v>
      </c>
      <c r="B1301" s="4">
        <v>1</v>
      </c>
      <c r="D1301" s="1">
        <v>3</v>
      </c>
    </row>
    <row r="1302" spans="1:5" x14ac:dyDescent="0.25">
      <c r="A1302">
        <v>1911</v>
      </c>
      <c r="C1302" s="2">
        <v>2</v>
      </c>
      <c r="D1302" s="1">
        <v>3</v>
      </c>
    </row>
    <row r="1303" spans="1:5" x14ac:dyDescent="0.25">
      <c r="A1303">
        <v>1912</v>
      </c>
      <c r="C1303" s="2">
        <v>2</v>
      </c>
      <c r="D1303" s="1">
        <v>3</v>
      </c>
    </row>
    <row r="1304" spans="1:5" x14ac:dyDescent="0.25">
      <c r="A1304">
        <v>1913</v>
      </c>
      <c r="C1304" s="2">
        <v>2</v>
      </c>
      <c r="D1304" s="1">
        <v>3</v>
      </c>
    </row>
    <row r="1305" spans="1:5" x14ac:dyDescent="0.25">
      <c r="A1305">
        <v>1914</v>
      </c>
      <c r="C1305" s="2">
        <v>2</v>
      </c>
      <c r="D1305" s="1">
        <v>3</v>
      </c>
    </row>
    <row r="1306" spans="1:5" x14ac:dyDescent="0.25">
      <c r="A1306">
        <v>1915</v>
      </c>
      <c r="C1306" s="2">
        <v>2</v>
      </c>
      <c r="D1306" s="1">
        <v>3</v>
      </c>
    </row>
    <row r="1307" spans="1:5" x14ac:dyDescent="0.25">
      <c r="A1307">
        <v>1916</v>
      </c>
      <c r="C1307" s="2">
        <v>2</v>
      </c>
      <c r="D1307" s="1">
        <v>3</v>
      </c>
    </row>
    <row r="1308" spans="1:5" x14ac:dyDescent="0.25">
      <c r="A1308">
        <v>1917</v>
      </c>
      <c r="C1308" s="2">
        <v>2</v>
      </c>
      <c r="D1308" s="1">
        <v>3</v>
      </c>
    </row>
    <row r="1309" spans="1:5" x14ac:dyDescent="0.25">
      <c r="A1309">
        <v>1918</v>
      </c>
      <c r="C1309" s="2">
        <v>2</v>
      </c>
      <c r="D1309" s="1">
        <v>3</v>
      </c>
    </row>
    <row r="1310" spans="1:5" x14ac:dyDescent="0.25">
      <c r="A1310">
        <v>1919</v>
      </c>
      <c r="C1310" s="2">
        <v>2</v>
      </c>
      <c r="D1310" s="1">
        <v>3</v>
      </c>
    </row>
    <row r="1311" spans="1:5" x14ac:dyDescent="0.25">
      <c r="A1311">
        <v>1920</v>
      </c>
      <c r="C1311" s="2">
        <v>2</v>
      </c>
      <c r="D1311" s="1">
        <v>3</v>
      </c>
    </row>
    <row r="1312" spans="1:5" x14ac:dyDescent="0.25">
      <c r="A1312">
        <v>1921</v>
      </c>
      <c r="C1312" s="2">
        <v>2</v>
      </c>
      <c r="D1312" s="1">
        <v>3</v>
      </c>
    </row>
    <row r="1313" spans="1:5" x14ac:dyDescent="0.25">
      <c r="A1313">
        <v>1922</v>
      </c>
      <c r="C1313" s="2">
        <v>2</v>
      </c>
      <c r="D1313" s="1">
        <v>3</v>
      </c>
    </row>
    <row r="1314" spans="1:5" x14ac:dyDescent="0.25">
      <c r="A1314">
        <v>1923</v>
      </c>
      <c r="C1314" s="2">
        <v>2</v>
      </c>
      <c r="D1314" s="1">
        <v>3</v>
      </c>
    </row>
    <row r="1315" spans="1:5" x14ac:dyDescent="0.25">
      <c r="A1315">
        <v>1924</v>
      </c>
      <c r="C1315" s="2">
        <v>2</v>
      </c>
      <c r="D1315" s="1">
        <v>3</v>
      </c>
    </row>
    <row r="1316" spans="1:5" x14ac:dyDescent="0.25">
      <c r="A1316">
        <v>1925</v>
      </c>
      <c r="C1316" s="2">
        <v>2</v>
      </c>
      <c r="D1316" s="1">
        <v>3</v>
      </c>
    </row>
    <row r="1317" spans="1:5" x14ac:dyDescent="0.25">
      <c r="A1317">
        <v>1926</v>
      </c>
      <c r="C1317" s="2">
        <v>2</v>
      </c>
      <c r="D1317" s="1">
        <v>3</v>
      </c>
    </row>
    <row r="1318" spans="1:5" x14ac:dyDescent="0.25">
      <c r="A1318">
        <v>1927</v>
      </c>
      <c r="C1318" s="2">
        <v>2</v>
      </c>
      <c r="D1318" s="1">
        <v>3</v>
      </c>
    </row>
    <row r="1319" spans="1:5" x14ac:dyDescent="0.25">
      <c r="A1319">
        <v>1928</v>
      </c>
      <c r="C1319" s="2">
        <v>2</v>
      </c>
      <c r="D1319" s="1">
        <v>3</v>
      </c>
    </row>
    <row r="1320" spans="1:5" x14ac:dyDescent="0.25">
      <c r="A1320">
        <v>1929</v>
      </c>
      <c r="B1320" s="4">
        <v>1</v>
      </c>
      <c r="C1320" s="2">
        <v>2</v>
      </c>
      <c r="D1320" s="1">
        <v>3</v>
      </c>
    </row>
    <row r="1321" spans="1:5" x14ac:dyDescent="0.25">
      <c r="A1321">
        <v>1930</v>
      </c>
      <c r="B1321" s="4">
        <v>1</v>
      </c>
      <c r="C1321" s="2">
        <v>2</v>
      </c>
      <c r="D1321" s="1">
        <v>3</v>
      </c>
    </row>
    <row r="1322" spans="1:5" x14ac:dyDescent="0.25">
      <c r="A1322">
        <v>1931</v>
      </c>
      <c r="B1322" s="4">
        <v>1</v>
      </c>
      <c r="C1322" s="2">
        <v>2</v>
      </c>
      <c r="D1322" s="1">
        <v>3</v>
      </c>
    </row>
    <row r="1323" spans="1:5" x14ac:dyDescent="0.25">
      <c r="A1323">
        <v>1932</v>
      </c>
      <c r="B1323" s="4">
        <v>1</v>
      </c>
      <c r="C1323" s="2">
        <v>2</v>
      </c>
      <c r="D1323" s="1">
        <v>3</v>
      </c>
    </row>
    <row r="1324" spans="1:5" x14ac:dyDescent="0.25">
      <c r="A1324">
        <v>1933</v>
      </c>
      <c r="B1324" s="4">
        <v>1</v>
      </c>
      <c r="C1324" s="2">
        <v>2</v>
      </c>
      <c r="D1324" s="1">
        <v>3</v>
      </c>
    </row>
    <row r="1325" spans="1:5" x14ac:dyDescent="0.25">
      <c r="A1325">
        <v>1934</v>
      </c>
      <c r="B1325" s="4">
        <v>1</v>
      </c>
      <c r="C1325" s="2">
        <v>2</v>
      </c>
      <c r="D1325" s="1">
        <v>3</v>
      </c>
    </row>
    <row r="1326" spans="1:5" x14ac:dyDescent="0.25">
      <c r="A1326">
        <v>1935</v>
      </c>
      <c r="B1326" s="4">
        <v>1</v>
      </c>
      <c r="C1326" s="2">
        <v>2</v>
      </c>
      <c r="D1326" s="1">
        <v>3</v>
      </c>
    </row>
    <row r="1327" spans="1:5" x14ac:dyDescent="0.25">
      <c r="A1327">
        <v>1936</v>
      </c>
      <c r="B1327" s="4">
        <v>1</v>
      </c>
      <c r="C1327" s="2">
        <v>2</v>
      </c>
      <c r="D1327" s="1">
        <v>3</v>
      </c>
      <c r="E1327" s="3">
        <v>4</v>
      </c>
    </row>
    <row r="1328" spans="1:5" x14ac:dyDescent="0.25">
      <c r="A1328">
        <v>1937</v>
      </c>
      <c r="B1328" s="4">
        <v>1</v>
      </c>
      <c r="C1328" s="2">
        <v>2</v>
      </c>
      <c r="D1328" s="1">
        <v>3</v>
      </c>
      <c r="E1328" s="3">
        <v>4</v>
      </c>
    </row>
    <row r="1329" spans="1:6" x14ac:dyDescent="0.25">
      <c r="A1329">
        <v>1938</v>
      </c>
      <c r="B1329" s="4">
        <v>1</v>
      </c>
      <c r="C1329" s="2">
        <v>2</v>
      </c>
      <c r="D1329" s="1">
        <v>3</v>
      </c>
      <c r="E1329" s="3">
        <v>4</v>
      </c>
    </row>
    <row r="1330" spans="1:6" x14ac:dyDescent="0.25">
      <c r="A1330">
        <v>1939</v>
      </c>
      <c r="B1330" s="4">
        <v>1</v>
      </c>
      <c r="D1330" s="1">
        <v>3</v>
      </c>
      <c r="E1330" s="3">
        <v>4</v>
      </c>
    </row>
    <row r="1331" spans="1:6" x14ac:dyDescent="0.25">
      <c r="A1331">
        <v>1940</v>
      </c>
      <c r="B1331" s="4">
        <v>1</v>
      </c>
      <c r="D1331" s="1">
        <v>3</v>
      </c>
      <c r="E1331" s="3">
        <v>4</v>
      </c>
    </row>
    <row r="1332" spans="1:6" x14ac:dyDescent="0.25">
      <c r="A1332">
        <v>1941</v>
      </c>
      <c r="B1332" s="4">
        <v>1</v>
      </c>
      <c r="D1332" s="1">
        <v>3</v>
      </c>
      <c r="E1332" s="3">
        <v>4</v>
      </c>
    </row>
    <row r="1333" spans="1:6" x14ac:dyDescent="0.25">
      <c r="A1333">
        <v>1942</v>
      </c>
      <c r="B1333" s="4">
        <v>1</v>
      </c>
      <c r="E1333" s="3">
        <v>4</v>
      </c>
    </row>
    <row r="1334" spans="1:6" x14ac:dyDescent="0.25">
      <c r="A1334">
        <v>1943</v>
      </c>
      <c r="B1334" s="4">
        <v>1</v>
      </c>
      <c r="E1334" s="3">
        <v>4</v>
      </c>
    </row>
    <row r="1335" spans="1:6" x14ac:dyDescent="0.25">
      <c r="A1335">
        <v>1944</v>
      </c>
      <c r="F1335" t="s">
        <v>22</v>
      </c>
    </row>
    <row r="1336" spans="1:6" x14ac:dyDescent="0.25">
      <c r="A1336">
        <v>2540</v>
      </c>
    </row>
    <row r="1337" spans="1:6" x14ac:dyDescent="0.25">
      <c r="A1337">
        <v>2541</v>
      </c>
    </row>
    <row r="1338" spans="1:6" x14ac:dyDescent="0.25">
      <c r="A1338">
        <v>2542</v>
      </c>
      <c r="F1338" t="s">
        <v>22</v>
      </c>
    </row>
    <row r="1339" spans="1:6" x14ac:dyDescent="0.25">
      <c r="A1339">
        <v>2543</v>
      </c>
    </row>
    <row r="1340" spans="1:6" x14ac:dyDescent="0.25">
      <c r="A1340">
        <v>2544</v>
      </c>
    </row>
    <row r="1341" spans="1:6" x14ac:dyDescent="0.25">
      <c r="A1341">
        <v>2545</v>
      </c>
    </row>
    <row r="1342" spans="1:6" x14ac:dyDescent="0.25">
      <c r="A1342">
        <v>2546</v>
      </c>
    </row>
    <row r="1343" spans="1:6" x14ac:dyDescent="0.25">
      <c r="A1343">
        <v>2547</v>
      </c>
    </row>
    <row r="1344" spans="1:6" x14ac:dyDescent="0.25">
      <c r="A1344">
        <v>2548</v>
      </c>
    </row>
    <row r="1345" spans="1:2" x14ac:dyDescent="0.25">
      <c r="A1345">
        <v>2549</v>
      </c>
    </row>
    <row r="1346" spans="1:2" x14ac:dyDescent="0.25">
      <c r="A1346">
        <v>2550</v>
      </c>
    </row>
    <row r="1347" spans="1:2" x14ac:dyDescent="0.25">
      <c r="A1347">
        <v>2551</v>
      </c>
    </row>
    <row r="1348" spans="1:2" x14ac:dyDescent="0.25">
      <c r="A1348">
        <v>2552</v>
      </c>
    </row>
    <row r="1349" spans="1:2" x14ac:dyDescent="0.25">
      <c r="A1349">
        <v>2553</v>
      </c>
    </row>
    <row r="1350" spans="1:2" x14ac:dyDescent="0.25">
      <c r="A1350">
        <v>2554</v>
      </c>
    </row>
    <row r="1351" spans="1:2" x14ac:dyDescent="0.25">
      <c r="A1351">
        <v>2555</v>
      </c>
    </row>
    <row r="1352" spans="1:2" x14ac:dyDescent="0.25">
      <c r="A1352">
        <v>2556</v>
      </c>
    </row>
    <row r="1353" spans="1:2" x14ac:dyDescent="0.25">
      <c r="A1353">
        <v>2557</v>
      </c>
      <c r="B1353" s="4">
        <v>1</v>
      </c>
    </row>
    <row r="1354" spans="1:2" x14ac:dyDescent="0.25">
      <c r="A1354">
        <v>2558</v>
      </c>
      <c r="B1354" s="4">
        <v>1</v>
      </c>
    </row>
    <row r="1355" spans="1:2" x14ac:dyDescent="0.25">
      <c r="A1355">
        <v>2559</v>
      </c>
      <c r="B1355" s="4">
        <v>1</v>
      </c>
    </row>
    <row r="1356" spans="1:2" x14ac:dyDescent="0.25">
      <c r="A1356">
        <v>2560</v>
      </c>
      <c r="B1356" s="4">
        <v>1</v>
      </c>
    </row>
    <row r="1357" spans="1:2" x14ac:dyDescent="0.25">
      <c r="A1357">
        <v>2561</v>
      </c>
      <c r="B1357" s="4">
        <v>1</v>
      </c>
    </row>
    <row r="1358" spans="1:2" x14ac:dyDescent="0.25">
      <c r="A1358">
        <v>2562</v>
      </c>
      <c r="B1358" s="4">
        <v>1</v>
      </c>
    </row>
    <row r="1359" spans="1:2" x14ac:dyDescent="0.25">
      <c r="A1359">
        <v>2563</v>
      </c>
      <c r="B1359" s="4">
        <v>1</v>
      </c>
    </row>
    <row r="1360" spans="1:2" x14ac:dyDescent="0.25">
      <c r="A1360">
        <v>2564</v>
      </c>
      <c r="B1360" s="4">
        <v>1</v>
      </c>
    </row>
    <row r="1361" spans="1:4" x14ac:dyDescent="0.25">
      <c r="A1361">
        <v>2565</v>
      </c>
      <c r="B1361" s="4">
        <v>1</v>
      </c>
    </row>
    <row r="1362" spans="1:4" x14ac:dyDescent="0.25">
      <c r="A1362">
        <v>2566</v>
      </c>
      <c r="B1362" s="4">
        <v>1</v>
      </c>
    </row>
    <row r="1363" spans="1:4" x14ac:dyDescent="0.25">
      <c r="A1363">
        <v>2567</v>
      </c>
      <c r="B1363" s="4">
        <v>1</v>
      </c>
    </row>
    <row r="1364" spans="1:4" x14ac:dyDescent="0.25">
      <c r="A1364">
        <v>2568</v>
      </c>
      <c r="B1364" s="4">
        <v>1</v>
      </c>
    </row>
    <row r="1365" spans="1:4" x14ac:dyDescent="0.25">
      <c r="A1365">
        <v>2569</v>
      </c>
      <c r="B1365" s="4">
        <v>1</v>
      </c>
    </row>
    <row r="1366" spans="1:4" x14ac:dyDescent="0.25">
      <c r="A1366">
        <v>2570</v>
      </c>
      <c r="B1366" s="4">
        <v>1</v>
      </c>
    </row>
    <row r="1367" spans="1:4" x14ac:dyDescent="0.25">
      <c r="A1367">
        <v>2571</v>
      </c>
      <c r="B1367" s="4">
        <v>1</v>
      </c>
    </row>
    <row r="1368" spans="1:4" x14ac:dyDescent="0.25">
      <c r="A1368">
        <v>2572</v>
      </c>
      <c r="B1368" s="4">
        <v>1</v>
      </c>
    </row>
    <row r="1369" spans="1:4" x14ac:dyDescent="0.25">
      <c r="A1369">
        <v>2573</v>
      </c>
      <c r="B1369" s="4">
        <v>1</v>
      </c>
    </row>
    <row r="1370" spans="1:4" x14ac:dyDescent="0.25">
      <c r="A1370">
        <v>2574</v>
      </c>
      <c r="B1370" s="4">
        <v>1</v>
      </c>
    </row>
    <row r="1371" spans="1:4" x14ac:dyDescent="0.25">
      <c r="A1371">
        <v>2575</v>
      </c>
      <c r="B1371" s="4">
        <v>1</v>
      </c>
    </row>
    <row r="1372" spans="1:4" x14ac:dyDescent="0.25">
      <c r="A1372">
        <v>2576</v>
      </c>
      <c r="B1372" s="4">
        <v>1</v>
      </c>
      <c r="D1372" s="1">
        <v>3</v>
      </c>
    </row>
    <row r="1373" spans="1:4" x14ac:dyDescent="0.25">
      <c r="A1373">
        <v>2577</v>
      </c>
      <c r="B1373" s="4">
        <v>1</v>
      </c>
      <c r="D1373" s="1">
        <v>3</v>
      </c>
    </row>
    <row r="1374" spans="1:4" x14ac:dyDescent="0.25">
      <c r="A1374">
        <v>2578</v>
      </c>
      <c r="B1374" s="4">
        <v>1</v>
      </c>
      <c r="D1374" s="1">
        <v>3</v>
      </c>
    </row>
    <row r="1375" spans="1:4" x14ac:dyDescent="0.25">
      <c r="A1375">
        <v>2579</v>
      </c>
      <c r="B1375" s="4">
        <v>1</v>
      </c>
      <c r="D1375" s="1">
        <v>3</v>
      </c>
    </row>
    <row r="1376" spans="1:4" x14ac:dyDescent="0.25">
      <c r="A1376">
        <v>2580</v>
      </c>
      <c r="B1376" s="4">
        <v>1</v>
      </c>
      <c r="D1376" s="1">
        <v>3</v>
      </c>
    </row>
    <row r="1377" spans="1:4" x14ac:dyDescent="0.25">
      <c r="A1377">
        <v>2581</v>
      </c>
      <c r="B1377" s="4">
        <v>1</v>
      </c>
      <c r="D1377" s="1">
        <v>3</v>
      </c>
    </row>
    <row r="1378" spans="1:4" x14ac:dyDescent="0.25">
      <c r="A1378">
        <v>2582</v>
      </c>
      <c r="B1378" s="4">
        <v>1</v>
      </c>
      <c r="D1378" s="1">
        <v>3</v>
      </c>
    </row>
    <row r="1379" spans="1:4" x14ac:dyDescent="0.25">
      <c r="A1379">
        <v>2583</v>
      </c>
      <c r="B1379" s="4">
        <v>1</v>
      </c>
      <c r="C1379" s="2">
        <v>2</v>
      </c>
      <c r="D1379" s="1">
        <v>3</v>
      </c>
    </row>
    <row r="1380" spans="1:4" x14ac:dyDescent="0.25">
      <c r="A1380">
        <v>2584</v>
      </c>
      <c r="B1380" s="4">
        <v>1</v>
      </c>
      <c r="C1380" s="2">
        <v>2</v>
      </c>
      <c r="D1380" s="1">
        <v>3</v>
      </c>
    </row>
    <row r="1381" spans="1:4" x14ac:dyDescent="0.25">
      <c r="A1381">
        <v>2585</v>
      </c>
      <c r="B1381" s="4">
        <v>1</v>
      </c>
      <c r="C1381" s="2">
        <v>2</v>
      </c>
      <c r="D1381" s="1">
        <v>3</v>
      </c>
    </row>
    <row r="1382" spans="1:4" x14ac:dyDescent="0.25">
      <c r="A1382">
        <v>2586</v>
      </c>
      <c r="C1382" s="2">
        <v>2</v>
      </c>
      <c r="D1382" s="1">
        <v>3</v>
      </c>
    </row>
    <row r="1383" spans="1:4" x14ac:dyDescent="0.25">
      <c r="A1383">
        <v>2587</v>
      </c>
      <c r="C1383" s="2">
        <v>2</v>
      </c>
      <c r="D1383" s="1">
        <v>3</v>
      </c>
    </row>
    <row r="1384" spans="1:4" x14ac:dyDescent="0.25">
      <c r="A1384">
        <v>2588</v>
      </c>
      <c r="C1384" s="2">
        <v>2</v>
      </c>
      <c r="D1384" s="1">
        <v>3</v>
      </c>
    </row>
    <row r="1385" spans="1:4" x14ac:dyDescent="0.25">
      <c r="A1385">
        <v>2589</v>
      </c>
      <c r="C1385" s="2">
        <v>2</v>
      </c>
      <c r="D1385" s="1">
        <v>3</v>
      </c>
    </row>
    <row r="1386" spans="1:4" x14ac:dyDescent="0.25">
      <c r="A1386">
        <v>2590</v>
      </c>
      <c r="C1386" s="2">
        <v>2</v>
      </c>
      <c r="D1386" s="1">
        <v>3</v>
      </c>
    </row>
    <row r="1387" spans="1:4" x14ac:dyDescent="0.25">
      <c r="A1387">
        <v>2591</v>
      </c>
      <c r="C1387" s="2">
        <v>2</v>
      </c>
      <c r="D1387" s="1">
        <v>3</v>
      </c>
    </row>
    <row r="1388" spans="1:4" x14ac:dyDescent="0.25">
      <c r="A1388">
        <v>2592</v>
      </c>
      <c r="C1388" s="2">
        <v>2</v>
      </c>
      <c r="D1388" s="1">
        <v>3</v>
      </c>
    </row>
    <row r="1389" spans="1:4" x14ac:dyDescent="0.25">
      <c r="A1389">
        <v>2593</v>
      </c>
      <c r="C1389" s="2">
        <v>2</v>
      </c>
      <c r="D1389" s="1">
        <v>3</v>
      </c>
    </row>
    <row r="1390" spans="1:4" x14ac:dyDescent="0.25">
      <c r="A1390">
        <v>2594</v>
      </c>
      <c r="C1390" s="2">
        <v>2</v>
      </c>
      <c r="D1390" s="1">
        <v>3</v>
      </c>
    </row>
    <row r="1391" spans="1:4" x14ac:dyDescent="0.25">
      <c r="A1391">
        <v>2595</v>
      </c>
      <c r="C1391" s="2">
        <v>2</v>
      </c>
      <c r="D1391" s="1">
        <v>3</v>
      </c>
    </row>
    <row r="1392" spans="1:4" x14ac:dyDescent="0.25">
      <c r="A1392">
        <v>2596</v>
      </c>
      <c r="C1392" s="2">
        <v>2</v>
      </c>
      <c r="D1392" s="1">
        <v>3</v>
      </c>
    </row>
    <row r="1393" spans="1:5" x14ac:dyDescent="0.25">
      <c r="A1393">
        <v>2597</v>
      </c>
      <c r="C1393" s="2">
        <v>2</v>
      </c>
      <c r="D1393" s="1">
        <v>3</v>
      </c>
    </row>
    <row r="1394" spans="1:5" x14ac:dyDescent="0.25">
      <c r="A1394">
        <v>2598</v>
      </c>
      <c r="C1394" s="2">
        <v>2</v>
      </c>
      <c r="D1394" s="1">
        <v>3</v>
      </c>
    </row>
    <row r="1395" spans="1:5" x14ac:dyDescent="0.25">
      <c r="A1395">
        <v>2599</v>
      </c>
      <c r="C1395" s="2">
        <v>2</v>
      </c>
      <c r="D1395" s="1">
        <v>3</v>
      </c>
    </row>
    <row r="1396" spans="1:5" x14ac:dyDescent="0.25">
      <c r="A1396">
        <v>2600</v>
      </c>
      <c r="C1396" s="2">
        <v>2</v>
      </c>
      <c r="D1396" s="1">
        <v>3</v>
      </c>
    </row>
    <row r="1397" spans="1:5" x14ac:dyDescent="0.25">
      <c r="A1397">
        <v>2601</v>
      </c>
      <c r="C1397" s="2">
        <v>2</v>
      </c>
      <c r="D1397" s="1">
        <v>3</v>
      </c>
    </row>
    <row r="1398" spans="1:5" x14ac:dyDescent="0.25">
      <c r="A1398">
        <v>2602</v>
      </c>
      <c r="C1398" s="2">
        <v>2</v>
      </c>
      <c r="D1398" s="1">
        <v>3</v>
      </c>
    </row>
    <row r="1399" spans="1:5" x14ac:dyDescent="0.25">
      <c r="A1399">
        <v>2603</v>
      </c>
      <c r="C1399" s="2">
        <v>2</v>
      </c>
      <c r="E1399" s="3">
        <v>4</v>
      </c>
    </row>
    <row r="1400" spans="1:5" x14ac:dyDescent="0.25">
      <c r="A1400">
        <v>2604</v>
      </c>
      <c r="C1400" s="2">
        <v>2</v>
      </c>
      <c r="E1400" s="3">
        <v>4</v>
      </c>
    </row>
    <row r="1401" spans="1:5" x14ac:dyDescent="0.25">
      <c r="A1401">
        <v>2605</v>
      </c>
      <c r="C1401" s="2">
        <v>2</v>
      </c>
      <c r="E1401" s="3">
        <v>4</v>
      </c>
    </row>
    <row r="1402" spans="1:5" x14ac:dyDescent="0.25">
      <c r="A1402">
        <v>2606</v>
      </c>
      <c r="C1402" s="2">
        <v>2</v>
      </c>
      <c r="E1402" s="3">
        <v>4</v>
      </c>
    </row>
    <row r="1403" spans="1:5" x14ac:dyDescent="0.25">
      <c r="A1403">
        <v>2607</v>
      </c>
      <c r="C1403" s="2">
        <v>2</v>
      </c>
      <c r="E1403" s="3">
        <v>4</v>
      </c>
    </row>
    <row r="1404" spans="1:5" x14ac:dyDescent="0.25">
      <c r="A1404">
        <v>2608</v>
      </c>
      <c r="E1404" s="3">
        <v>4</v>
      </c>
    </row>
    <row r="1405" spans="1:5" x14ac:dyDescent="0.25">
      <c r="A1405">
        <v>2609</v>
      </c>
      <c r="E1405" s="3">
        <v>4</v>
      </c>
    </row>
    <row r="1406" spans="1:5" x14ac:dyDescent="0.25">
      <c r="A1406">
        <v>2610</v>
      </c>
      <c r="B1406" s="4">
        <v>1</v>
      </c>
      <c r="E1406" s="3">
        <v>4</v>
      </c>
    </row>
    <row r="1407" spans="1:5" x14ac:dyDescent="0.25">
      <c r="A1407">
        <v>2611</v>
      </c>
      <c r="B1407" s="4">
        <v>1</v>
      </c>
      <c r="E1407" s="3">
        <v>4</v>
      </c>
    </row>
    <row r="1408" spans="1:5" x14ac:dyDescent="0.25">
      <c r="A1408">
        <v>2612</v>
      </c>
      <c r="B1408" s="4">
        <v>1</v>
      </c>
      <c r="E1408" s="3">
        <v>4</v>
      </c>
    </row>
    <row r="1409" spans="1:5" x14ac:dyDescent="0.25">
      <c r="A1409">
        <v>2613</v>
      </c>
      <c r="B1409" s="4">
        <v>1</v>
      </c>
      <c r="E1409" s="3">
        <v>4</v>
      </c>
    </row>
    <row r="1410" spans="1:5" x14ac:dyDescent="0.25">
      <c r="A1410">
        <v>2614</v>
      </c>
      <c r="B1410" s="4">
        <v>1</v>
      </c>
      <c r="E1410" s="3">
        <v>4</v>
      </c>
    </row>
    <row r="1411" spans="1:5" x14ac:dyDescent="0.25">
      <c r="A1411">
        <v>2615</v>
      </c>
      <c r="B1411" s="4">
        <v>1</v>
      </c>
      <c r="E1411" s="3">
        <v>4</v>
      </c>
    </row>
    <row r="1412" spans="1:5" x14ac:dyDescent="0.25">
      <c r="A1412">
        <v>2616</v>
      </c>
      <c r="B1412" s="4">
        <v>1</v>
      </c>
      <c r="E1412" s="3">
        <v>4</v>
      </c>
    </row>
    <row r="1413" spans="1:5" x14ac:dyDescent="0.25">
      <c r="A1413">
        <v>2617</v>
      </c>
      <c r="B1413" s="4">
        <v>1</v>
      </c>
      <c r="E1413" s="3">
        <v>4</v>
      </c>
    </row>
    <row r="1414" spans="1:5" x14ac:dyDescent="0.25">
      <c r="A1414">
        <v>2618</v>
      </c>
      <c r="B1414" s="4">
        <v>1</v>
      </c>
      <c r="E1414" s="3">
        <v>4</v>
      </c>
    </row>
    <row r="1415" spans="1:5" x14ac:dyDescent="0.25">
      <c r="A1415">
        <v>2619</v>
      </c>
      <c r="B1415" s="4">
        <v>1</v>
      </c>
      <c r="E1415" s="3">
        <v>4</v>
      </c>
    </row>
    <row r="1416" spans="1:5" x14ac:dyDescent="0.25">
      <c r="A1416">
        <v>2620</v>
      </c>
      <c r="B1416" s="4">
        <v>1</v>
      </c>
      <c r="E1416" s="3">
        <v>4</v>
      </c>
    </row>
    <row r="1417" spans="1:5" x14ac:dyDescent="0.25">
      <c r="A1417">
        <v>2621</v>
      </c>
      <c r="B1417" s="4">
        <v>1</v>
      </c>
      <c r="E1417" s="3">
        <v>4</v>
      </c>
    </row>
    <row r="1418" spans="1:5" x14ac:dyDescent="0.25">
      <c r="A1418">
        <v>2622</v>
      </c>
      <c r="B1418" s="4">
        <v>1</v>
      </c>
      <c r="E1418" s="3">
        <v>4</v>
      </c>
    </row>
    <row r="1419" spans="1:5" x14ac:dyDescent="0.25">
      <c r="A1419">
        <v>2623</v>
      </c>
      <c r="B1419" s="4">
        <v>1</v>
      </c>
      <c r="E1419" s="3">
        <v>4</v>
      </c>
    </row>
    <row r="1420" spans="1:5" x14ac:dyDescent="0.25">
      <c r="A1420">
        <v>2624</v>
      </c>
      <c r="B1420" s="4">
        <v>1</v>
      </c>
      <c r="D1420" s="1">
        <v>3</v>
      </c>
      <c r="E1420" s="3">
        <v>4</v>
      </c>
    </row>
    <row r="1421" spans="1:5" x14ac:dyDescent="0.25">
      <c r="A1421">
        <v>2625</v>
      </c>
      <c r="B1421" s="4">
        <v>1</v>
      </c>
      <c r="D1421" s="1">
        <v>3</v>
      </c>
    </row>
    <row r="1422" spans="1:5" x14ac:dyDescent="0.25">
      <c r="A1422">
        <v>2626</v>
      </c>
      <c r="B1422" s="4">
        <v>1</v>
      </c>
      <c r="D1422" s="1">
        <v>3</v>
      </c>
    </row>
    <row r="1423" spans="1:5" x14ac:dyDescent="0.25">
      <c r="A1423">
        <v>2627</v>
      </c>
      <c r="B1423" s="4">
        <v>1</v>
      </c>
      <c r="D1423" s="1">
        <v>3</v>
      </c>
    </row>
    <row r="1424" spans="1:5" x14ac:dyDescent="0.25">
      <c r="A1424">
        <v>2628</v>
      </c>
      <c r="B1424" s="4">
        <v>1</v>
      </c>
      <c r="D1424" s="1">
        <v>3</v>
      </c>
    </row>
    <row r="1425" spans="1:4" x14ac:dyDescent="0.25">
      <c r="A1425">
        <v>2629</v>
      </c>
      <c r="B1425" s="4">
        <v>1</v>
      </c>
      <c r="D1425" s="1">
        <v>3</v>
      </c>
    </row>
    <row r="1426" spans="1:4" x14ac:dyDescent="0.25">
      <c r="A1426">
        <v>2630</v>
      </c>
      <c r="B1426" s="4">
        <v>1</v>
      </c>
      <c r="D1426" s="1">
        <v>3</v>
      </c>
    </row>
    <row r="1427" spans="1:4" x14ac:dyDescent="0.25">
      <c r="A1427">
        <v>2631</v>
      </c>
      <c r="C1427" s="2">
        <v>2</v>
      </c>
      <c r="D1427" s="1">
        <v>3</v>
      </c>
    </row>
    <row r="1428" spans="1:4" x14ac:dyDescent="0.25">
      <c r="A1428">
        <v>2632</v>
      </c>
      <c r="C1428" s="2">
        <v>2</v>
      </c>
      <c r="D1428" s="1">
        <v>3</v>
      </c>
    </row>
    <row r="1429" spans="1:4" x14ac:dyDescent="0.25">
      <c r="A1429">
        <v>2633</v>
      </c>
      <c r="C1429" s="2">
        <v>2</v>
      </c>
      <c r="D1429" s="1">
        <v>3</v>
      </c>
    </row>
    <row r="1430" spans="1:4" x14ac:dyDescent="0.25">
      <c r="A1430">
        <v>2634</v>
      </c>
      <c r="C1430" s="2">
        <v>2</v>
      </c>
      <c r="D1430" s="1">
        <v>3</v>
      </c>
    </row>
    <row r="1431" spans="1:4" x14ac:dyDescent="0.25">
      <c r="A1431">
        <v>2635</v>
      </c>
      <c r="C1431" s="2">
        <v>2</v>
      </c>
      <c r="D1431" s="1">
        <v>3</v>
      </c>
    </row>
    <row r="1432" spans="1:4" x14ac:dyDescent="0.25">
      <c r="A1432">
        <v>2636</v>
      </c>
      <c r="C1432" s="2">
        <v>2</v>
      </c>
      <c r="D1432" s="1">
        <v>3</v>
      </c>
    </row>
    <row r="1433" spans="1:4" x14ac:dyDescent="0.25">
      <c r="A1433">
        <v>2637</v>
      </c>
      <c r="C1433" s="2">
        <v>2</v>
      </c>
      <c r="D1433" s="1">
        <v>3</v>
      </c>
    </row>
    <row r="1434" spans="1:4" x14ac:dyDescent="0.25">
      <c r="A1434">
        <v>2638</v>
      </c>
      <c r="C1434" s="2">
        <v>2</v>
      </c>
      <c r="D1434" s="1">
        <v>3</v>
      </c>
    </row>
    <row r="1435" spans="1:4" x14ac:dyDescent="0.25">
      <c r="A1435">
        <v>2639</v>
      </c>
      <c r="C1435" s="2">
        <v>2</v>
      </c>
      <c r="D1435" s="1">
        <v>3</v>
      </c>
    </row>
    <row r="1436" spans="1:4" x14ac:dyDescent="0.25">
      <c r="A1436">
        <v>2640</v>
      </c>
      <c r="C1436" s="2">
        <v>2</v>
      </c>
      <c r="D1436" s="1">
        <v>3</v>
      </c>
    </row>
    <row r="1437" spans="1:4" x14ac:dyDescent="0.25">
      <c r="A1437">
        <v>2641</v>
      </c>
      <c r="C1437" s="2">
        <v>2</v>
      </c>
      <c r="D1437" s="1">
        <v>3</v>
      </c>
    </row>
    <row r="1438" spans="1:4" x14ac:dyDescent="0.25">
      <c r="A1438">
        <v>2642</v>
      </c>
      <c r="C1438" s="2">
        <v>2</v>
      </c>
      <c r="D1438" s="1">
        <v>3</v>
      </c>
    </row>
    <row r="1439" spans="1:4" x14ac:dyDescent="0.25">
      <c r="A1439">
        <v>2643</v>
      </c>
      <c r="C1439" s="2">
        <v>2</v>
      </c>
      <c r="D1439" s="1">
        <v>3</v>
      </c>
    </row>
    <row r="1440" spans="1:4" x14ac:dyDescent="0.25">
      <c r="A1440">
        <v>2644</v>
      </c>
      <c r="C1440" s="2">
        <v>2</v>
      </c>
      <c r="D1440" s="1">
        <v>3</v>
      </c>
    </row>
    <row r="1441" spans="1:5" x14ac:dyDescent="0.25">
      <c r="A1441">
        <v>2645</v>
      </c>
      <c r="C1441" s="2">
        <v>2</v>
      </c>
      <c r="D1441" s="1">
        <v>3</v>
      </c>
    </row>
    <row r="1442" spans="1:5" x14ac:dyDescent="0.25">
      <c r="A1442">
        <v>2646</v>
      </c>
      <c r="C1442" s="2">
        <v>2</v>
      </c>
    </row>
    <row r="1443" spans="1:5" x14ac:dyDescent="0.25">
      <c r="A1443">
        <v>2647</v>
      </c>
      <c r="C1443" s="2">
        <v>2</v>
      </c>
    </row>
    <row r="1444" spans="1:5" x14ac:dyDescent="0.25">
      <c r="A1444">
        <v>2648</v>
      </c>
      <c r="C1444" s="2">
        <v>2</v>
      </c>
      <c r="E1444" s="3">
        <v>4</v>
      </c>
    </row>
    <row r="1445" spans="1:5" x14ac:dyDescent="0.25">
      <c r="A1445">
        <v>2649</v>
      </c>
      <c r="C1445" s="2">
        <v>2</v>
      </c>
      <c r="E1445" s="3">
        <v>4</v>
      </c>
    </row>
    <row r="1446" spans="1:5" x14ac:dyDescent="0.25">
      <c r="A1446">
        <v>2650</v>
      </c>
      <c r="C1446" s="2">
        <v>2</v>
      </c>
      <c r="E1446" s="3">
        <v>4</v>
      </c>
    </row>
    <row r="1447" spans="1:5" x14ac:dyDescent="0.25">
      <c r="A1447">
        <v>2651</v>
      </c>
      <c r="B1447" s="4">
        <v>1</v>
      </c>
      <c r="C1447" s="2">
        <v>2</v>
      </c>
      <c r="E1447" s="3">
        <v>4</v>
      </c>
    </row>
    <row r="1448" spans="1:5" x14ac:dyDescent="0.25">
      <c r="A1448">
        <v>2652</v>
      </c>
      <c r="B1448" s="4">
        <v>1</v>
      </c>
      <c r="E1448" s="3">
        <v>4</v>
      </c>
    </row>
    <row r="1449" spans="1:5" x14ac:dyDescent="0.25">
      <c r="A1449">
        <v>2653</v>
      </c>
      <c r="B1449" s="4">
        <v>1</v>
      </c>
      <c r="E1449" s="3">
        <v>4</v>
      </c>
    </row>
    <row r="1450" spans="1:5" x14ac:dyDescent="0.25">
      <c r="A1450">
        <v>2654</v>
      </c>
      <c r="B1450" s="4">
        <v>1</v>
      </c>
      <c r="E1450" s="3">
        <v>4</v>
      </c>
    </row>
    <row r="1451" spans="1:5" x14ac:dyDescent="0.25">
      <c r="A1451">
        <v>2655</v>
      </c>
      <c r="B1451" s="4">
        <v>1</v>
      </c>
      <c r="E1451" s="3">
        <v>4</v>
      </c>
    </row>
    <row r="1452" spans="1:5" x14ac:dyDescent="0.25">
      <c r="A1452">
        <v>2656</v>
      </c>
      <c r="B1452" s="4">
        <v>1</v>
      </c>
      <c r="E1452" s="3">
        <v>4</v>
      </c>
    </row>
    <row r="1453" spans="1:5" x14ac:dyDescent="0.25">
      <c r="A1453">
        <v>2657</v>
      </c>
      <c r="B1453" s="4">
        <v>1</v>
      </c>
      <c r="E1453" s="3">
        <v>4</v>
      </c>
    </row>
    <row r="1454" spans="1:5" x14ac:dyDescent="0.25">
      <c r="A1454">
        <v>2658</v>
      </c>
      <c r="B1454" s="4">
        <v>1</v>
      </c>
      <c r="E1454" s="3">
        <v>4</v>
      </c>
    </row>
    <row r="1455" spans="1:5" x14ac:dyDescent="0.25">
      <c r="A1455">
        <v>2659</v>
      </c>
      <c r="B1455" s="4">
        <v>1</v>
      </c>
      <c r="E1455" s="3">
        <v>4</v>
      </c>
    </row>
    <row r="1456" spans="1:5" x14ac:dyDescent="0.25">
      <c r="A1456">
        <v>2660</v>
      </c>
      <c r="B1456" s="4">
        <v>1</v>
      </c>
      <c r="E1456" s="3">
        <v>4</v>
      </c>
    </row>
    <row r="1457" spans="1:5" x14ac:dyDescent="0.25">
      <c r="A1457">
        <v>2661</v>
      </c>
      <c r="B1457" s="4">
        <v>1</v>
      </c>
      <c r="E1457" s="3">
        <v>4</v>
      </c>
    </row>
    <row r="1458" spans="1:5" x14ac:dyDescent="0.25">
      <c r="A1458">
        <v>2662</v>
      </c>
      <c r="B1458" s="4">
        <v>1</v>
      </c>
      <c r="E1458" s="3">
        <v>4</v>
      </c>
    </row>
    <row r="1459" spans="1:5" x14ac:dyDescent="0.25">
      <c r="A1459">
        <v>2663</v>
      </c>
      <c r="B1459" s="4">
        <v>1</v>
      </c>
      <c r="E1459" s="3">
        <v>4</v>
      </c>
    </row>
    <row r="1460" spans="1:5" x14ac:dyDescent="0.25">
      <c r="A1460">
        <v>2664</v>
      </c>
      <c r="B1460" s="4">
        <v>1</v>
      </c>
      <c r="D1460" s="1">
        <v>3</v>
      </c>
      <c r="E1460" s="3">
        <v>4</v>
      </c>
    </row>
    <row r="1461" spans="1:5" x14ac:dyDescent="0.25">
      <c r="A1461">
        <v>2665</v>
      </c>
      <c r="B1461" s="4">
        <v>1</v>
      </c>
      <c r="D1461" s="1">
        <v>3</v>
      </c>
    </row>
    <row r="1462" spans="1:5" x14ac:dyDescent="0.25">
      <c r="A1462">
        <v>2666</v>
      </c>
      <c r="B1462" s="4">
        <v>1</v>
      </c>
      <c r="D1462" s="1">
        <v>3</v>
      </c>
    </row>
    <row r="1463" spans="1:5" x14ac:dyDescent="0.25">
      <c r="A1463">
        <v>2667</v>
      </c>
      <c r="B1463" s="4">
        <v>1</v>
      </c>
      <c r="D1463" s="1">
        <v>3</v>
      </c>
    </row>
    <row r="1464" spans="1:5" x14ac:dyDescent="0.25">
      <c r="A1464">
        <v>2668</v>
      </c>
      <c r="B1464" s="4">
        <v>1</v>
      </c>
      <c r="D1464" s="1">
        <v>3</v>
      </c>
    </row>
    <row r="1465" spans="1:5" x14ac:dyDescent="0.25">
      <c r="A1465">
        <v>2669</v>
      </c>
      <c r="B1465" s="4">
        <v>1</v>
      </c>
      <c r="D1465" s="1">
        <v>3</v>
      </c>
    </row>
    <row r="1466" spans="1:5" x14ac:dyDescent="0.25">
      <c r="A1466">
        <v>2670</v>
      </c>
      <c r="D1466" s="1">
        <v>3</v>
      </c>
    </row>
    <row r="1467" spans="1:5" x14ac:dyDescent="0.25">
      <c r="A1467">
        <v>2671</v>
      </c>
      <c r="D1467" s="1">
        <v>3</v>
      </c>
    </row>
    <row r="1468" spans="1:5" x14ac:dyDescent="0.25">
      <c r="A1468">
        <v>2672</v>
      </c>
      <c r="D1468" s="1">
        <v>3</v>
      </c>
    </row>
    <row r="1469" spans="1:5" x14ac:dyDescent="0.25">
      <c r="A1469">
        <v>2673</v>
      </c>
      <c r="C1469" s="2">
        <v>2</v>
      </c>
      <c r="D1469" s="1">
        <v>3</v>
      </c>
    </row>
    <row r="1470" spans="1:5" x14ac:dyDescent="0.25">
      <c r="A1470">
        <v>2674</v>
      </c>
      <c r="C1470" s="2">
        <v>2</v>
      </c>
      <c r="D1470" s="1">
        <v>3</v>
      </c>
    </row>
    <row r="1471" spans="1:5" x14ac:dyDescent="0.25">
      <c r="A1471">
        <v>2675</v>
      </c>
      <c r="C1471" s="2">
        <v>2</v>
      </c>
      <c r="D1471" s="1">
        <v>3</v>
      </c>
    </row>
    <row r="1472" spans="1:5" x14ac:dyDescent="0.25">
      <c r="A1472">
        <v>2676</v>
      </c>
      <c r="C1472" s="2">
        <v>2</v>
      </c>
      <c r="D1472" s="1">
        <v>3</v>
      </c>
    </row>
    <row r="1473" spans="1:5" x14ac:dyDescent="0.25">
      <c r="A1473">
        <v>2677</v>
      </c>
      <c r="C1473" s="2">
        <v>2</v>
      </c>
      <c r="D1473" s="1">
        <v>3</v>
      </c>
    </row>
    <row r="1474" spans="1:5" x14ac:dyDescent="0.25">
      <c r="A1474">
        <v>2678</v>
      </c>
      <c r="C1474" s="2">
        <v>2</v>
      </c>
    </row>
    <row r="1475" spans="1:5" x14ac:dyDescent="0.25">
      <c r="A1475">
        <v>2679</v>
      </c>
      <c r="C1475" s="2">
        <v>2</v>
      </c>
    </row>
    <row r="1476" spans="1:5" x14ac:dyDescent="0.25">
      <c r="A1476">
        <v>2680</v>
      </c>
      <c r="C1476" s="2">
        <v>2</v>
      </c>
    </row>
    <row r="1477" spans="1:5" x14ac:dyDescent="0.25">
      <c r="A1477">
        <v>2681</v>
      </c>
      <c r="C1477" s="2">
        <v>2</v>
      </c>
    </row>
    <row r="1478" spans="1:5" x14ac:dyDescent="0.25">
      <c r="A1478">
        <v>2682</v>
      </c>
      <c r="C1478" s="2">
        <v>2</v>
      </c>
    </row>
    <row r="1479" spans="1:5" x14ac:dyDescent="0.25">
      <c r="A1479">
        <v>2683</v>
      </c>
      <c r="C1479" s="2">
        <v>2</v>
      </c>
    </row>
    <row r="1480" spans="1:5" x14ac:dyDescent="0.25">
      <c r="A1480">
        <v>2684</v>
      </c>
      <c r="C1480" s="2">
        <v>2</v>
      </c>
    </row>
    <row r="1481" spans="1:5" x14ac:dyDescent="0.25">
      <c r="A1481">
        <v>2685</v>
      </c>
      <c r="C1481" s="2">
        <v>2</v>
      </c>
      <c r="E1481" s="3">
        <v>4</v>
      </c>
    </row>
    <row r="1482" spans="1:5" x14ac:dyDescent="0.25">
      <c r="A1482">
        <v>2686</v>
      </c>
      <c r="C1482" s="2">
        <v>2</v>
      </c>
      <c r="E1482" s="3">
        <v>4</v>
      </c>
    </row>
    <row r="1483" spans="1:5" x14ac:dyDescent="0.25">
      <c r="A1483">
        <v>2687</v>
      </c>
      <c r="C1483" s="2">
        <v>2</v>
      </c>
      <c r="E1483" s="3">
        <v>4</v>
      </c>
    </row>
    <row r="1484" spans="1:5" x14ac:dyDescent="0.25">
      <c r="A1484">
        <v>2688</v>
      </c>
      <c r="B1484" s="4">
        <v>1</v>
      </c>
      <c r="C1484" s="2">
        <v>2</v>
      </c>
      <c r="E1484" s="3">
        <v>4</v>
      </c>
    </row>
    <row r="1485" spans="1:5" x14ac:dyDescent="0.25">
      <c r="A1485">
        <v>2689</v>
      </c>
      <c r="B1485" s="4">
        <v>1</v>
      </c>
      <c r="C1485" s="2">
        <v>2</v>
      </c>
      <c r="E1485" s="3">
        <v>4</v>
      </c>
    </row>
    <row r="1486" spans="1:5" x14ac:dyDescent="0.25">
      <c r="A1486">
        <v>2690</v>
      </c>
      <c r="B1486" s="4">
        <v>1</v>
      </c>
      <c r="D1486" s="1">
        <v>3</v>
      </c>
      <c r="E1486" s="3">
        <v>4</v>
      </c>
    </row>
    <row r="1487" spans="1:5" x14ac:dyDescent="0.25">
      <c r="A1487">
        <v>2691</v>
      </c>
      <c r="B1487" s="4">
        <v>1</v>
      </c>
      <c r="D1487" s="1">
        <v>3</v>
      </c>
      <c r="E1487" s="3">
        <v>4</v>
      </c>
    </row>
    <row r="1488" spans="1:5" x14ac:dyDescent="0.25">
      <c r="A1488">
        <v>2692</v>
      </c>
      <c r="B1488" s="4">
        <v>1</v>
      </c>
      <c r="D1488" s="1">
        <v>3</v>
      </c>
      <c r="E1488" s="3">
        <v>4</v>
      </c>
    </row>
    <row r="1489" spans="1:5" x14ac:dyDescent="0.25">
      <c r="A1489">
        <v>2693</v>
      </c>
      <c r="B1489" s="4">
        <v>1</v>
      </c>
      <c r="D1489" s="1">
        <v>3</v>
      </c>
      <c r="E1489" s="3">
        <v>4</v>
      </c>
    </row>
    <row r="1490" spans="1:5" x14ac:dyDescent="0.25">
      <c r="A1490">
        <v>2694</v>
      </c>
      <c r="B1490" s="4">
        <v>1</v>
      </c>
      <c r="D1490" s="1">
        <v>3</v>
      </c>
      <c r="E1490" s="3">
        <v>4</v>
      </c>
    </row>
    <row r="1491" spans="1:5" x14ac:dyDescent="0.25">
      <c r="A1491">
        <v>2695</v>
      </c>
      <c r="B1491" s="4">
        <v>1</v>
      </c>
      <c r="D1491" s="1">
        <v>3</v>
      </c>
      <c r="E1491" s="3">
        <v>4</v>
      </c>
    </row>
    <row r="1492" spans="1:5" x14ac:dyDescent="0.25">
      <c r="A1492">
        <v>2696</v>
      </c>
      <c r="B1492" s="4">
        <v>1</v>
      </c>
      <c r="D1492" s="1">
        <v>3</v>
      </c>
      <c r="E1492" s="3">
        <v>4</v>
      </c>
    </row>
    <row r="1493" spans="1:5" x14ac:dyDescent="0.25">
      <c r="A1493">
        <v>2697</v>
      </c>
      <c r="B1493" s="4">
        <v>1</v>
      </c>
      <c r="D1493" s="1">
        <v>3</v>
      </c>
      <c r="E1493" s="3">
        <v>4</v>
      </c>
    </row>
    <row r="1494" spans="1:5" x14ac:dyDescent="0.25">
      <c r="A1494">
        <v>2698</v>
      </c>
      <c r="B1494" s="4">
        <v>1</v>
      </c>
      <c r="D1494" s="1">
        <v>3</v>
      </c>
      <c r="E1494" s="3">
        <v>4</v>
      </c>
    </row>
    <row r="1495" spans="1:5" x14ac:dyDescent="0.25">
      <c r="A1495">
        <v>2699</v>
      </c>
      <c r="B1495" s="4">
        <v>1</v>
      </c>
      <c r="D1495" s="1">
        <v>3</v>
      </c>
      <c r="E1495" s="3">
        <v>4</v>
      </c>
    </row>
    <row r="1496" spans="1:5" x14ac:dyDescent="0.25">
      <c r="A1496">
        <v>2700</v>
      </c>
      <c r="B1496" s="4">
        <v>1</v>
      </c>
      <c r="D1496" s="1">
        <v>3</v>
      </c>
      <c r="E1496" s="3">
        <v>4</v>
      </c>
    </row>
    <row r="1497" spans="1:5" x14ac:dyDescent="0.25">
      <c r="A1497">
        <v>2701</v>
      </c>
      <c r="B1497" s="4">
        <v>1</v>
      </c>
      <c r="D1497" s="1">
        <v>3</v>
      </c>
      <c r="E1497" s="3">
        <v>4</v>
      </c>
    </row>
    <row r="1498" spans="1:5" x14ac:dyDescent="0.25">
      <c r="A1498">
        <v>2702</v>
      </c>
      <c r="B1498" s="4">
        <v>1</v>
      </c>
      <c r="D1498" s="1">
        <v>3</v>
      </c>
      <c r="E1498" s="3">
        <v>4</v>
      </c>
    </row>
    <row r="1499" spans="1:5" x14ac:dyDescent="0.25">
      <c r="A1499">
        <v>2703</v>
      </c>
      <c r="B1499" s="4">
        <v>1</v>
      </c>
      <c r="D1499" s="1">
        <v>3</v>
      </c>
    </row>
    <row r="1500" spans="1:5" x14ac:dyDescent="0.25">
      <c r="A1500">
        <v>2704</v>
      </c>
      <c r="B1500" s="4">
        <v>1</v>
      </c>
      <c r="D1500" s="1">
        <v>3</v>
      </c>
    </row>
    <row r="1501" spans="1:5" x14ac:dyDescent="0.25">
      <c r="A1501">
        <v>2705</v>
      </c>
      <c r="B1501" s="4">
        <v>1</v>
      </c>
      <c r="D1501" s="1">
        <v>3</v>
      </c>
    </row>
    <row r="1502" spans="1:5" x14ac:dyDescent="0.25">
      <c r="A1502">
        <v>2706</v>
      </c>
      <c r="B1502" s="4">
        <v>1</v>
      </c>
      <c r="D1502" s="1">
        <v>3</v>
      </c>
    </row>
    <row r="1503" spans="1:5" x14ac:dyDescent="0.25">
      <c r="A1503">
        <v>2707</v>
      </c>
      <c r="B1503" s="4">
        <v>1</v>
      </c>
      <c r="D1503" s="1">
        <v>3</v>
      </c>
    </row>
    <row r="1504" spans="1:5" x14ac:dyDescent="0.25">
      <c r="A1504">
        <v>2708</v>
      </c>
      <c r="B1504" s="4">
        <v>1</v>
      </c>
      <c r="D1504" s="1">
        <v>3</v>
      </c>
    </row>
    <row r="1505" spans="1:5" x14ac:dyDescent="0.25">
      <c r="A1505">
        <v>2709</v>
      </c>
      <c r="D1505" s="1">
        <v>3</v>
      </c>
    </row>
    <row r="1506" spans="1:5" x14ac:dyDescent="0.25">
      <c r="A1506">
        <v>2710</v>
      </c>
      <c r="C1506" s="2">
        <v>2</v>
      </c>
      <c r="D1506" s="1">
        <v>3</v>
      </c>
    </row>
    <row r="1507" spans="1:5" x14ac:dyDescent="0.25">
      <c r="A1507">
        <v>2711</v>
      </c>
      <c r="C1507" s="2">
        <v>2</v>
      </c>
    </row>
    <row r="1508" spans="1:5" x14ac:dyDescent="0.25">
      <c r="A1508">
        <v>2712</v>
      </c>
      <c r="C1508" s="2">
        <v>2</v>
      </c>
    </row>
    <row r="1509" spans="1:5" x14ac:dyDescent="0.25">
      <c r="A1509">
        <v>2713</v>
      </c>
      <c r="C1509" s="2">
        <v>2</v>
      </c>
    </row>
    <row r="1510" spans="1:5" x14ac:dyDescent="0.25">
      <c r="A1510">
        <v>2714</v>
      </c>
      <c r="C1510" s="2">
        <v>2</v>
      </c>
    </row>
    <row r="1511" spans="1:5" x14ac:dyDescent="0.25">
      <c r="A1511">
        <v>2715</v>
      </c>
      <c r="C1511" s="2">
        <v>2</v>
      </c>
      <c r="E1511" s="3">
        <v>4</v>
      </c>
    </row>
    <row r="1512" spans="1:5" x14ac:dyDescent="0.25">
      <c r="A1512">
        <v>2716</v>
      </c>
      <c r="C1512" s="2">
        <v>2</v>
      </c>
      <c r="E1512" s="3">
        <v>4</v>
      </c>
    </row>
    <row r="1513" spans="1:5" x14ac:dyDescent="0.25">
      <c r="A1513">
        <v>2717</v>
      </c>
      <c r="C1513" s="2">
        <v>2</v>
      </c>
      <c r="E1513" s="3">
        <v>4</v>
      </c>
    </row>
    <row r="1514" spans="1:5" x14ac:dyDescent="0.25">
      <c r="A1514">
        <v>2718</v>
      </c>
      <c r="C1514" s="2">
        <v>2</v>
      </c>
      <c r="E1514" s="3">
        <v>4</v>
      </c>
    </row>
    <row r="1515" spans="1:5" x14ac:dyDescent="0.25">
      <c r="A1515">
        <v>2719</v>
      </c>
      <c r="C1515" s="2">
        <v>2</v>
      </c>
      <c r="E1515" s="3">
        <v>4</v>
      </c>
    </row>
    <row r="1516" spans="1:5" x14ac:dyDescent="0.25">
      <c r="A1516">
        <v>2720</v>
      </c>
      <c r="C1516" s="2">
        <v>2</v>
      </c>
      <c r="E1516" s="3">
        <v>4</v>
      </c>
    </row>
    <row r="1517" spans="1:5" x14ac:dyDescent="0.25">
      <c r="A1517">
        <v>2721</v>
      </c>
      <c r="C1517" s="2">
        <v>2</v>
      </c>
      <c r="E1517" s="3">
        <v>4</v>
      </c>
    </row>
    <row r="1518" spans="1:5" x14ac:dyDescent="0.25">
      <c r="A1518">
        <v>2722</v>
      </c>
      <c r="C1518" s="2">
        <v>2</v>
      </c>
      <c r="E1518" s="3">
        <v>4</v>
      </c>
    </row>
    <row r="1519" spans="1:5" x14ac:dyDescent="0.25">
      <c r="A1519">
        <v>2723</v>
      </c>
      <c r="C1519" s="2">
        <v>2</v>
      </c>
      <c r="E1519" s="3">
        <v>4</v>
      </c>
    </row>
    <row r="1520" spans="1:5" x14ac:dyDescent="0.25">
      <c r="A1520">
        <v>2724</v>
      </c>
      <c r="C1520" s="2">
        <v>2</v>
      </c>
      <c r="E1520" s="3">
        <v>4</v>
      </c>
    </row>
    <row r="1521" spans="1:5" x14ac:dyDescent="0.25">
      <c r="A1521">
        <v>2725</v>
      </c>
      <c r="C1521" s="2">
        <v>2</v>
      </c>
      <c r="E1521" s="3">
        <v>4</v>
      </c>
    </row>
    <row r="1522" spans="1:5" x14ac:dyDescent="0.25">
      <c r="A1522">
        <v>2726</v>
      </c>
      <c r="C1522" s="2">
        <v>2</v>
      </c>
      <c r="E1522" s="3">
        <v>4</v>
      </c>
    </row>
    <row r="1523" spans="1:5" x14ac:dyDescent="0.25">
      <c r="A1523">
        <v>2727</v>
      </c>
      <c r="E1523" s="3">
        <v>4</v>
      </c>
    </row>
    <row r="1524" spans="1:5" x14ac:dyDescent="0.25">
      <c r="A1524">
        <v>2728</v>
      </c>
      <c r="E1524" s="3">
        <v>4</v>
      </c>
    </row>
    <row r="1525" spans="1:5" x14ac:dyDescent="0.25">
      <c r="A1525">
        <v>2729</v>
      </c>
      <c r="E1525" s="3">
        <v>4</v>
      </c>
    </row>
    <row r="1526" spans="1:5" x14ac:dyDescent="0.25">
      <c r="A1526">
        <v>2730</v>
      </c>
      <c r="E1526" s="3">
        <v>4</v>
      </c>
    </row>
    <row r="1527" spans="1:5" x14ac:dyDescent="0.25">
      <c r="A1527">
        <v>2731</v>
      </c>
      <c r="D1527" s="1">
        <v>3</v>
      </c>
      <c r="E1527" s="3">
        <v>4</v>
      </c>
    </row>
    <row r="1528" spans="1:5" x14ac:dyDescent="0.25">
      <c r="A1528">
        <v>2732</v>
      </c>
      <c r="D1528" s="1">
        <v>3</v>
      </c>
      <c r="E1528" s="3">
        <v>4</v>
      </c>
    </row>
    <row r="1529" spans="1:5" x14ac:dyDescent="0.25">
      <c r="A1529">
        <v>2733</v>
      </c>
      <c r="D1529" s="1">
        <v>3</v>
      </c>
    </row>
    <row r="1530" spans="1:5" x14ac:dyDescent="0.25">
      <c r="A1530">
        <v>2734</v>
      </c>
      <c r="B1530" s="4">
        <v>1</v>
      </c>
      <c r="D1530" s="1">
        <v>3</v>
      </c>
    </row>
    <row r="1531" spans="1:5" x14ac:dyDescent="0.25">
      <c r="A1531">
        <v>2735</v>
      </c>
      <c r="B1531" s="4">
        <v>1</v>
      </c>
      <c r="D1531" s="1">
        <v>3</v>
      </c>
    </row>
    <row r="1532" spans="1:5" x14ac:dyDescent="0.25">
      <c r="A1532">
        <v>2736</v>
      </c>
      <c r="B1532" s="4">
        <v>1</v>
      </c>
      <c r="D1532" s="1">
        <v>3</v>
      </c>
    </row>
    <row r="1533" spans="1:5" x14ac:dyDescent="0.25">
      <c r="A1533">
        <v>2737</v>
      </c>
      <c r="B1533" s="4">
        <v>1</v>
      </c>
      <c r="D1533" s="1">
        <v>3</v>
      </c>
    </row>
    <row r="1534" spans="1:5" x14ac:dyDescent="0.25">
      <c r="A1534">
        <v>2738</v>
      </c>
      <c r="B1534" s="4">
        <v>1</v>
      </c>
      <c r="D1534" s="1">
        <v>3</v>
      </c>
    </row>
    <row r="1535" spans="1:5" x14ac:dyDescent="0.25">
      <c r="A1535">
        <v>2739</v>
      </c>
      <c r="B1535" s="4">
        <v>1</v>
      </c>
      <c r="D1535" s="1">
        <v>3</v>
      </c>
    </row>
    <row r="1536" spans="1:5" x14ac:dyDescent="0.25">
      <c r="A1536">
        <v>2740</v>
      </c>
      <c r="B1536" s="4">
        <v>1</v>
      </c>
      <c r="D1536" s="1">
        <v>3</v>
      </c>
    </row>
    <row r="1537" spans="1:5" x14ac:dyDescent="0.25">
      <c r="A1537">
        <v>2741</v>
      </c>
      <c r="B1537" s="4">
        <v>1</v>
      </c>
      <c r="D1537" s="1">
        <v>3</v>
      </c>
    </row>
    <row r="1538" spans="1:5" x14ac:dyDescent="0.25">
      <c r="A1538">
        <v>2742</v>
      </c>
      <c r="B1538" s="4">
        <v>1</v>
      </c>
      <c r="D1538" s="1">
        <v>3</v>
      </c>
    </row>
    <row r="1539" spans="1:5" x14ac:dyDescent="0.25">
      <c r="A1539">
        <v>2743</v>
      </c>
      <c r="B1539" s="4">
        <v>1</v>
      </c>
      <c r="D1539" s="1">
        <v>3</v>
      </c>
    </row>
    <row r="1540" spans="1:5" x14ac:dyDescent="0.25">
      <c r="A1540">
        <v>2744</v>
      </c>
      <c r="B1540" s="4">
        <v>1</v>
      </c>
      <c r="D1540" s="1">
        <v>3</v>
      </c>
    </row>
    <row r="1541" spans="1:5" x14ac:dyDescent="0.25">
      <c r="A1541">
        <v>2745</v>
      </c>
      <c r="B1541" s="4">
        <v>1</v>
      </c>
      <c r="D1541" s="1">
        <v>3</v>
      </c>
    </row>
    <row r="1542" spans="1:5" x14ac:dyDescent="0.25">
      <c r="A1542">
        <v>2746</v>
      </c>
      <c r="B1542" s="4">
        <v>1</v>
      </c>
      <c r="D1542" s="1">
        <v>3</v>
      </c>
    </row>
    <row r="1543" spans="1:5" x14ac:dyDescent="0.25">
      <c r="A1543">
        <v>2747</v>
      </c>
      <c r="B1543" s="4">
        <v>1</v>
      </c>
      <c r="C1543" s="2">
        <v>2</v>
      </c>
    </row>
    <row r="1544" spans="1:5" x14ac:dyDescent="0.25">
      <c r="A1544">
        <v>2748</v>
      </c>
      <c r="C1544" s="2">
        <v>2</v>
      </c>
    </row>
    <row r="1545" spans="1:5" x14ac:dyDescent="0.25">
      <c r="A1545">
        <v>2749</v>
      </c>
      <c r="C1545" s="2">
        <v>2</v>
      </c>
    </row>
    <row r="1546" spans="1:5" x14ac:dyDescent="0.25">
      <c r="A1546">
        <v>2750</v>
      </c>
      <c r="C1546" s="2">
        <v>2</v>
      </c>
      <c r="E1546" s="3">
        <v>4</v>
      </c>
    </row>
    <row r="1547" spans="1:5" x14ac:dyDescent="0.25">
      <c r="A1547">
        <v>2751</v>
      </c>
      <c r="C1547" s="2">
        <v>2</v>
      </c>
      <c r="E1547" s="3">
        <v>4</v>
      </c>
    </row>
    <row r="1548" spans="1:5" x14ac:dyDescent="0.25">
      <c r="A1548">
        <v>2752</v>
      </c>
      <c r="C1548" s="2">
        <v>2</v>
      </c>
      <c r="E1548" s="3">
        <v>4</v>
      </c>
    </row>
    <row r="1549" spans="1:5" x14ac:dyDescent="0.25">
      <c r="A1549">
        <v>2753</v>
      </c>
      <c r="C1549" s="2">
        <v>2</v>
      </c>
      <c r="E1549" s="3">
        <v>4</v>
      </c>
    </row>
    <row r="1550" spans="1:5" x14ac:dyDescent="0.25">
      <c r="A1550">
        <v>2754</v>
      </c>
      <c r="C1550" s="2">
        <v>2</v>
      </c>
      <c r="E1550" s="3">
        <v>4</v>
      </c>
    </row>
    <row r="1551" spans="1:5" x14ac:dyDescent="0.25">
      <c r="A1551">
        <v>2755</v>
      </c>
      <c r="C1551" s="2">
        <v>2</v>
      </c>
      <c r="E1551" s="3">
        <v>4</v>
      </c>
    </row>
    <row r="1552" spans="1:5" x14ac:dyDescent="0.25">
      <c r="A1552">
        <v>2756</v>
      </c>
      <c r="C1552" s="2">
        <v>2</v>
      </c>
      <c r="E1552" s="3">
        <v>4</v>
      </c>
    </row>
    <row r="1553" spans="1:5" x14ac:dyDescent="0.25">
      <c r="A1553">
        <v>2757</v>
      </c>
      <c r="C1553" s="2">
        <v>2</v>
      </c>
      <c r="E1553" s="3">
        <v>4</v>
      </c>
    </row>
    <row r="1554" spans="1:5" x14ac:dyDescent="0.25">
      <c r="A1554">
        <v>2758</v>
      </c>
      <c r="C1554" s="2">
        <v>2</v>
      </c>
      <c r="E1554" s="3">
        <v>4</v>
      </c>
    </row>
    <row r="1555" spans="1:5" x14ac:dyDescent="0.25">
      <c r="A1555">
        <v>2759</v>
      </c>
      <c r="C1555" s="2">
        <v>2</v>
      </c>
      <c r="E1555" s="3">
        <v>4</v>
      </c>
    </row>
    <row r="1556" spans="1:5" x14ac:dyDescent="0.25">
      <c r="A1556">
        <v>2760</v>
      </c>
      <c r="C1556" s="2">
        <v>2</v>
      </c>
      <c r="E1556" s="3">
        <v>4</v>
      </c>
    </row>
    <row r="1557" spans="1:5" x14ac:dyDescent="0.25">
      <c r="A1557">
        <v>2761</v>
      </c>
      <c r="C1557" s="2">
        <v>2</v>
      </c>
      <c r="E1557" s="3">
        <v>4</v>
      </c>
    </row>
    <row r="1558" spans="1:5" x14ac:dyDescent="0.25">
      <c r="A1558">
        <v>2762</v>
      </c>
      <c r="E1558" s="3">
        <v>4</v>
      </c>
    </row>
    <row r="1559" spans="1:5" x14ac:dyDescent="0.25">
      <c r="A1559">
        <v>2763</v>
      </c>
      <c r="E1559" s="3">
        <v>4</v>
      </c>
    </row>
    <row r="1560" spans="1:5" x14ac:dyDescent="0.25">
      <c r="A1560">
        <v>2764</v>
      </c>
      <c r="E1560" s="3">
        <v>4</v>
      </c>
    </row>
    <row r="1561" spans="1:5" x14ac:dyDescent="0.25">
      <c r="A1561">
        <v>2765</v>
      </c>
      <c r="E1561" s="3">
        <v>4</v>
      </c>
    </row>
    <row r="1562" spans="1:5" x14ac:dyDescent="0.25">
      <c r="A1562">
        <v>2766</v>
      </c>
      <c r="E1562" s="3">
        <v>4</v>
      </c>
    </row>
    <row r="1563" spans="1:5" x14ac:dyDescent="0.25">
      <c r="A1563">
        <v>2767</v>
      </c>
      <c r="B1563" s="4">
        <v>1</v>
      </c>
    </row>
    <row r="1564" spans="1:5" x14ac:dyDescent="0.25">
      <c r="A1564">
        <v>2768</v>
      </c>
      <c r="B1564" s="4">
        <v>1</v>
      </c>
    </row>
    <row r="1565" spans="1:5" x14ac:dyDescent="0.25">
      <c r="A1565">
        <v>2769</v>
      </c>
      <c r="B1565" s="4">
        <v>1</v>
      </c>
    </row>
    <row r="1566" spans="1:5" x14ac:dyDescent="0.25">
      <c r="A1566">
        <v>2770</v>
      </c>
      <c r="B1566" s="4">
        <v>1</v>
      </c>
      <c r="D1566" s="1">
        <v>3</v>
      </c>
    </row>
    <row r="1567" spans="1:5" x14ac:dyDescent="0.25">
      <c r="A1567">
        <v>2771</v>
      </c>
      <c r="B1567" s="4">
        <v>1</v>
      </c>
      <c r="D1567" s="1">
        <v>3</v>
      </c>
    </row>
    <row r="1568" spans="1:5" x14ac:dyDescent="0.25">
      <c r="A1568">
        <v>2772</v>
      </c>
      <c r="B1568" s="4">
        <v>1</v>
      </c>
      <c r="D1568" s="1">
        <v>3</v>
      </c>
    </row>
    <row r="1569" spans="1:5" x14ac:dyDescent="0.25">
      <c r="A1569">
        <v>2773</v>
      </c>
      <c r="B1569" s="4">
        <v>1</v>
      </c>
      <c r="D1569" s="1">
        <v>3</v>
      </c>
    </row>
    <row r="1570" spans="1:5" x14ac:dyDescent="0.25">
      <c r="A1570">
        <v>2774</v>
      </c>
      <c r="B1570" s="4">
        <v>1</v>
      </c>
      <c r="D1570" s="1">
        <v>3</v>
      </c>
    </row>
    <row r="1571" spans="1:5" x14ac:dyDescent="0.25">
      <c r="A1571">
        <v>2775</v>
      </c>
      <c r="B1571" s="4">
        <v>1</v>
      </c>
      <c r="D1571" s="1">
        <v>3</v>
      </c>
    </row>
    <row r="1572" spans="1:5" x14ac:dyDescent="0.25">
      <c r="A1572">
        <v>2776</v>
      </c>
      <c r="B1572" s="4">
        <v>1</v>
      </c>
      <c r="D1572" s="1">
        <v>3</v>
      </c>
    </row>
    <row r="1573" spans="1:5" x14ac:dyDescent="0.25">
      <c r="A1573">
        <v>2777</v>
      </c>
      <c r="B1573" s="4">
        <v>1</v>
      </c>
      <c r="D1573" s="1">
        <v>3</v>
      </c>
    </row>
    <row r="1574" spans="1:5" x14ac:dyDescent="0.25">
      <c r="A1574">
        <v>2778</v>
      </c>
      <c r="B1574" s="4">
        <v>1</v>
      </c>
      <c r="D1574" s="1">
        <v>3</v>
      </c>
    </row>
    <row r="1575" spans="1:5" x14ac:dyDescent="0.25">
      <c r="A1575">
        <v>2779</v>
      </c>
      <c r="B1575" s="4">
        <v>1</v>
      </c>
      <c r="D1575" s="1">
        <v>3</v>
      </c>
    </row>
    <row r="1576" spans="1:5" x14ac:dyDescent="0.25">
      <c r="A1576">
        <v>2780</v>
      </c>
      <c r="D1576" s="1">
        <v>3</v>
      </c>
    </row>
    <row r="1577" spans="1:5" x14ac:dyDescent="0.25">
      <c r="A1577">
        <v>2781</v>
      </c>
      <c r="D1577" s="1">
        <v>3</v>
      </c>
    </row>
    <row r="1578" spans="1:5" x14ac:dyDescent="0.25">
      <c r="A1578">
        <v>2782</v>
      </c>
      <c r="C1578" s="2">
        <v>2</v>
      </c>
      <c r="D1578" s="1">
        <v>3</v>
      </c>
    </row>
    <row r="1579" spans="1:5" x14ac:dyDescent="0.25">
      <c r="A1579">
        <v>2783</v>
      </c>
      <c r="C1579" s="2">
        <v>2</v>
      </c>
      <c r="D1579" s="1">
        <v>3</v>
      </c>
      <c r="E1579" s="3">
        <v>4</v>
      </c>
    </row>
    <row r="1580" spans="1:5" x14ac:dyDescent="0.25">
      <c r="A1580">
        <v>2784</v>
      </c>
      <c r="C1580" s="2">
        <v>2</v>
      </c>
      <c r="D1580" s="1">
        <v>3</v>
      </c>
      <c r="E1580" s="3">
        <v>4</v>
      </c>
    </row>
    <row r="1581" spans="1:5" x14ac:dyDescent="0.25">
      <c r="A1581">
        <v>2785</v>
      </c>
      <c r="C1581" s="2">
        <v>2</v>
      </c>
      <c r="D1581" s="1">
        <v>3</v>
      </c>
      <c r="E1581" s="3">
        <v>4</v>
      </c>
    </row>
    <row r="1582" spans="1:5" x14ac:dyDescent="0.25">
      <c r="A1582">
        <v>2786</v>
      </c>
      <c r="C1582" s="2">
        <v>2</v>
      </c>
      <c r="E1582" s="3">
        <v>4</v>
      </c>
    </row>
    <row r="1583" spans="1:5" x14ac:dyDescent="0.25">
      <c r="A1583">
        <v>2787</v>
      </c>
      <c r="C1583" s="2">
        <v>2</v>
      </c>
      <c r="E1583" s="3">
        <v>4</v>
      </c>
    </row>
    <row r="1584" spans="1:5" x14ac:dyDescent="0.25">
      <c r="A1584">
        <v>2788</v>
      </c>
      <c r="C1584" s="2">
        <v>2</v>
      </c>
      <c r="E1584" s="3">
        <v>4</v>
      </c>
    </row>
    <row r="1585" spans="1:5" x14ac:dyDescent="0.25">
      <c r="A1585">
        <v>2789</v>
      </c>
      <c r="C1585" s="2">
        <v>2</v>
      </c>
      <c r="E1585" s="3">
        <v>4</v>
      </c>
    </row>
    <row r="1586" spans="1:5" x14ac:dyDescent="0.25">
      <c r="A1586">
        <v>2790</v>
      </c>
      <c r="C1586" s="2">
        <v>2</v>
      </c>
      <c r="E1586" s="3">
        <v>4</v>
      </c>
    </row>
    <row r="1587" spans="1:5" x14ac:dyDescent="0.25">
      <c r="A1587">
        <v>2791</v>
      </c>
      <c r="C1587" s="2">
        <v>2</v>
      </c>
      <c r="E1587" s="3">
        <v>4</v>
      </c>
    </row>
    <row r="1588" spans="1:5" x14ac:dyDescent="0.25">
      <c r="A1588">
        <v>2792</v>
      </c>
      <c r="C1588" s="2">
        <v>2</v>
      </c>
      <c r="E1588" s="3">
        <v>4</v>
      </c>
    </row>
    <row r="1589" spans="1:5" x14ac:dyDescent="0.25">
      <c r="A1589">
        <v>2793</v>
      </c>
      <c r="C1589" s="2">
        <v>2</v>
      </c>
      <c r="E1589" s="3">
        <v>4</v>
      </c>
    </row>
    <row r="1590" spans="1:5" x14ac:dyDescent="0.25">
      <c r="A1590">
        <v>2794</v>
      </c>
      <c r="C1590" s="2">
        <v>2</v>
      </c>
      <c r="E1590" s="3">
        <v>4</v>
      </c>
    </row>
    <row r="1591" spans="1:5" x14ac:dyDescent="0.25">
      <c r="A1591">
        <v>2795</v>
      </c>
      <c r="C1591" s="2">
        <v>2</v>
      </c>
      <c r="E1591" s="3">
        <v>4</v>
      </c>
    </row>
    <row r="1592" spans="1:5" x14ac:dyDescent="0.25">
      <c r="A1592">
        <v>2796</v>
      </c>
      <c r="C1592" s="2">
        <v>2</v>
      </c>
      <c r="E1592" s="3">
        <v>4</v>
      </c>
    </row>
    <row r="1593" spans="1:5" x14ac:dyDescent="0.25">
      <c r="A1593">
        <v>2797</v>
      </c>
      <c r="E1593" s="3">
        <v>4</v>
      </c>
    </row>
    <row r="1594" spans="1:5" x14ac:dyDescent="0.25">
      <c r="A1594">
        <v>2798</v>
      </c>
      <c r="E1594" s="3">
        <v>4</v>
      </c>
    </row>
    <row r="1595" spans="1:5" x14ac:dyDescent="0.25">
      <c r="A1595">
        <v>2799</v>
      </c>
    </row>
    <row r="1596" spans="1:5" x14ac:dyDescent="0.25">
      <c r="A1596">
        <v>2800</v>
      </c>
    </row>
    <row r="1597" spans="1:5" x14ac:dyDescent="0.25">
      <c r="A1597">
        <v>2801</v>
      </c>
    </row>
    <row r="1598" spans="1:5" x14ac:dyDescent="0.25">
      <c r="A1598">
        <v>2802</v>
      </c>
      <c r="B1598" s="4">
        <v>1</v>
      </c>
    </row>
    <row r="1599" spans="1:5" x14ac:dyDescent="0.25">
      <c r="A1599">
        <v>2803</v>
      </c>
      <c r="B1599" s="4">
        <v>1</v>
      </c>
    </row>
    <row r="1600" spans="1:5" x14ac:dyDescent="0.25">
      <c r="A1600">
        <v>2804</v>
      </c>
      <c r="B1600" s="4">
        <v>1</v>
      </c>
    </row>
    <row r="1601" spans="1:5" x14ac:dyDescent="0.25">
      <c r="A1601">
        <v>2805</v>
      </c>
      <c r="B1601" s="4">
        <v>1</v>
      </c>
      <c r="D1601" s="1">
        <v>3</v>
      </c>
    </row>
    <row r="1602" spans="1:5" x14ac:dyDescent="0.25">
      <c r="A1602">
        <v>2806</v>
      </c>
      <c r="B1602" s="4">
        <v>1</v>
      </c>
      <c r="D1602" s="1">
        <v>3</v>
      </c>
    </row>
    <row r="1603" spans="1:5" x14ac:dyDescent="0.25">
      <c r="A1603">
        <v>2807</v>
      </c>
      <c r="B1603" s="4">
        <v>1</v>
      </c>
      <c r="D1603" s="1">
        <v>3</v>
      </c>
    </row>
    <row r="1604" spans="1:5" x14ac:dyDescent="0.25">
      <c r="A1604">
        <v>2808</v>
      </c>
      <c r="B1604" s="4">
        <v>1</v>
      </c>
      <c r="D1604" s="1">
        <v>3</v>
      </c>
    </row>
    <row r="1605" spans="1:5" x14ac:dyDescent="0.25">
      <c r="A1605">
        <v>2809</v>
      </c>
      <c r="B1605" s="4">
        <v>1</v>
      </c>
      <c r="D1605" s="1">
        <v>3</v>
      </c>
    </row>
    <row r="1606" spans="1:5" x14ac:dyDescent="0.25">
      <c r="A1606">
        <v>2810</v>
      </c>
      <c r="B1606" s="4">
        <v>1</v>
      </c>
      <c r="D1606" s="1">
        <v>3</v>
      </c>
    </row>
    <row r="1607" spans="1:5" x14ac:dyDescent="0.25">
      <c r="A1607">
        <v>2811</v>
      </c>
      <c r="B1607" s="4">
        <v>1</v>
      </c>
      <c r="D1607" s="1">
        <v>3</v>
      </c>
    </row>
    <row r="1608" spans="1:5" x14ac:dyDescent="0.25">
      <c r="A1608">
        <v>2812</v>
      </c>
      <c r="B1608" s="4">
        <v>1</v>
      </c>
      <c r="D1608" s="1">
        <v>3</v>
      </c>
    </row>
    <row r="1609" spans="1:5" x14ac:dyDescent="0.25">
      <c r="A1609">
        <v>2813</v>
      </c>
      <c r="B1609" s="4">
        <v>1</v>
      </c>
      <c r="D1609" s="1">
        <v>3</v>
      </c>
    </row>
    <row r="1610" spans="1:5" x14ac:dyDescent="0.25">
      <c r="A1610">
        <v>2814</v>
      </c>
      <c r="B1610" s="4">
        <v>1</v>
      </c>
      <c r="D1610" s="1">
        <v>3</v>
      </c>
    </row>
    <row r="1611" spans="1:5" x14ac:dyDescent="0.25">
      <c r="A1611">
        <v>2815</v>
      </c>
      <c r="B1611" s="4">
        <v>1</v>
      </c>
      <c r="D1611" s="1">
        <v>3</v>
      </c>
    </row>
    <row r="1612" spans="1:5" x14ac:dyDescent="0.25">
      <c r="A1612">
        <v>2816</v>
      </c>
      <c r="B1612" s="4">
        <v>1</v>
      </c>
      <c r="D1612" s="1">
        <v>3</v>
      </c>
    </row>
    <row r="1613" spans="1:5" x14ac:dyDescent="0.25">
      <c r="A1613">
        <v>2817</v>
      </c>
      <c r="B1613" s="4">
        <v>1</v>
      </c>
      <c r="D1613" s="1">
        <v>3</v>
      </c>
    </row>
    <row r="1614" spans="1:5" x14ac:dyDescent="0.25">
      <c r="A1614">
        <v>2818</v>
      </c>
      <c r="D1614" s="1">
        <v>3</v>
      </c>
      <c r="E1614" s="3">
        <v>4</v>
      </c>
    </row>
    <row r="1615" spans="1:5" x14ac:dyDescent="0.25">
      <c r="A1615">
        <v>2819</v>
      </c>
      <c r="D1615" s="1">
        <v>3</v>
      </c>
      <c r="E1615" s="3">
        <v>4</v>
      </c>
    </row>
    <row r="1616" spans="1:5" x14ac:dyDescent="0.25">
      <c r="A1616">
        <v>2820</v>
      </c>
      <c r="C1616" s="2">
        <v>2</v>
      </c>
      <c r="D1616" s="1">
        <v>3</v>
      </c>
      <c r="E1616" s="3">
        <v>4</v>
      </c>
    </row>
    <row r="1617" spans="1:5" x14ac:dyDescent="0.25">
      <c r="A1617">
        <v>2821</v>
      </c>
      <c r="C1617" s="2">
        <v>2</v>
      </c>
      <c r="E1617" s="3">
        <v>4</v>
      </c>
    </row>
    <row r="1618" spans="1:5" x14ac:dyDescent="0.25">
      <c r="A1618">
        <v>2822</v>
      </c>
      <c r="C1618" s="2">
        <v>2</v>
      </c>
      <c r="E1618" s="3">
        <v>4</v>
      </c>
    </row>
    <row r="1619" spans="1:5" x14ac:dyDescent="0.25">
      <c r="A1619">
        <v>2823</v>
      </c>
      <c r="C1619" s="2">
        <v>2</v>
      </c>
      <c r="E1619" s="3">
        <v>4</v>
      </c>
    </row>
    <row r="1620" spans="1:5" x14ac:dyDescent="0.25">
      <c r="A1620">
        <v>2824</v>
      </c>
      <c r="C1620" s="2">
        <v>2</v>
      </c>
      <c r="E1620" s="3">
        <v>4</v>
      </c>
    </row>
    <row r="1621" spans="1:5" x14ac:dyDescent="0.25">
      <c r="A1621">
        <v>2825</v>
      </c>
      <c r="C1621" s="2">
        <v>2</v>
      </c>
      <c r="E1621" s="3">
        <v>4</v>
      </c>
    </row>
    <row r="1622" spans="1:5" x14ac:dyDescent="0.25">
      <c r="A1622">
        <v>2826</v>
      </c>
      <c r="C1622" s="2">
        <v>2</v>
      </c>
      <c r="E1622" s="3">
        <v>4</v>
      </c>
    </row>
    <row r="1623" spans="1:5" x14ac:dyDescent="0.25">
      <c r="A1623">
        <v>2827</v>
      </c>
      <c r="C1623" s="2">
        <v>2</v>
      </c>
      <c r="E1623" s="3">
        <v>4</v>
      </c>
    </row>
    <row r="1624" spans="1:5" x14ac:dyDescent="0.25">
      <c r="A1624">
        <v>2828</v>
      </c>
      <c r="C1624" s="2">
        <v>2</v>
      </c>
      <c r="E1624" s="3">
        <v>4</v>
      </c>
    </row>
    <row r="1625" spans="1:5" x14ac:dyDescent="0.25">
      <c r="A1625">
        <v>2829</v>
      </c>
      <c r="C1625" s="2">
        <v>2</v>
      </c>
      <c r="E1625" s="3">
        <v>4</v>
      </c>
    </row>
    <row r="1626" spans="1:5" x14ac:dyDescent="0.25">
      <c r="A1626">
        <v>2830</v>
      </c>
      <c r="C1626" s="2">
        <v>2</v>
      </c>
      <c r="E1626" s="3">
        <v>4</v>
      </c>
    </row>
    <row r="1627" spans="1:5" x14ac:dyDescent="0.25">
      <c r="A1627">
        <v>2831</v>
      </c>
      <c r="C1627" s="2">
        <v>2</v>
      </c>
      <c r="E1627" s="3">
        <v>4</v>
      </c>
    </row>
    <row r="1628" spans="1:5" x14ac:dyDescent="0.25">
      <c r="A1628">
        <v>2832</v>
      </c>
      <c r="C1628" s="2">
        <v>2</v>
      </c>
      <c r="E1628" s="3">
        <v>4</v>
      </c>
    </row>
    <row r="1629" spans="1:5" x14ac:dyDescent="0.25">
      <c r="A1629">
        <v>2833</v>
      </c>
      <c r="C1629" s="2">
        <v>2</v>
      </c>
      <c r="E1629" s="3">
        <v>4</v>
      </c>
    </row>
    <row r="1630" spans="1:5" x14ac:dyDescent="0.25">
      <c r="A1630">
        <v>2834</v>
      </c>
      <c r="E1630" s="3">
        <v>4</v>
      </c>
    </row>
    <row r="1631" spans="1:5" x14ac:dyDescent="0.25">
      <c r="A1631">
        <v>2835</v>
      </c>
    </row>
    <row r="1632" spans="1:5" x14ac:dyDescent="0.25">
      <c r="A1632">
        <v>2836</v>
      </c>
    </row>
    <row r="1633" spans="1:4" x14ac:dyDescent="0.25">
      <c r="A1633">
        <v>2837</v>
      </c>
    </row>
    <row r="1634" spans="1:4" x14ac:dyDescent="0.25">
      <c r="A1634">
        <v>2838</v>
      </c>
    </row>
    <row r="1635" spans="1:4" x14ac:dyDescent="0.25">
      <c r="A1635">
        <v>2839</v>
      </c>
      <c r="B1635" s="4">
        <v>1</v>
      </c>
      <c r="D1635" s="1">
        <v>3</v>
      </c>
    </row>
    <row r="1636" spans="1:4" x14ac:dyDescent="0.25">
      <c r="A1636">
        <v>2840</v>
      </c>
      <c r="B1636" s="4">
        <v>1</v>
      </c>
      <c r="D1636" s="1">
        <v>3</v>
      </c>
    </row>
    <row r="1637" spans="1:4" x14ac:dyDescent="0.25">
      <c r="A1637">
        <v>2841</v>
      </c>
      <c r="B1637" s="4">
        <v>1</v>
      </c>
      <c r="D1637" s="1">
        <v>3</v>
      </c>
    </row>
    <row r="1638" spans="1:4" x14ac:dyDescent="0.25">
      <c r="A1638">
        <v>2842</v>
      </c>
      <c r="B1638" s="4">
        <v>1</v>
      </c>
      <c r="D1638" s="1">
        <v>3</v>
      </c>
    </row>
    <row r="1639" spans="1:4" x14ac:dyDescent="0.25">
      <c r="A1639">
        <v>2843</v>
      </c>
      <c r="B1639" s="4">
        <v>1</v>
      </c>
      <c r="D1639" s="1">
        <v>3</v>
      </c>
    </row>
    <row r="1640" spans="1:4" x14ac:dyDescent="0.25">
      <c r="A1640">
        <v>2844</v>
      </c>
      <c r="B1640" s="4">
        <v>1</v>
      </c>
      <c r="D1640" s="1">
        <v>3</v>
      </c>
    </row>
    <row r="1641" spans="1:4" x14ac:dyDescent="0.25">
      <c r="A1641">
        <v>2845</v>
      </c>
      <c r="B1641" s="4">
        <v>1</v>
      </c>
      <c r="D1641" s="1">
        <v>3</v>
      </c>
    </row>
    <row r="1642" spans="1:4" x14ac:dyDescent="0.25">
      <c r="A1642">
        <v>2846</v>
      </c>
      <c r="B1642" s="4">
        <v>1</v>
      </c>
      <c r="D1642" s="1">
        <v>3</v>
      </c>
    </row>
    <row r="1643" spans="1:4" x14ac:dyDescent="0.25">
      <c r="A1643">
        <v>2847</v>
      </c>
      <c r="B1643" s="4">
        <v>1</v>
      </c>
      <c r="D1643" s="1">
        <v>3</v>
      </c>
    </row>
    <row r="1644" spans="1:4" x14ac:dyDescent="0.25">
      <c r="A1644">
        <v>2848</v>
      </c>
      <c r="B1644" s="4">
        <v>1</v>
      </c>
      <c r="D1644" s="1">
        <v>3</v>
      </c>
    </row>
    <row r="1645" spans="1:4" x14ac:dyDescent="0.25">
      <c r="A1645">
        <v>2849</v>
      </c>
      <c r="B1645" s="4">
        <v>1</v>
      </c>
      <c r="D1645" s="1">
        <v>3</v>
      </c>
    </row>
    <row r="1646" spans="1:4" x14ac:dyDescent="0.25">
      <c r="A1646">
        <v>2850</v>
      </c>
      <c r="B1646" s="4">
        <v>1</v>
      </c>
      <c r="D1646" s="1">
        <v>3</v>
      </c>
    </row>
    <row r="1647" spans="1:4" x14ac:dyDescent="0.25">
      <c r="A1647">
        <v>2851</v>
      </c>
      <c r="B1647" s="4">
        <v>1</v>
      </c>
      <c r="D1647" s="1">
        <v>3</v>
      </c>
    </row>
    <row r="1648" spans="1:4" x14ac:dyDescent="0.25">
      <c r="A1648">
        <v>2852</v>
      </c>
      <c r="B1648" s="4">
        <v>1</v>
      </c>
      <c r="D1648" s="1">
        <v>3</v>
      </c>
    </row>
    <row r="1649" spans="1:5" x14ac:dyDescent="0.25">
      <c r="A1649">
        <v>2853</v>
      </c>
      <c r="B1649" s="4">
        <v>1</v>
      </c>
      <c r="D1649" s="1">
        <v>3</v>
      </c>
    </row>
    <row r="1650" spans="1:5" x14ac:dyDescent="0.25">
      <c r="A1650">
        <v>2854</v>
      </c>
    </row>
    <row r="1651" spans="1:5" x14ac:dyDescent="0.25">
      <c r="A1651">
        <v>2855</v>
      </c>
      <c r="E1651" s="3">
        <v>4</v>
      </c>
    </row>
    <row r="1652" spans="1:5" x14ac:dyDescent="0.25">
      <c r="A1652">
        <v>2856</v>
      </c>
      <c r="C1652" s="2">
        <v>2</v>
      </c>
      <c r="E1652" s="3">
        <v>4</v>
      </c>
    </row>
    <row r="1653" spans="1:5" x14ac:dyDescent="0.25">
      <c r="A1653">
        <v>2857</v>
      </c>
      <c r="C1653" s="2">
        <v>2</v>
      </c>
      <c r="E1653" s="3">
        <v>4</v>
      </c>
    </row>
    <row r="1654" spans="1:5" x14ac:dyDescent="0.25">
      <c r="A1654">
        <v>2858</v>
      </c>
      <c r="C1654" s="2">
        <v>2</v>
      </c>
      <c r="E1654" s="3">
        <v>4</v>
      </c>
    </row>
    <row r="1655" spans="1:5" x14ac:dyDescent="0.25">
      <c r="A1655">
        <v>2859</v>
      </c>
      <c r="C1655" s="2">
        <v>2</v>
      </c>
      <c r="E1655" s="3">
        <v>4</v>
      </c>
    </row>
    <row r="1656" spans="1:5" x14ac:dyDescent="0.25">
      <c r="A1656">
        <v>2860</v>
      </c>
      <c r="C1656" s="2">
        <v>2</v>
      </c>
      <c r="E1656" s="3">
        <v>4</v>
      </c>
    </row>
    <row r="1657" spans="1:5" x14ac:dyDescent="0.25">
      <c r="A1657">
        <v>2861</v>
      </c>
      <c r="C1657" s="2">
        <v>2</v>
      </c>
      <c r="E1657" s="3">
        <v>4</v>
      </c>
    </row>
    <row r="1658" spans="1:5" x14ac:dyDescent="0.25">
      <c r="A1658">
        <v>2862</v>
      </c>
      <c r="C1658" s="2">
        <v>2</v>
      </c>
      <c r="E1658" s="3">
        <v>4</v>
      </c>
    </row>
    <row r="1659" spans="1:5" x14ac:dyDescent="0.25">
      <c r="A1659">
        <v>2863</v>
      </c>
      <c r="C1659" s="2">
        <v>2</v>
      </c>
      <c r="E1659" s="3">
        <v>4</v>
      </c>
    </row>
    <row r="1660" spans="1:5" x14ac:dyDescent="0.25">
      <c r="A1660">
        <v>2864</v>
      </c>
      <c r="C1660" s="2">
        <v>2</v>
      </c>
      <c r="E1660" s="3">
        <v>4</v>
      </c>
    </row>
    <row r="1661" spans="1:5" x14ac:dyDescent="0.25">
      <c r="A1661">
        <v>2865</v>
      </c>
      <c r="C1661" s="2">
        <v>2</v>
      </c>
      <c r="E1661" s="3">
        <v>4</v>
      </c>
    </row>
    <row r="1662" spans="1:5" x14ac:dyDescent="0.25">
      <c r="A1662">
        <v>2866</v>
      </c>
      <c r="C1662" s="2">
        <v>2</v>
      </c>
      <c r="E1662" s="3">
        <v>4</v>
      </c>
    </row>
    <row r="1663" spans="1:5" x14ac:dyDescent="0.25">
      <c r="A1663">
        <v>2867</v>
      </c>
      <c r="C1663" s="2">
        <v>2</v>
      </c>
      <c r="E1663" s="3">
        <v>4</v>
      </c>
    </row>
    <row r="1664" spans="1:5" x14ac:dyDescent="0.25">
      <c r="A1664">
        <v>2868</v>
      </c>
      <c r="C1664" s="2">
        <v>2</v>
      </c>
      <c r="E1664" s="3">
        <v>4</v>
      </c>
    </row>
    <row r="1665" spans="1:5" x14ac:dyDescent="0.25">
      <c r="A1665">
        <v>2869</v>
      </c>
      <c r="C1665" s="2">
        <v>2</v>
      </c>
      <c r="E1665" s="3">
        <v>4</v>
      </c>
    </row>
    <row r="1666" spans="1:5" x14ac:dyDescent="0.25">
      <c r="A1666">
        <v>2870</v>
      </c>
    </row>
    <row r="1667" spans="1:5" x14ac:dyDescent="0.25">
      <c r="A1667">
        <v>2871</v>
      </c>
    </row>
    <row r="1668" spans="1:5" x14ac:dyDescent="0.25">
      <c r="A1668">
        <v>2872</v>
      </c>
    </row>
    <row r="1669" spans="1:5" x14ac:dyDescent="0.25">
      <c r="A1669">
        <v>2873</v>
      </c>
    </row>
    <row r="1670" spans="1:5" x14ac:dyDescent="0.25">
      <c r="A1670">
        <v>2874</v>
      </c>
    </row>
    <row r="1671" spans="1:5" x14ac:dyDescent="0.25">
      <c r="A1671">
        <v>2875</v>
      </c>
      <c r="D1671" s="1">
        <v>3</v>
      </c>
    </row>
    <row r="1672" spans="1:5" x14ac:dyDescent="0.25">
      <c r="A1672">
        <v>2876</v>
      </c>
      <c r="D1672" s="1">
        <v>3</v>
      </c>
    </row>
    <row r="1673" spans="1:5" x14ac:dyDescent="0.25">
      <c r="A1673">
        <v>2877</v>
      </c>
      <c r="B1673" s="4">
        <v>1</v>
      </c>
      <c r="D1673" s="1">
        <v>3</v>
      </c>
    </row>
    <row r="1674" spans="1:5" x14ac:dyDescent="0.25">
      <c r="A1674">
        <v>2878</v>
      </c>
      <c r="B1674" s="4">
        <v>1</v>
      </c>
      <c r="D1674" s="1">
        <v>3</v>
      </c>
    </row>
    <row r="1675" spans="1:5" x14ac:dyDescent="0.25">
      <c r="A1675">
        <v>2879</v>
      </c>
      <c r="B1675" s="4">
        <v>1</v>
      </c>
      <c r="D1675" s="1">
        <v>3</v>
      </c>
    </row>
    <row r="1676" spans="1:5" x14ac:dyDescent="0.25">
      <c r="A1676">
        <v>2880</v>
      </c>
      <c r="B1676" s="4">
        <v>1</v>
      </c>
      <c r="D1676" s="1">
        <v>3</v>
      </c>
    </row>
    <row r="1677" spans="1:5" x14ac:dyDescent="0.25">
      <c r="A1677">
        <v>2881</v>
      </c>
      <c r="B1677" s="4">
        <v>1</v>
      </c>
      <c r="D1677" s="1">
        <v>3</v>
      </c>
    </row>
    <row r="1678" spans="1:5" x14ac:dyDescent="0.25">
      <c r="A1678">
        <v>2882</v>
      </c>
      <c r="B1678" s="4">
        <v>1</v>
      </c>
      <c r="D1678" s="1">
        <v>3</v>
      </c>
    </row>
    <row r="1679" spans="1:5" x14ac:dyDescent="0.25">
      <c r="A1679">
        <v>2883</v>
      </c>
      <c r="B1679" s="4">
        <v>1</v>
      </c>
      <c r="D1679" s="1">
        <v>3</v>
      </c>
    </row>
    <row r="1680" spans="1:5" x14ac:dyDescent="0.25">
      <c r="A1680">
        <v>2884</v>
      </c>
      <c r="B1680" s="4">
        <v>1</v>
      </c>
      <c r="D1680" s="1">
        <v>3</v>
      </c>
    </row>
    <row r="1681" spans="1:5" x14ac:dyDescent="0.25">
      <c r="A1681">
        <v>2885</v>
      </c>
      <c r="B1681" s="4">
        <v>1</v>
      </c>
      <c r="D1681" s="1">
        <v>3</v>
      </c>
    </row>
    <row r="1682" spans="1:5" x14ac:dyDescent="0.25">
      <c r="A1682">
        <v>2886</v>
      </c>
      <c r="B1682" s="4">
        <v>1</v>
      </c>
      <c r="D1682" s="1">
        <v>3</v>
      </c>
    </row>
    <row r="1683" spans="1:5" x14ac:dyDescent="0.25">
      <c r="A1683">
        <v>2887</v>
      </c>
      <c r="B1683" s="4">
        <v>1</v>
      </c>
      <c r="D1683" s="1">
        <v>3</v>
      </c>
    </row>
    <row r="1684" spans="1:5" x14ac:dyDescent="0.25">
      <c r="A1684">
        <v>2888</v>
      </c>
      <c r="B1684" s="4">
        <v>1</v>
      </c>
      <c r="D1684" s="1">
        <v>3</v>
      </c>
    </row>
    <row r="1685" spans="1:5" x14ac:dyDescent="0.25">
      <c r="A1685">
        <v>2889</v>
      </c>
      <c r="B1685" s="4">
        <v>1</v>
      </c>
      <c r="D1685" s="1">
        <v>3</v>
      </c>
      <c r="E1685" s="3">
        <v>4</v>
      </c>
    </row>
    <row r="1686" spans="1:5" x14ac:dyDescent="0.25">
      <c r="A1686">
        <v>2890</v>
      </c>
      <c r="B1686" s="4">
        <v>1</v>
      </c>
      <c r="D1686" s="1">
        <v>3</v>
      </c>
      <c r="E1686" s="3">
        <v>4</v>
      </c>
    </row>
    <row r="1687" spans="1:5" x14ac:dyDescent="0.25">
      <c r="A1687">
        <v>2891</v>
      </c>
      <c r="B1687" s="4">
        <v>1</v>
      </c>
      <c r="E1687" s="3">
        <v>4</v>
      </c>
    </row>
    <row r="1688" spans="1:5" x14ac:dyDescent="0.25">
      <c r="A1688">
        <v>2892</v>
      </c>
      <c r="B1688" s="4">
        <v>1</v>
      </c>
      <c r="E1688" s="3">
        <v>4</v>
      </c>
    </row>
    <row r="1689" spans="1:5" x14ac:dyDescent="0.25">
      <c r="A1689">
        <v>2893</v>
      </c>
      <c r="E1689" s="3">
        <v>4</v>
      </c>
    </row>
    <row r="1690" spans="1:5" x14ac:dyDescent="0.25">
      <c r="A1690">
        <v>2894</v>
      </c>
      <c r="E1690" s="3">
        <v>4</v>
      </c>
    </row>
    <row r="1691" spans="1:5" x14ac:dyDescent="0.25">
      <c r="A1691">
        <v>2895</v>
      </c>
      <c r="E1691" s="3">
        <v>4</v>
      </c>
    </row>
    <row r="1692" spans="1:5" x14ac:dyDescent="0.25">
      <c r="A1692">
        <v>2896</v>
      </c>
      <c r="E1692" s="3">
        <v>4</v>
      </c>
    </row>
    <row r="1693" spans="1:5" x14ac:dyDescent="0.25">
      <c r="A1693">
        <v>2897</v>
      </c>
      <c r="E1693" s="3">
        <v>4</v>
      </c>
    </row>
    <row r="1694" spans="1:5" x14ac:dyDescent="0.25">
      <c r="A1694">
        <v>2898</v>
      </c>
      <c r="E1694" s="3">
        <v>4</v>
      </c>
    </row>
    <row r="1695" spans="1:5" x14ac:dyDescent="0.25">
      <c r="A1695">
        <v>2899</v>
      </c>
      <c r="E1695" s="3">
        <v>4</v>
      </c>
    </row>
    <row r="1696" spans="1:5" x14ac:dyDescent="0.25">
      <c r="A1696">
        <v>2900</v>
      </c>
      <c r="E1696" s="3">
        <v>4</v>
      </c>
    </row>
    <row r="1697" spans="1:5" x14ac:dyDescent="0.25">
      <c r="A1697">
        <v>2901</v>
      </c>
      <c r="E1697" s="3">
        <v>4</v>
      </c>
    </row>
    <row r="1698" spans="1:5" x14ac:dyDescent="0.25">
      <c r="A1698">
        <v>2902</v>
      </c>
      <c r="E1698" s="3">
        <v>4</v>
      </c>
    </row>
    <row r="1699" spans="1:5" x14ac:dyDescent="0.25">
      <c r="A1699">
        <v>2903</v>
      </c>
      <c r="E1699" s="3">
        <v>4</v>
      </c>
    </row>
    <row r="1700" spans="1:5" x14ac:dyDescent="0.25">
      <c r="A1700">
        <v>2904</v>
      </c>
      <c r="E1700" s="3">
        <v>4</v>
      </c>
    </row>
    <row r="1701" spans="1:5" x14ac:dyDescent="0.25">
      <c r="A1701">
        <v>2905</v>
      </c>
    </row>
    <row r="1702" spans="1:5" x14ac:dyDescent="0.25">
      <c r="A1702">
        <v>2906</v>
      </c>
    </row>
    <row r="1703" spans="1:5" x14ac:dyDescent="0.25">
      <c r="A1703">
        <v>2907</v>
      </c>
    </row>
    <row r="1704" spans="1:5" x14ac:dyDescent="0.25">
      <c r="A1704">
        <v>2908</v>
      </c>
    </row>
    <row r="1705" spans="1:5" x14ac:dyDescent="0.25">
      <c r="A1705">
        <v>2909</v>
      </c>
    </row>
    <row r="1706" spans="1:5" x14ac:dyDescent="0.25">
      <c r="A1706">
        <v>2910</v>
      </c>
      <c r="D1706" s="1">
        <v>3</v>
      </c>
    </row>
    <row r="1707" spans="1:5" x14ac:dyDescent="0.25">
      <c r="A1707">
        <v>2911</v>
      </c>
      <c r="D1707" s="1">
        <v>3</v>
      </c>
    </row>
    <row r="1708" spans="1:5" x14ac:dyDescent="0.25">
      <c r="A1708">
        <v>2912</v>
      </c>
      <c r="D1708" s="1">
        <v>3</v>
      </c>
    </row>
    <row r="1709" spans="1:5" x14ac:dyDescent="0.25">
      <c r="A1709">
        <v>2913</v>
      </c>
      <c r="D1709" s="1">
        <v>3</v>
      </c>
    </row>
    <row r="1710" spans="1:5" x14ac:dyDescent="0.25">
      <c r="A1710">
        <v>2914</v>
      </c>
      <c r="D1710" s="1">
        <v>3</v>
      </c>
    </row>
    <row r="1711" spans="1:5" x14ac:dyDescent="0.25">
      <c r="A1711">
        <v>2915</v>
      </c>
      <c r="D1711" s="1">
        <v>3</v>
      </c>
    </row>
    <row r="1712" spans="1:5" x14ac:dyDescent="0.25">
      <c r="A1712">
        <v>2916</v>
      </c>
      <c r="D1712" s="1">
        <v>3</v>
      </c>
    </row>
    <row r="1713" spans="1:4" x14ac:dyDescent="0.25">
      <c r="A1713">
        <v>2917</v>
      </c>
      <c r="D1713" s="1">
        <v>3</v>
      </c>
    </row>
    <row r="1714" spans="1:4" x14ac:dyDescent="0.25">
      <c r="A1714">
        <v>2918</v>
      </c>
      <c r="D1714" s="1">
        <v>3</v>
      </c>
    </row>
    <row r="1715" spans="1:4" x14ac:dyDescent="0.25">
      <c r="A1715">
        <v>2919</v>
      </c>
      <c r="D1715" s="1">
        <v>3</v>
      </c>
    </row>
    <row r="1716" spans="1:4" x14ac:dyDescent="0.25">
      <c r="A1716">
        <v>2920</v>
      </c>
      <c r="D1716" s="1">
        <v>3</v>
      </c>
    </row>
    <row r="1717" spans="1:4" x14ac:dyDescent="0.25">
      <c r="A1717">
        <v>2921</v>
      </c>
      <c r="D1717" s="1">
        <v>3</v>
      </c>
    </row>
    <row r="1718" spans="1:4" x14ac:dyDescent="0.25">
      <c r="A1718">
        <v>2922</v>
      </c>
      <c r="D1718" s="1">
        <v>3</v>
      </c>
    </row>
    <row r="1719" spans="1:4" x14ac:dyDescent="0.25">
      <c r="A1719">
        <v>2923</v>
      </c>
      <c r="D1719" s="1">
        <v>3</v>
      </c>
    </row>
    <row r="1720" spans="1:4" x14ac:dyDescent="0.25">
      <c r="A1720">
        <v>2924</v>
      </c>
      <c r="D1720" s="1">
        <v>3</v>
      </c>
    </row>
    <row r="1721" spans="1:4" x14ac:dyDescent="0.25">
      <c r="A1721">
        <v>2925</v>
      </c>
      <c r="D1721" s="1">
        <v>3</v>
      </c>
    </row>
    <row r="1722" spans="1:4" x14ac:dyDescent="0.25">
      <c r="A1722">
        <v>2926</v>
      </c>
      <c r="D1722" s="1">
        <v>3</v>
      </c>
    </row>
    <row r="1723" spans="1:4" x14ac:dyDescent="0.25">
      <c r="A1723">
        <v>2927</v>
      </c>
      <c r="D1723" s="1">
        <v>3</v>
      </c>
    </row>
    <row r="1724" spans="1:4" x14ac:dyDescent="0.25">
      <c r="A1724">
        <v>2928</v>
      </c>
      <c r="D1724" s="1">
        <v>3</v>
      </c>
    </row>
    <row r="1725" spans="1:4" x14ac:dyDescent="0.25">
      <c r="A1725">
        <v>2929</v>
      </c>
    </row>
    <row r="1726" spans="1:4" x14ac:dyDescent="0.25">
      <c r="A1726">
        <v>2930</v>
      </c>
    </row>
    <row r="1727" spans="1:4" x14ac:dyDescent="0.25">
      <c r="A1727">
        <v>2931</v>
      </c>
    </row>
    <row r="1728" spans="1:4" x14ac:dyDescent="0.25">
      <c r="A1728">
        <v>2932</v>
      </c>
    </row>
    <row r="1729" spans="1:1" x14ac:dyDescent="0.25">
      <c r="A1729">
        <v>2933</v>
      </c>
    </row>
    <row r="1730" spans="1:1" x14ac:dyDescent="0.25">
      <c r="A1730">
        <v>2934</v>
      </c>
    </row>
    <row r="1731" spans="1:1" x14ac:dyDescent="0.25">
      <c r="A1731">
        <v>2935</v>
      </c>
    </row>
    <row r="1732" spans="1:1" x14ac:dyDescent="0.25">
      <c r="A1732">
        <v>2936</v>
      </c>
    </row>
    <row r="1733" spans="1:1" x14ac:dyDescent="0.25">
      <c r="A1733">
        <v>2937</v>
      </c>
    </row>
    <row r="1734" spans="1:1" x14ac:dyDescent="0.25">
      <c r="A1734">
        <v>2938</v>
      </c>
    </row>
    <row r="1735" spans="1:1" x14ac:dyDescent="0.25">
      <c r="A1735">
        <v>2939</v>
      </c>
    </row>
    <row r="1736" spans="1:1" x14ac:dyDescent="0.25">
      <c r="A1736">
        <v>2940</v>
      </c>
    </row>
    <row r="1737" spans="1:1" x14ac:dyDescent="0.25">
      <c r="A1737">
        <v>2941</v>
      </c>
    </row>
    <row r="1738" spans="1:1" x14ac:dyDescent="0.25">
      <c r="A1738">
        <v>2942</v>
      </c>
    </row>
    <row r="1739" spans="1:1" x14ac:dyDescent="0.25">
      <c r="A1739">
        <v>2943</v>
      </c>
    </row>
    <row r="1740" spans="1:1" x14ac:dyDescent="0.25">
      <c r="A1740">
        <v>2944</v>
      </c>
    </row>
    <row r="1741" spans="1:1" x14ac:dyDescent="0.25">
      <c r="A1741">
        <v>2945</v>
      </c>
    </row>
    <row r="1742" spans="1:1" x14ac:dyDescent="0.25">
      <c r="A1742">
        <v>2946</v>
      </c>
    </row>
    <row r="1743" spans="1:1" x14ac:dyDescent="0.25">
      <c r="A1743">
        <v>2947</v>
      </c>
    </row>
    <row r="1744" spans="1:1" x14ac:dyDescent="0.25">
      <c r="A1744">
        <v>2948</v>
      </c>
    </row>
    <row r="1745" spans="1:1" x14ac:dyDescent="0.25">
      <c r="A1745">
        <v>2949</v>
      </c>
    </row>
    <row r="1746" spans="1:1" x14ac:dyDescent="0.25">
      <c r="A1746">
        <v>2950</v>
      </c>
    </row>
    <row r="1747" spans="1:1" x14ac:dyDescent="0.25">
      <c r="A1747">
        <v>2951</v>
      </c>
    </row>
    <row r="1748" spans="1:1" x14ac:dyDescent="0.25">
      <c r="A1748">
        <v>2952</v>
      </c>
    </row>
    <row r="1749" spans="1:1" x14ac:dyDescent="0.25">
      <c r="A1749">
        <v>2953</v>
      </c>
    </row>
    <row r="1750" spans="1:1" x14ac:dyDescent="0.25">
      <c r="A1750">
        <v>2954</v>
      </c>
    </row>
    <row r="1751" spans="1:1" x14ac:dyDescent="0.25">
      <c r="A1751">
        <v>2955</v>
      </c>
    </row>
    <row r="1752" spans="1:1" x14ac:dyDescent="0.25">
      <c r="A1752">
        <v>2956</v>
      </c>
    </row>
    <row r="1753" spans="1:1" x14ac:dyDescent="0.25">
      <c r="A1753">
        <v>2957</v>
      </c>
    </row>
    <row r="1754" spans="1:1" x14ac:dyDescent="0.25">
      <c r="A1754">
        <v>2958</v>
      </c>
    </row>
    <row r="1755" spans="1:1" x14ac:dyDescent="0.25">
      <c r="A1755">
        <v>2959</v>
      </c>
    </row>
    <row r="1756" spans="1:1" x14ac:dyDescent="0.25">
      <c r="A1756">
        <v>2960</v>
      </c>
    </row>
    <row r="1757" spans="1:1" x14ac:dyDescent="0.25">
      <c r="A1757">
        <v>2961</v>
      </c>
    </row>
    <row r="1758" spans="1:1" x14ac:dyDescent="0.25">
      <c r="A1758">
        <v>2962</v>
      </c>
    </row>
    <row r="1759" spans="1:1" x14ac:dyDescent="0.25">
      <c r="A1759">
        <v>2963</v>
      </c>
    </row>
    <row r="1760" spans="1:1" x14ac:dyDescent="0.25">
      <c r="A1760">
        <v>2964</v>
      </c>
    </row>
    <row r="1761" spans="1:1" x14ac:dyDescent="0.25">
      <c r="A1761">
        <v>2965</v>
      </c>
    </row>
    <row r="1762" spans="1:1" x14ac:dyDescent="0.25">
      <c r="A1762">
        <v>2966</v>
      </c>
    </row>
    <row r="1763" spans="1:1" x14ac:dyDescent="0.25">
      <c r="A1763">
        <v>2967</v>
      </c>
    </row>
    <row r="1764" spans="1:1" x14ac:dyDescent="0.25">
      <c r="A1764">
        <v>2968</v>
      </c>
    </row>
    <row r="1765" spans="1:1" x14ac:dyDescent="0.25">
      <c r="A1765">
        <v>2969</v>
      </c>
    </row>
    <row r="1766" spans="1:1" x14ac:dyDescent="0.25">
      <c r="A1766">
        <v>2970</v>
      </c>
    </row>
    <row r="1767" spans="1:1" x14ac:dyDescent="0.25">
      <c r="A1767">
        <v>2971</v>
      </c>
    </row>
    <row r="1768" spans="1:1" x14ac:dyDescent="0.25">
      <c r="A1768">
        <v>2972</v>
      </c>
    </row>
    <row r="1769" spans="1:1" x14ac:dyDescent="0.25">
      <c r="A1769">
        <v>2973</v>
      </c>
    </row>
    <row r="1770" spans="1:1" x14ac:dyDescent="0.25">
      <c r="A1770">
        <v>2974</v>
      </c>
    </row>
    <row r="1771" spans="1:1" x14ac:dyDescent="0.25">
      <c r="A1771">
        <v>2975</v>
      </c>
    </row>
    <row r="1772" spans="1:1" x14ac:dyDescent="0.25">
      <c r="A1772">
        <v>2976</v>
      </c>
    </row>
    <row r="1773" spans="1:1" x14ac:dyDescent="0.25">
      <c r="A1773">
        <v>2977</v>
      </c>
    </row>
    <row r="1774" spans="1:1" x14ac:dyDescent="0.25">
      <c r="A1774">
        <v>2978</v>
      </c>
    </row>
    <row r="1775" spans="1:1" x14ac:dyDescent="0.25">
      <c r="A1775">
        <v>2979</v>
      </c>
    </row>
    <row r="1776" spans="1:1" x14ac:dyDescent="0.25">
      <c r="A1776">
        <v>2980</v>
      </c>
    </row>
    <row r="1777" spans="1:1" x14ac:dyDescent="0.25">
      <c r="A1777">
        <v>2981</v>
      </c>
    </row>
    <row r="1778" spans="1:1" x14ac:dyDescent="0.25">
      <c r="A1778">
        <v>2982</v>
      </c>
    </row>
    <row r="1779" spans="1:1" x14ac:dyDescent="0.25">
      <c r="A1779">
        <v>2983</v>
      </c>
    </row>
    <row r="1780" spans="1:1" x14ac:dyDescent="0.25">
      <c r="A1780">
        <v>2984</v>
      </c>
    </row>
    <row r="1781" spans="1:1" x14ac:dyDescent="0.25">
      <c r="A1781">
        <v>2985</v>
      </c>
    </row>
    <row r="1782" spans="1:1" x14ac:dyDescent="0.25">
      <c r="A1782">
        <v>2986</v>
      </c>
    </row>
    <row r="1783" spans="1:1" x14ac:dyDescent="0.25">
      <c r="A1783">
        <v>2987</v>
      </c>
    </row>
    <row r="1784" spans="1:1" x14ac:dyDescent="0.25">
      <c r="A1784">
        <v>2988</v>
      </c>
    </row>
    <row r="1785" spans="1:1" x14ac:dyDescent="0.25">
      <c r="A1785">
        <v>2989</v>
      </c>
    </row>
    <row r="1786" spans="1:1" x14ac:dyDescent="0.25">
      <c r="A1786">
        <v>2990</v>
      </c>
    </row>
    <row r="1787" spans="1:1" x14ac:dyDescent="0.25">
      <c r="A1787">
        <v>2991</v>
      </c>
    </row>
    <row r="1788" spans="1:1" x14ac:dyDescent="0.25">
      <c r="A1788">
        <v>2992</v>
      </c>
    </row>
    <row r="1789" spans="1:1" x14ac:dyDescent="0.25">
      <c r="A1789">
        <v>2993</v>
      </c>
    </row>
    <row r="1790" spans="1:1" x14ac:dyDescent="0.25">
      <c r="A1790">
        <v>2994</v>
      </c>
    </row>
    <row r="1791" spans="1:1" x14ac:dyDescent="0.25">
      <c r="A1791">
        <v>2995</v>
      </c>
    </row>
    <row r="1792" spans="1:1" x14ac:dyDescent="0.25">
      <c r="A1792">
        <v>2996</v>
      </c>
    </row>
    <row r="1793" spans="1:1" x14ac:dyDescent="0.25">
      <c r="A1793">
        <v>2997</v>
      </c>
    </row>
    <row r="1794" spans="1:1" x14ac:dyDescent="0.25">
      <c r="A1794">
        <v>2998</v>
      </c>
    </row>
    <row r="1795" spans="1:1" x14ac:dyDescent="0.25">
      <c r="A1795">
        <v>2999</v>
      </c>
    </row>
    <row r="1796" spans="1:1" x14ac:dyDescent="0.25">
      <c r="A1796">
        <v>3000</v>
      </c>
    </row>
    <row r="1797" spans="1:1" x14ac:dyDescent="0.25">
      <c r="A1797">
        <v>3001</v>
      </c>
    </row>
    <row r="1798" spans="1:1" x14ac:dyDescent="0.25">
      <c r="A1798">
        <v>3002</v>
      </c>
    </row>
    <row r="1799" spans="1:1" x14ac:dyDescent="0.25">
      <c r="A1799">
        <v>3003</v>
      </c>
    </row>
    <row r="1800" spans="1:1" x14ac:dyDescent="0.25">
      <c r="A1800">
        <v>3004</v>
      </c>
    </row>
    <row r="1801" spans="1:1" x14ac:dyDescent="0.25">
      <c r="A1801">
        <v>3005</v>
      </c>
    </row>
    <row r="1802" spans="1:1" x14ac:dyDescent="0.25">
      <c r="A1802">
        <v>3006</v>
      </c>
    </row>
    <row r="1803" spans="1:1" x14ac:dyDescent="0.25">
      <c r="A1803">
        <v>3007</v>
      </c>
    </row>
    <row r="1804" spans="1:1" x14ac:dyDescent="0.25">
      <c r="A1804">
        <v>3008</v>
      </c>
    </row>
    <row r="1805" spans="1:1" x14ac:dyDescent="0.25">
      <c r="A1805">
        <v>3009</v>
      </c>
    </row>
    <row r="1806" spans="1:1" x14ac:dyDescent="0.25">
      <c r="A1806">
        <v>3010</v>
      </c>
    </row>
    <row r="1807" spans="1:1" x14ac:dyDescent="0.25">
      <c r="A1807">
        <v>3011</v>
      </c>
    </row>
    <row r="1808" spans="1:1" x14ac:dyDescent="0.25">
      <c r="A1808">
        <v>3012</v>
      </c>
    </row>
    <row r="1809" spans="1:1" x14ac:dyDescent="0.25">
      <c r="A1809">
        <v>3013</v>
      </c>
    </row>
    <row r="1810" spans="1:1" x14ac:dyDescent="0.25">
      <c r="A1810">
        <v>3014</v>
      </c>
    </row>
    <row r="1811" spans="1:1" x14ac:dyDescent="0.25">
      <c r="A1811">
        <v>3015</v>
      </c>
    </row>
    <row r="1812" spans="1:1" x14ac:dyDescent="0.25">
      <c r="A1812">
        <v>3016</v>
      </c>
    </row>
    <row r="1813" spans="1:1" x14ac:dyDescent="0.25">
      <c r="A1813">
        <v>3017</v>
      </c>
    </row>
    <row r="1814" spans="1:1" x14ac:dyDescent="0.25">
      <c r="A1814">
        <v>3018</v>
      </c>
    </row>
    <row r="1815" spans="1:1" x14ac:dyDescent="0.25">
      <c r="A1815">
        <v>3019</v>
      </c>
    </row>
    <row r="1816" spans="1:1" x14ac:dyDescent="0.25">
      <c r="A1816">
        <v>3020</v>
      </c>
    </row>
    <row r="1817" spans="1:1" x14ac:dyDescent="0.25">
      <c r="A1817">
        <v>3021</v>
      </c>
    </row>
    <row r="1818" spans="1:1" x14ac:dyDescent="0.25">
      <c r="A1818">
        <v>3022</v>
      </c>
    </row>
    <row r="1819" spans="1:1" x14ac:dyDescent="0.25">
      <c r="A1819">
        <v>3023</v>
      </c>
    </row>
    <row r="1820" spans="1:1" x14ac:dyDescent="0.25">
      <c r="A1820">
        <v>3024</v>
      </c>
    </row>
    <row r="1821" spans="1:1" x14ac:dyDescent="0.25">
      <c r="A1821">
        <v>3025</v>
      </c>
    </row>
    <row r="1822" spans="1:1" x14ac:dyDescent="0.25">
      <c r="A1822">
        <v>3026</v>
      </c>
    </row>
    <row r="1823" spans="1:1" x14ac:dyDescent="0.25">
      <c r="A1823">
        <v>3027</v>
      </c>
    </row>
    <row r="1824" spans="1:1" x14ac:dyDescent="0.25">
      <c r="A1824">
        <v>3028</v>
      </c>
    </row>
    <row r="1825" spans="1:1" x14ac:dyDescent="0.25">
      <c r="A1825">
        <v>3029</v>
      </c>
    </row>
    <row r="1826" spans="1:1" x14ac:dyDescent="0.25">
      <c r="A1826">
        <v>3030</v>
      </c>
    </row>
    <row r="1827" spans="1:1" x14ac:dyDescent="0.25">
      <c r="A1827">
        <v>3031</v>
      </c>
    </row>
    <row r="1828" spans="1:1" x14ac:dyDescent="0.25">
      <c r="A1828">
        <v>3032</v>
      </c>
    </row>
    <row r="1829" spans="1:1" x14ac:dyDescent="0.25">
      <c r="A1829">
        <v>3033</v>
      </c>
    </row>
    <row r="1830" spans="1:1" x14ac:dyDescent="0.25">
      <c r="A1830">
        <v>3034</v>
      </c>
    </row>
    <row r="1831" spans="1:1" x14ac:dyDescent="0.25">
      <c r="A1831">
        <v>3035</v>
      </c>
    </row>
    <row r="1832" spans="1:1" x14ac:dyDescent="0.25">
      <c r="A1832">
        <v>3036</v>
      </c>
    </row>
    <row r="1833" spans="1:1" x14ac:dyDescent="0.25">
      <c r="A1833">
        <v>3037</v>
      </c>
    </row>
    <row r="1834" spans="1:1" x14ac:dyDescent="0.25">
      <c r="A1834">
        <v>3038</v>
      </c>
    </row>
    <row r="1835" spans="1:1" x14ac:dyDescent="0.25">
      <c r="A1835">
        <v>3039</v>
      </c>
    </row>
    <row r="1836" spans="1:1" x14ac:dyDescent="0.25">
      <c r="A1836">
        <v>3040</v>
      </c>
    </row>
    <row r="1837" spans="1:1" x14ac:dyDescent="0.25">
      <c r="A1837">
        <v>3041</v>
      </c>
    </row>
    <row r="1838" spans="1:1" x14ac:dyDescent="0.25">
      <c r="A1838">
        <v>3042</v>
      </c>
    </row>
    <row r="1839" spans="1:1" x14ac:dyDescent="0.25">
      <c r="A1839">
        <v>3043</v>
      </c>
    </row>
    <row r="1840" spans="1:1" x14ac:dyDescent="0.25">
      <c r="A1840">
        <v>3044</v>
      </c>
    </row>
    <row r="1841" spans="1:1" x14ac:dyDescent="0.25">
      <c r="A1841">
        <v>3045</v>
      </c>
    </row>
    <row r="1842" spans="1:1" x14ac:dyDescent="0.25">
      <c r="A1842">
        <v>3046</v>
      </c>
    </row>
    <row r="1843" spans="1:1" x14ac:dyDescent="0.25">
      <c r="A1843">
        <v>3047</v>
      </c>
    </row>
    <row r="1844" spans="1:1" x14ac:dyDescent="0.25">
      <c r="A1844">
        <v>3048</v>
      </c>
    </row>
    <row r="1845" spans="1:1" x14ac:dyDescent="0.25">
      <c r="A1845">
        <v>3049</v>
      </c>
    </row>
    <row r="1846" spans="1:1" x14ac:dyDescent="0.25">
      <c r="A1846">
        <v>3050</v>
      </c>
    </row>
    <row r="1847" spans="1:1" x14ac:dyDescent="0.25">
      <c r="A1847">
        <v>3051</v>
      </c>
    </row>
    <row r="1848" spans="1:1" x14ac:dyDescent="0.25">
      <c r="A1848">
        <v>3052</v>
      </c>
    </row>
    <row r="1849" spans="1:1" x14ac:dyDescent="0.25">
      <c r="A1849">
        <v>3053</v>
      </c>
    </row>
    <row r="1850" spans="1:1" x14ac:dyDescent="0.25">
      <c r="A1850">
        <v>3054</v>
      </c>
    </row>
    <row r="1851" spans="1:1" x14ac:dyDescent="0.25">
      <c r="A1851">
        <v>3055</v>
      </c>
    </row>
    <row r="1852" spans="1:1" x14ac:dyDescent="0.25">
      <c r="A1852">
        <v>3056</v>
      </c>
    </row>
    <row r="1853" spans="1:1" x14ac:dyDescent="0.25">
      <c r="A1853">
        <v>3057</v>
      </c>
    </row>
    <row r="1854" spans="1:1" x14ac:dyDescent="0.25">
      <c r="A1854">
        <v>3058</v>
      </c>
    </row>
    <row r="1855" spans="1:1" x14ac:dyDescent="0.25">
      <c r="A1855">
        <v>3059</v>
      </c>
    </row>
    <row r="1856" spans="1:1" x14ac:dyDescent="0.25">
      <c r="A1856">
        <v>3060</v>
      </c>
    </row>
    <row r="1857" spans="1:1" x14ac:dyDescent="0.25">
      <c r="A1857">
        <v>3061</v>
      </c>
    </row>
    <row r="1858" spans="1:1" x14ac:dyDescent="0.25">
      <c r="A1858">
        <v>3062</v>
      </c>
    </row>
    <row r="1859" spans="1:1" x14ac:dyDescent="0.25">
      <c r="A1859">
        <v>3063</v>
      </c>
    </row>
    <row r="1860" spans="1:1" x14ac:dyDescent="0.25">
      <c r="A1860">
        <v>3064</v>
      </c>
    </row>
    <row r="1861" spans="1:1" x14ac:dyDescent="0.25">
      <c r="A1861">
        <v>3065</v>
      </c>
    </row>
    <row r="1862" spans="1:1" x14ac:dyDescent="0.25">
      <c r="A1862">
        <v>3066</v>
      </c>
    </row>
    <row r="1863" spans="1:1" x14ac:dyDescent="0.25">
      <c r="A1863">
        <v>3067</v>
      </c>
    </row>
    <row r="1864" spans="1:1" x14ac:dyDescent="0.25">
      <c r="A1864">
        <v>3068</v>
      </c>
    </row>
    <row r="1865" spans="1:1" x14ac:dyDescent="0.25">
      <c r="A1865">
        <v>3069</v>
      </c>
    </row>
    <row r="1866" spans="1:1" x14ac:dyDescent="0.25">
      <c r="A1866">
        <v>3070</v>
      </c>
    </row>
    <row r="1867" spans="1:1" x14ac:dyDescent="0.25">
      <c r="A1867">
        <v>3071</v>
      </c>
    </row>
    <row r="1868" spans="1:1" x14ac:dyDescent="0.25">
      <c r="A1868">
        <v>3072</v>
      </c>
    </row>
    <row r="1869" spans="1:1" x14ac:dyDescent="0.25">
      <c r="A1869">
        <v>3073</v>
      </c>
    </row>
    <row r="1870" spans="1:1" x14ac:dyDescent="0.25">
      <c r="A1870">
        <v>3074</v>
      </c>
    </row>
    <row r="1871" spans="1:1" x14ac:dyDescent="0.25">
      <c r="A1871">
        <v>3075</v>
      </c>
    </row>
    <row r="1872" spans="1:1" x14ac:dyDescent="0.25">
      <c r="A1872">
        <v>3076</v>
      </c>
    </row>
    <row r="1873" spans="1:1" x14ac:dyDescent="0.25">
      <c r="A1873">
        <v>3077</v>
      </c>
    </row>
    <row r="1874" spans="1:1" x14ac:dyDescent="0.25">
      <c r="A1874">
        <v>3078</v>
      </c>
    </row>
    <row r="1875" spans="1:1" x14ac:dyDescent="0.25">
      <c r="A1875">
        <v>3079</v>
      </c>
    </row>
    <row r="1876" spans="1:1" x14ac:dyDescent="0.25">
      <c r="A1876">
        <v>3080</v>
      </c>
    </row>
    <row r="1877" spans="1:1" x14ac:dyDescent="0.25">
      <c r="A1877">
        <v>3081</v>
      </c>
    </row>
    <row r="1878" spans="1:1" x14ac:dyDescent="0.25">
      <c r="A1878">
        <v>3082</v>
      </c>
    </row>
    <row r="1879" spans="1:1" x14ac:dyDescent="0.25">
      <c r="A1879">
        <v>3083</v>
      </c>
    </row>
    <row r="1880" spans="1:1" x14ac:dyDescent="0.25">
      <c r="A1880">
        <v>3084</v>
      </c>
    </row>
    <row r="1881" spans="1:1" x14ac:dyDescent="0.25">
      <c r="A1881">
        <v>3085</v>
      </c>
    </row>
    <row r="1882" spans="1:1" x14ac:dyDescent="0.25">
      <c r="A1882">
        <v>3086</v>
      </c>
    </row>
    <row r="1883" spans="1:1" x14ac:dyDescent="0.25">
      <c r="A1883">
        <v>3087</v>
      </c>
    </row>
    <row r="1884" spans="1:1" x14ac:dyDescent="0.25">
      <c r="A1884">
        <v>3088</v>
      </c>
    </row>
    <row r="1885" spans="1:1" x14ac:dyDescent="0.25">
      <c r="A1885">
        <v>3089</v>
      </c>
    </row>
    <row r="1886" spans="1:1" x14ac:dyDescent="0.25">
      <c r="A1886">
        <v>3090</v>
      </c>
    </row>
    <row r="1887" spans="1:1" x14ac:dyDescent="0.25">
      <c r="A1887">
        <v>3091</v>
      </c>
    </row>
    <row r="1888" spans="1:1" x14ac:dyDescent="0.25">
      <c r="A1888">
        <v>3092</v>
      </c>
    </row>
    <row r="1889" spans="1:1" x14ac:dyDescent="0.25">
      <c r="A1889">
        <v>3093</v>
      </c>
    </row>
    <row r="1890" spans="1:1" x14ac:dyDescent="0.25">
      <c r="A1890">
        <v>3094</v>
      </c>
    </row>
    <row r="1891" spans="1:1" x14ac:dyDescent="0.25">
      <c r="A1891">
        <v>3095</v>
      </c>
    </row>
    <row r="1892" spans="1:1" x14ac:dyDescent="0.25">
      <c r="A1892">
        <v>3096</v>
      </c>
    </row>
    <row r="1893" spans="1:1" x14ac:dyDescent="0.25">
      <c r="A1893">
        <v>3097</v>
      </c>
    </row>
    <row r="1894" spans="1:1" x14ac:dyDescent="0.25">
      <c r="A1894">
        <v>3098</v>
      </c>
    </row>
    <row r="1895" spans="1:1" x14ac:dyDescent="0.25">
      <c r="A1895">
        <v>3099</v>
      </c>
    </row>
    <row r="1896" spans="1:1" x14ac:dyDescent="0.25">
      <c r="A1896">
        <v>3100</v>
      </c>
    </row>
    <row r="1897" spans="1:1" x14ac:dyDescent="0.25">
      <c r="A1897">
        <v>3101</v>
      </c>
    </row>
    <row r="1898" spans="1:1" x14ac:dyDescent="0.25">
      <c r="A1898">
        <v>3102</v>
      </c>
    </row>
    <row r="1899" spans="1:1" x14ac:dyDescent="0.25">
      <c r="A1899">
        <v>3103</v>
      </c>
    </row>
    <row r="1900" spans="1:1" x14ac:dyDescent="0.25">
      <c r="A1900">
        <v>3104</v>
      </c>
    </row>
    <row r="1901" spans="1:1" x14ac:dyDescent="0.25">
      <c r="A1901">
        <v>3105</v>
      </c>
    </row>
    <row r="1902" spans="1:1" x14ac:dyDescent="0.25">
      <c r="A1902">
        <v>3106</v>
      </c>
    </row>
    <row r="1903" spans="1:1" x14ac:dyDescent="0.25">
      <c r="A1903">
        <v>3107</v>
      </c>
    </row>
    <row r="1904" spans="1:1" x14ac:dyDescent="0.25">
      <c r="A1904">
        <v>3108</v>
      </c>
    </row>
    <row r="1905" spans="1:1" x14ac:dyDescent="0.25">
      <c r="A1905">
        <v>3109</v>
      </c>
    </row>
    <row r="1906" spans="1:1" x14ac:dyDescent="0.25">
      <c r="A1906">
        <v>3110</v>
      </c>
    </row>
    <row r="1907" spans="1:1" x14ac:dyDescent="0.25">
      <c r="A1907">
        <v>3111</v>
      </c>
    </row>
    <row r="1908" spans="1:1" x14ac:dyDescent="0.25">
      <c r="A1908">
        <v>3112</v>
      </c>
    </row>
    <row r="1909" spans="1:1" x14ac:dyDescent="0.25">
      <c r="A1909">
        <v>3113</v>
      </c>
    </row>
    <row r="1910" spans="1:1" x14ac:dyDescent="0.25">
      <c r="A1910">
        <v>3114</v>
      </c>
    </row>
    <row r="1911" spans="1:1" x14ac:dyDescent="0.25">
      <c r="A1911">
        <v>3115</v>
      </c>
    </row>
    <row r="1912" spans="1:1" x14ac:dyDescent="0.25">
      <c r="A1912">
        <v>3116</v>
      </c>
    </row>
    <row r="1913" spans="1:1" x14ac:dyDescent="0.25">
      <c r="A1913">
        <v>3117</v>
      </c>
    </row>
    <row r="1914" spans="1:1" x14ac:dyDescent="0.25">
      <c r="A1914">
        <v>3118</v>
      </c>
    </row>
    <row r="1915" spans="1:1" x14ac:dyDescent="0.25">
      <c r="A1915">
        <v>3119</v>
      </c>
    </row>
    <row r="1916" spans="1:1" x14ac:dyDescent="0.25">
      <c r="A1916">
        <v>3120</v>
      </c>
    </row>
    <row r="1917" spans="1:1" x14ac:dyDescent="0.25">
      <c r="A1917">
        <v>3121</v>
      </c>
    </row>
    <row r="1918" spans="1:1" x14ac:dyDescent="0.25">
      <c r="A1918">
        <v>3122</v>
      </c>
    </row>
    <row r="1919" spans="1:1" x14ac:dyDescent="0.25">
      <c r="A1919">
        <v>3123</v>
      </c>
    </row>
    <row r="1920" spans="1:1" x14ac:dyDescent="0.25">
      <c r="A1920">
        <v>3124</v>
      </c>
    </row>
    <row r="1921" spans="1:1" x14ac:dyDescent="0.25">
      <c r="A1921">
        <v>3125</v>
      </c>
    </row>
    <row r="1922" spans="1:1" x14ac:dyDescent="0.25">
      <c r="A1922">
        <v>3126</v>
      </c>
    </row>
    <row r="1923" spans="1:1" x14ac:dyDescent="0.25">
      <c r="A1923">
        <v>3127</v>
      </c>
    </row>
    <row r="1924" spans="1:1" x14ac:dyDescent="0.25">
      <c r="A1924">
        <v>3128</v>
      </c>
    </row>
    <row r="1925" spans="1:1" x14ac:dyDescent="0.25">
      <c r="A1925">
        <v>3129</v>
      </c>
    </row>
    <row r="1926" spans="1:1" x14ac:dyDescent="0.25">
      <c r="A1926">
        <v>3130</v>
      </c>
    </row>
    <row r="1927" spans="1:1" x14ac:dyDescent="0.25">
      <c r="A1927">
        <v>3131</v>
      </c>
    </row>
    <row r="1928" spans="1:1" x14ac:dyDescent="0.25">
      <c r="A1928">
        <v>3132</v>
      </c>
    </row>
    <row r="1929" spans="1:1" x14ac:dyDescent="0.25">
      <c r="A1929">
        <v>3133</v>
      </c>
    </row>
    <row r="1930" spans="1:1" x14ac:dyDescent="0.25">
      <c r="A1930">
        <v>3134</v>
      </c>
    </row>
    <row r="1931" spans="1:1" x14ac:dyDescent="0.25">
      <c r="A1931">
        <v>3135</v>
      </c>
    </row>
    <row r="1932" spans="1:1" x14ac:dyDescent="0.25">
      <c r="A1932">
        <v>3136</v>
      </c>
    </row>
    <row r="1933" spans="1:1" x14ac:dyDescent="0.25">
      <c r="A1933">
        <v>3137</v>
      </c>
    </row>
    <row r="1934" spans="1:1" x14ac:dyDescent="0.25">
      <c r="A1934">
        <v>3138</v>
      </c>
    </row>
    <row r="1935" spans="1:1" x14ac:dyDescent="0.25">
      <c r="A1935">
        <v>3139</v>
      </c>
    </row>
    <row r="1936" spans="1:1" x14ac:dyDescent="0.25">
      <c r="A1936">
        <v>3140</v>
      </c>
    </row>
    <row r="1937" spans="1:1" x14ac:dyDescent="0.25">
      <c r="A1937">
        <v>3141</v>
      </c>
    </row>
    <row r="1938" spans="1:1" x14ac:dyDescent="0.25">
      <c r="A1938">
        <v>3142</v>
      </c>
    </row>
    <row r="1939" spans="1:1" x14ac:dyDescent="0.25">
      <c r="A1939">
        <v>3143</v>
      </c>
    </row>
    <row r="1940" spans="1:1" x14ac:dyDescent="0.25">
      <c r="A1940">
        <v>3144</v>
      </c>
    </row>
    <row r="1941" spans="1:1" x14ac:dyDescent="0.25">
      <c r="A1941">
        <v>3145</v>
      </c>
    </row>
    <row r="1942" spans="1:1" x14ac:dyDescent="0.25">
      <c r="A1942">
        <v>3146</v>
      </c>
    </row>
    <row r="1943" spans="1:1" x14ac:dyDescent="0.25">
      <c r="A1943">
        <v>3147</v>
      </c>
    </row>
    <row r="1944" spans="1:1" x14ac:dyDescent="0.25">
      <c r="A1944">
        <v>3148</v>
      </c>
    </row>
    <row r="1945" spans="1:1" x14ac:dyDescent="0.25">
      <c r="A1945">
        <v>3149</v>
      </c>
    </row>
    <row r="1946" spans="1:1" x14ac:dyDescent="0.25">
      <c r="A1946">
        <v>3150</v>
      </c>
    </row>
    <row r="1947" spans="1:1" x14ac:dyDescent="0.25">
      <c r="A1947">
        <v>3151</v>
      </c>
    </row>
    <row r="1948" spans="1:1" x14ac:dyDescent="0.25">
      <c r="A1948">
        <v>3152</v>
      </c>
    </row>
    <row r="1949" spans="1:1" x14ac:dyDescent="0.25">
      <c r="A1949">
        <v>3153</v>
      </c>
    </row>
    <row r="1950" spans="1:1" x14ac:dyDescent="0.25">
      <c r="A1950">
        <v>3154</v>
      </c>
    </row>
    <row r="1951" spans="1:1" x14ac:dyDescent="0.25">
      <c r="A1951">
        <v>3155</v>
      </c>
    </row>
    <row r="1952" spans="1:1" x14ac:dyDescent="0.25">
      <c r="A1952">
        <v>3156</v>
      </c>
    </row>
    <row r="1953" spans="1:1" x14ac:dyDescent="0.25">
      <c r="A1953">
        <v>3157</v>
      </c>
    </row>
    <row r="1954" spans="1:1" x14ac:dyDescent="0.25">
      <c r="A1954">
        <v>3158</v>
      </c>
    </row>
    <row r="1955" spans="1:1" x14ac:dyDescent="0.25">
      <c r="A1955">
        <v>3159</v>
      </c>
    </row>
    <row r="1956" spans="1:1" x14ac:dyDescent="0.25">
      <c r="A1956">
        <v>3160</v>
      </c>
    </row>
    <row r="1957" spans="1:1" x14ac:dyDescent="0.25">
      <c r="A1957">
        <v>3161</v>
      </c>
    </row>
    <row r="1958" spans="1:1" x14ac:dyDescent="0.25">
      <c r="A1958">
        <v>3162</v>
      </c>
    </row>
    <row r="1959" spans="1:1" x14ac:dyDescent="0.25">
      <c r="A1959">
        <v>3163</v>
      </c>
    </row>
    <row r="1960" spans="1:1" x14ac:dyDescent="0.25">
      <c r="A1960">
        <v>3164</v>
      </c>
    </row>
    <row r="1961" spans="1:1" x14ac:dyDescent="0.25">
      <c r="A1961">
        <v>3165</v>
      </c>
    </row>
    <row r="1962" spans="1:1" x14ac:dyDescent="0.25">
      <c r="A1962">
        <v>3166</v>
      </c>
    </row>
    <row r="1963" spans="1:1" x14ac:dyDescent="0.25">
      <c r="A1963">
        <v>3167</v>
      </c>
    </row>
    <row r="1964" spans="1:1" x14ac:dyDescent="0.25">
      <c r="A1964">
        <v>3168</v>
      </c>
    </row>
    <row r="1965" spans="1:1" x14ac:dyDescent="0.25">
      <c r="A1965">
        <v>3169</v>
      </c>
    </row>
    <row r="1966" spans="1:1" x14ac:dyDescent="0.25">
      <c r="A1966">
        <v>3170</v>
      </c>
    </row>
    <row r="1967" spans="1:1" x14ac:dyDescent="0.25">
      <c r="A1967">
        <v>3171</v>
      </c>
    </row>
    <row r="1968" spans="1:1" x14ac:dyDescent="0.25">
      <c r="A1968">
        <v>3172</v>
      </c>
    </row>
    <row r="1969" spans="1:1" x14ac:dyDescent="0.25">
      <c r="A1969">
        <v>3173</v>
      </c>
    </row>
    <row r="1970" spans="1:1" x14ac:dyDescent="0.25">
      <c r="A1970">
        <v>3174</v>
      </c>
    </row>
    <row r="1971" spans="1:1" x14ac:dyDescent="0.25">
      <c r="A1971">
        <v>3175</v>
      </c>
    </row>
    <row r="1972" spans="1:1" x14ac:dyDescent="0.25">
      <c r="A1972">
        <v>3176</v>
      </c>
    </row>
    <row r="1973" spans="1:1" x14ac:dyDescent="0.25">
      <c r="A1973">
        <v>3177</v>
      </c>
    </row>
    <row r="1974" spans="1:1" x14ac:dyDescent="0.25">
      <c r="A1974">
        <v>3178</v>
      </c>
    </row>
    <row r="1975" spans="1:1" x14ac:dyDescent="0.25">
      <c r="A1975">
        <v>3179</v>
      </c>
    </row>
    <row r="1976" spans="1:1" x14ac:dyDescent="0.25">
      <c r="A1976">
        <v>3180</v>
      </c>
    </row>
    <row r="1977" spans="1:1" x14ac:dyDescent="0.25">
      <c r="A1977">
        <v>3181</v>
      </c>
    </row>
    <row r="1978" spans="1:1" x14ac:dyDescent="0.25">
      <c r="A1978">
        <v>3182</v>
      </c>
    </row>
    <row r="1979" spans="1:1" x14ac:dyDescent="0.25">
      <c r="A1979">
        <v>3183</v>
      </c>
    </row>
    <row r="1980" spans="1:1" x14ac:dyDescent="0.25">
      <c r="A1980">
        <v>3184</v>
      </c>
    </row>
    <row r="1981" spans="1:1" x14ac:dyDescent="0.25">
      <c r="A1981">
        <v>3185</v>
      </c>
    </row>
    <row r="1982" spans="1:1" x14ac:dyDescent="0.25">
      <c r="A1982">
        <v>3186</v>
      </c>
    </row>
    <row r="1983" spans="1:1" x14ac:dyDescent="0.25">
      <c r="A1983">
        <v>3187</v>
      </c>
    </row>
    <row r="1984" spans="1:1" x14ac:dyDescent="0.25">
      <c r="A1984">
        <v>3188</v>
      </c>
    </row>
    <row r="1985" spans="1:1" x14ac:dyDescent="0.25">
      <c r="A1985">
        <v>3189</v>
      </c>
    </row>
    <row r="1986" spans="1:1" x14ac:dyDescent="0.25">
      <c r="A1986">
        <v>3190</v>
      </c>
    </row>
    <row r="1987" spans="1:1" x14ac:dyDescent="0.25">
      <c r="A1987">
        <v>3191</v>
      </c>
    </row>
    <row r="1988" spans="1:1" x14ac:dyDescent="0.25">
      <c r="A1988">
        <v>3192</v>
      </c>
    </row>
    <row r="1989" spans="1:1" x14ac:dyDescent="0.25">
      <c r="A1989">
        <v>3193</v>
      </c>
    </row>
    <row r="1990" spans="1:1" x14ac:dyDescent="0.25">
      <c r="A1990">
        <v>3194</v>
      </c>
    </row>
    <row r="1991" spans="1:1" x14ac:dyDescent="0.25">
      <c r="A1991">
        <v>3195</v>
      </c>
    </row>
    <row r="1992" spans="1:1" x14ac:dyDescent="0.25">
      <c r="A1992">
        <v>3196</v>
      </c>
    </row>
    <row r="1993" spans="1:1" x14ac:dyDescent="0.25">
      <c r="A1993">
        <v>3197</v>
      </c>
    </row>
    <row r="1994" spans="1:1" x14ac:dyDescent="0.25">
      <c r="A1994">
        <v>3198</v>
      </c>
    </row>
    <row r="1995" spans="1:1" x14ac:dyDescent="0.25">
      <c r="A1995">
        <v>3199</v>
      </c>
    </row>
    <row r="1996" spans="1:1" x14ac:dyDescent="0.25">
      <c r="A1996">
        <v>3200</v>
      </c>
    </row>
    <row r="1997" spans="1:1" x14ac:dyDescent="0.25">
      <c r="A1997">
        <v>3201</v>
      </c>
    </row>
    <row r="1998" spans="1:1" x14ac:dyDescent="0.25">
      <c r="A1998">
        <v>3202</v>
      </c>
    </row>
    <row r="1999" spans="1:1" x14ac:dyDescent="0.25">
      <c r="A1999">
        <v>3203</v>
      </c>
    </row>
    <row r="2000" spans="1:1" x14ac:dyDescent="0.25">
      <c r="A2000">
        <v>3204</v>
      </c>
    </row>
    <row r="2001" spans="1:1" x14ac:dyDescent="0.25">
      <c r="A2001">
        <v>3205</v>
      </c>
    </row>
    <row r="2002" spans="1:1" x14ac:dyDescent="0.25">
      <c r="A2002">
        <v>3206</v>
      </c>
    </row>
    <row r="2003" spans="1:1" x14ac:dyDescent="0.25">
      <c r="A2003">
        <v>3207</v>
      </c>
    </row>
    <row r="2004" spans="1:1" x14ac:dyDescent="0.25">
      <c r="A2004">
        <v>3208</v>
      </c>
    </row>
    <row r="2005" spans="1:1" x14ac:dyDescent="0.25">
      <c r="A2005">
        <v>3209</v>
      </c>
    </row>
    <row r="2006" spans="1:1" x14ac:dyDescent="0.25">
      <c r="A2006">
        <v>3210</v>
      </c>
    </row>
    <row r="2007" spans="1:1" x14ac:dyDescent="0.25">
      <c r="A2007">
        <v>3211</v>
      </c>
    </row>
    <row r="2008" spans="1:1" x14ac:dyDescent="0.25">
      <c r="A2008">
        <v>3212</v>
      </c>
    </row>
    <row r="2009" spans="1:1" x14ac:dyDescent="0.25">
      <c r="A2009">
        <v>3213</v>
      </c>
    </row>
    <row r="2010" spans="1:1" x14ac:dyDescent="0.25">
      <c r="A2010">
        <v>3214</v>
      </c>
    </row>
    <row r="2011" spans="1:1" x14ac:dyDescent="0.25">
      <c r="A2011">
        <v>3215</v>
      </c>
    </row>
    <row r="2012" spans="1:1" x14ac:dyDescent="0.25">
      <c r="A2012">
        <v>3216</v>
      </c>
    </row>
    <row r="2013" spans="1:1" x14ac:dyDescent="0.25">
      <c r="A2013">
        <v>3217</v>
      </c>
    </row>
    <row r="2014" spans="1:1" x14ac:dyDescent="0.25">
      <c r="A2014">
        <v>3218</v>
      </c>
    </row>
    <row r="2015" spans="1:1" x14ac:dyDescent="0.25">
      <c r="A2015">
        <v>3219</v>
      </c>
    </row>
    <row r="2016" spans="1:1" x14ac:dyDescent="0.25">
      <c r="A2016">
        <v>3220</v>
      </c>
    </row>
    <row r="2017" spans="1:1" x14ac:dyDescent="0.25">
      <c r="A2017">
        <v>3221</v>
      </c>
    </row>
    <row r="2018" spans="1:1" x14ac:dyDescent="0.25">
      <c r="A2018">
        <v>3222</v>
      </c>
    </row>
    <row r="2019" spans="1:1" x14ac:dyDescent="0.25">
      <c r="A2019">
        <v>3223</v>
      </c>
    </row>
    <row r="2020" spans="1:1" x14ac:dyDescent="0.25">
      <c r="A2020">
        <v>3224</v>
      </c>
    </row>
    <row r="2021" spans="1:1" x14ac:dyDescent="0.25">
      <c r="A2021">
        <v>3225</v>
      </c>
    </row>
    <row r="2022" spans="1:1" x14ac:dyDescent="0.25">
      <c r="A2022">
        <v>3226</v>
      </c>
    </row>
    <row r="2023" spans="1:1" x14ac:dyDescent="0.25">
      <c r="A2023">
        <v>3227</v>
      </c>
    </row>
    <row r="2024" spans="1:1" x14ac:dyDescent="0.25">
      <c r="A2024">
        <v>3228</v>
      </c>
    </row>
    <row r="2025" spans="1:1" x14ac:dyDescent="0.25">
      <c r="A2025">
        <v>3229</v>
      </c>
    </row>
    <row r="2026" spans="1:1" x14ac:dyDescent="0.25">
      <c r="A2026">
        <v>3230</v>
      </c>
    </row>
    <row r="2027" spans="1:1" x14ac:dyDescent="0.25">
      <c r="A2027">
        <v>3231</v>
      </c>
    </row>
    <row r="2028" spans="1:1" x14ac:dyDescent="0.25">
      <c r="A2028">
        <v>3232</v>
      </c>
    </row>
    <row r="2029" spans="1:1" x14ac:dyDescent="0.25">
      <c r="A2029">
        <v>3233</v>
      </c>
    </row>
    <row r="2030" spans="1:1" x14ac:dyDescent="0.25">
      <c r="A2030">
        <v>3234</v>
      </c>
    </row>
    <row r="2031" spans="1:1" x14ac:dyDescent="0.25">
      <c r="A2031">
        <v>3235</v>
      </c>
    </row>
    <row r="2032" spans="1:1" x14ac:dyDescent="0.25">
      <c r="A2032">
        <v>3236</v>
      </c>
    </row>
    <row r="2033" spans="1:1" x14ac:dyDescent="0.25">
      <c r="A2033">
        <v>3237</v>
      </c>
    </row>
    <row r="2034" spans="1:1" x14ac:dyDescent="0.25">
      <c r="A2034">
        <v>3238</v>
      </c>
    </row>
    <row r="2035" spans="1:1" x14ac:dyDescent="0.25">
      <c r="A2035">
        <v>3239</v>
      </c>
    </row>
    <row r="2036" spans="1:1" x14ac:dyDescent="0.25">
      <c r="A2036">
        <v>3240</v>
      </c>
    </row>
    <row r="2037" spans="1:1" x14ac:dyDescent="0.25">
      <c r="A2037">
        <v>3241</v>
      </c>
    </row>
    <row r="2038" spans="1:1" x14ac:dyDescent="0.25">
      <c r="A2038">
        <v>3242</v>
      </c>
    </row>
    <row r="2039" spans="1:1" x14ac:dyDescent="0.25">
      <c r="A2039">
        <v>3243</v>
      </c>
    </row>
    <row r="2040" spans="1:1" x14ac:dyDescent="0.25">
      <c r="A2040">
        <v>3244</v>
      </c>
    </row>
    <row r="2041" spans="1:1" x14ac:dyDescent="0.25">
      <c r="A2041">
        <v>3245</v>
      </c>
    </row>
    <row r="2042" spans="1:1" x14ac:dyDescent="0.25">
      <c r="A2042">
        <v>3246</v>
      </c>
    </row>
    <row r="2043" spans="1:1" x14ac:dyDescent="0.25">
      <c r="A2043">
        <v>3247</v>
      </c>
    </row>
    <row r="2044" spans="1:1" x14ac:dyDescent="0.25">
      <c r="A2044">
        <v>3248</v>
      </c>
    </row>
    <row r="2045" spans="1:1" x14ac:dyDescent="0.25">
      <c r="A2045">
        <v>3249</v>
      </c>
    </row>
    <row r="2046" spans="1:1" x14ac:dyDescent="0.25">
      <c r="A2046">
        <v>3250</v>
      </c>
    </row>
    <row r="2047" spans="1:1" x14ac:dyDescent="0.25">
      <c r="A2047">
        <v>3251</v>
      </c>
    </row>
    <row r="2048" spans="1:1" x14ac:dyDescent="0.25">
      <c r="A2048">
        <v>3252</v>
      </c>
    </row>
    <row r="2049" spans="1:1" x14ac:dyDescent="0.25">
      <c r="A2049">
        <v>3253</v>
      </c>
    </row>
    <row r="2050" spans="1:1" x14ac:dyDescent="0.25">
      <c r="A2050">
        <v>3254</v>
      </c>
    </row>
    <row r="2051" spans="1:1" x14ac:dyDescent="0.25">
      <c r="A2051">
        <v>3255</v>
      </c>
    </row>
    <row r="2052" spans="1:1" x14ac:dyDescent="0.25">
      <c r="A2052">
        <v>3256</v>
      </c>
    </row>
    <row r="2053" spans="1:1" x14ac:dyDescent="0.25">
      <c r="A2053">
        <v>3257</v>
      </c>
    </row>
    <row r="2054" spans="1:1" x14ac:dyDescent="0.25">
      <c r="A2054">
        <v>3258</v>
      </c>
    </row>
    <row r="2055" spans="1:1" x14ac:dyDescent="0.25">
      <c r="A2055">
        <v>3259</v>
      </c>
    </row>
    <row r="2056" spans="1:1" x14ac:dyDescent="0.25">
      <c r="A2056">
        <v>3260</v>
      </c>
    </row>
    <row r="2057" spans="1:1" x14ac:dyDescent="0.25">
      <c r="A2057">
        <v>3261</v>
      </c>
    </row>
    <row r="2058" spans="1:1" x14ac:dyDescent="0.25">
      <c r="A2058">
        <v>3262</v>
      </c>
    </row>
    <row r="2059" spans="1:1" x14ac:dyDescent="0.25">
      <c r="A2059">
        <v>3263</v>
      </c>
    </row>
    <row r="2060" spans="1:1" x14ac:dyDescent="0.25">
      <c r="A2060">
        <v>3264</v>
      </c>
    </row>
    <row r="2061" spans="1:1" x14ac:dyDescent="0.25">
      <c r="A2061">
        <v>3265</v>
      </c>
    </row>
    <row r="2062" spans="1:1" x14ac:dyDescent="0.25">
      <c r="A2062">
        <v>3266</v>
      </c>
    </row>
    <row r="2063" spans="1:1" x14ac:dyDescent="0.25">
      <c r="A2063">
        <v>3267</v>
      </c>
    </row>
    <row r="2064" spans="1:1" x14ac:dyDescent="0.25">
      <c r="A2064">
        <v>3268</v>
      </c>
    </row>
    <row r="2065" spans="1:1" x14ac:dyDescent="0.25">
      <c r="A2065">
        <v>3269</v>
      </c>
    </row>
    <row r="2066" spans="1:1" x14ac:dyDescent="0.25">
      <c r="A2066">
        <v>3270</v>
      </c>
    </row>
    <row r="2067" spans="1:1" x14ac:dyDescent="0.25">
      <c r="A2067">
        <v>3271</v>
      </c>
    </row>
    <row r="2068" spans="1:1" x14ac:dyDescent="0.25">
      <c r="A2068">
        <v>3272</v>
      </c>
    </row>
    <row r="2069" spans="1:1" x14ac:dyDescent="0.25">
      <c r="A2069">
        <v>3273</v>
      </c>
    </row>
    <row r="2070" spans="1:1" x14ac:dyDescent="0.25">
      <c r="A2070">
        <v>3274</v>
      </c>
    </row>
    <row r="2071" spans="1:1" x14ac:dyDescent="0.25">
      <c r="A2071">
        <v>3275</v>
      </c>
    </row>
    <row r="2072" spans="1:1" x14ac:dyDescent="0.25">
      <c r="A2072">
        <v>3276</v>
      </c>
    </row>
    <row r="2073" spans="1:1" x14ac:dyDescent="0.25">
      <c r="A2073">
        <v>3277</v>
      </c>
    </row>
    <row r="2074" spans="1:1" x14ac:dyDescent="0.25">
      <c r="A2074">
        <v>3278</v>
      </c>
    </row>
    <row r="2075" spans="1:1" x14ac:dyDescent="0.25">
      <c r="A2075">
        <v>3279</v>
      </c>
    </row>
    <row r="2076" spans="1:1" x14ac:dyDescent="0.25">
      <c r="A2076">
        <v>3280</v>
      </c>
    </row>
    <row r="2077" spans="1:1" x14ac:dyDescent="0.25">
      <c r="A2077">
        <v>3281</v>
      </c>
    </row>
    <row r="2078" spans="1:1" x14ac:dyDescent="0.25">
      <c r="A2078">
        <v>3282</v>
      </c>
    </row>
    <row r="2079" spans="1:1" x14ac:dyDescent="0.25">
      <c r="A2079">
        <v>3283</v>
      </c>
    </row>
    <row r="2080" spans="1:1" x14ac:dyDescent="0.25">
      <c r="A2080">
        <v>3284</v>
      </c>
    </row>
    <row r="2081" spans="1:1" x14ac:dyDescent="0.25">
      <c r="A2081">
        <v>3285</v>
      </c>
    </row>
    <row r="2082" spans="1:1" x14ac:dyDescent="0.25">
      <c r="A2082">
        <v>3286</v>
      </c>
    </row>
    <row r="2083" spans="1:1" x14ac:dyDescent="0.25">
      <c r="A2083">
        <v>3287</v>
      </c>
    </row>
    <row r="2084" spans="1:1" x14ac:dyDescent="0.25">
      <c r="A2084">
        <v>3288</v>
      </c>
    </row>
    <row r="2085" spans="1:1" x14ac:dyDescent="0.25">
      <c r="A2085">
        <v>3289</v>
      </c>
    </row>
    <row r="2086" spans="1:1" x14ac:dyDescent="0.25">
      <c r="A2086">
        <v>3290</v>
      </c>
    </row>
    <row r="2087" spans="1:1" x14ac:dyDescent="0.25">
      <c r="A2087">
        <v>3291</v>
      </c>
    </row>
    <row r="2088" spans="1:1" x14ac:dyDescent="0.25">
      <c r="A2088">
        <v>3292</v>
      </c>
    </row>
    <row r="2089" spans="1:1" x14ac:dyDescent="0.25">
      <c r="A2089">
        <v>3293</v>
      </c>
    </row>
    <row r="2090" spans="1:1" x14ac:dyDescent="0.25">
      <c r="A2090">
        <v>3294</v>
      </c>
    </row>
    <row r="2091" spans="1:1" x14ac:dyDescent="0.25">
      <c r="A2091">
        <v>3295</v>
      </c>
    </row>
    <row r="2092" spans="1:1" x14ac:dyDescent="0.25">
      <c r="A2092">
        <v>3296</v>
      </c>
    </row>
    <row r="2093" spans="1:1" x14ac:dyDescent="0.25">
      <c r="A2093">
        <v>3297</v>
      </c>
    </row>
    <row r="2094" spans="1:1" x14ac:dyDescent="0.25">
      <c r="A2094">
        <v>3298</v>
      </c>
    </row>
    <row r="2095" spans="1:1" x14ac:dyDescent="0.25">
      <c r="A2095">
        <v>3299</v>
      </c>
    </row>
    <row r="2096" spans="1:1" x14ac:dyDescent="0.25">
      <c r="A2096">
        <v>3300</v>
      </c>
    </row>
    <row r="2097" spans="1:1" x14ac:dyDescent="0.25">
      <c r="A2097">
        <v>3301</v>
      </c>
    </row>
    <row r="2098" spans="1:1" x14ac:dyDescent="0.25">
      <c r="A2098">
        <v>3302</v>
      </c>
    </row>
    <row r="2099" spans="1:1" x14ac:dyDescent="0.25">
      <c r="A2099">
        <v>3303</v>
      </c>
    </row>
    <row r="2100" spans="1:1" x14ac:dyDescent="0.25">
      <c r="A2100">
        <v>3304</v>
      </c>
    </row>
    <row r="2101" spans="1:1" x14ac:dyDescent="0.25">
      <c r="A2101">
        <v>3305</v>
      </c>
    </row>
    <row r="2102" spans="1:1" x14ac:dyDescent="0.25">
      <c r="A2102">
        <v>3306</v>
      </c>
    </row>
    <row r="2103" spans="1:1" x14ac:dyDescent="0.25">
      <c r="A2103">
        <v>3307</v>
      </c>
    </row>
    <row r="2104" spans="1:1" x14ac:dyDescent="0.25">
      <c r="A2104">
        <v>3308</v>
      </c>
    </row>
    <row r="2105" spans="1:1" x14ac:dyDescent="0.25">
      <c r="A2105">
        <v>3309</v>
      </c>
    </row>
    <row r="2106" spans="1:1" x14ac:dyDescent="0.25">
      <c r="A2106">
        <v>3310</v>
      </c>
    </row>
    <row r="2107" spans="1:1" x14ac:dyDescent="0.25">
      <c r="A2107">
        <v>3311</v>
      </c>
    </row>
    <row r="2108" spans="1:1" x14ac:dyDescent="0.25">
      <c r="A2108">
        <v>3312</v>
      </c>
    </row>
    <row r="2109" spans="1:1" x14ac:dyDescent="0.25">
      <c r="A2109">
        <v>3313</v>
      </c>
    </row>
    <row r="2110" spans="1:1" x14ac:dyDescent="0.25">
      <c r="A2110">
        <v>3314</v>
      </c>
    </row>
    <row r="2111" spans="1:1" x14ac:dyDescent="0.25">
      <c r="A2111">
        <v>3315</v>
      </c>
    </row>
    <row r="2112" spans="1:1" x14ac:dyDescent="0.25">
      <c r="A2112">
        <v>3316</v>
      </c>
    </row>
    <row r="2113" spans="1:1" x14ac:dyDescent="0.25">
      <c r="A2113">
        <v>3317</v>
      </c>
    </row>
    <row r="2114" spans="1:1" x14ac:dyDescent="0.25">
      <c r="A2114">
        <v>3318</v>
      </c>
    </row>
    <row r="2115" spans="1:1" x14ac:dyDescent="0.25">
      <c r="A2115">
        <v>3319</v>
      </c>
    </row>
    <row r="2116" spans="1:1" x14ac:dyDescent="0.25">
      <c r="A2116">
        <v>3320</v>
      </c>
    </row>
    <row r="2117" spans="1:1" x14ac:dyDescent="0.25">
      <c r="A2117">
        <v>3321</v>
      </c>
    </row>
    <row r="2118" spans="1:1" x14ac:dyDescent="0.25">
      <c r="A2118">
        <v>3322</v>
      </c>
    </row>
    <row r="2119" spans="1:1" x14ac:dyDescent="0.25">
      <c r="A2119">
        <v>3323</v>
      </c>
    </row>
    <row r="2120" spans="1:1" x14ac:dyDescent="0.25">
      <c r="A2120">
        <v>3324</v>
      </c>
    </row>
    <row r="2121" spans="1:1" x14ac:dyDescent="0.25">
      <c r="A2121">
        <v>3325</v>
      </c>
    </row>
    <row r="2122" spans="1:1" x14ac:dyDescent="0.25">
      <c r="A2122">
        <v>3326</v>
      </c>
    </row>
    <row r="2123" spans="1:1" x14ac:dyDescent="0.25">
      <c r="A2123">
        <v>3327</v>
      </c>
    </row>
    <row r="2124" spans="1:1" x14ac:dyDescent="0.25">
      <c r="A2124">
        <v>3328</v>
      </c>
    </row>
    <row r="2125" spans="1:1" x14ac:dyDescent="0.25">
      <c r="A2125">
        <v>3329</v>
      </c>
    </row>
    <row r="2126" spans="1:1" x14ac:dyDescent="0.25">
      <c r="A2126">
        <v>3330</v>
      </c>
    </row>
    <row r="2127" spans="1:1" x14ac:dyDescent="0.25">
      <c r="A2127">
        <v>3331</v>
      </c>
    </row>
    <row r="2128" spans="1:1" x14ac:dyDescent="0.25">
      <c r="A2128">
        <v>3332</v>
      </c>
    </row>
    <row r="2129" spans="1:1" x14ac:dyDescent="0.25">
      <c r="A2129">
        <v>3333</v>
      </c>
    </row>
    <row r="2130" spans="1:1" x14ac:dyDescent="0.25">
      <c r="A2130">
        <v>3334</v>
      </c>
    </row>
    <row r="2131" spans="1:1" x14ac:dyDescent="0.25">
      <c r="A2131">
        <v>3335</v>
      </c>
    </row>
    <row r="2132" spans="1:1" x14ac:dyDescent="0.25">
      <c r="A2132">
        <v>3336</v>
      </c>
    </row>
    <row r="2133" spans="1:1" x14ac:dyDescent="0.25">
      <c r="A2133">
        <v>3337</v>
      </c>
    </row>
    <row r="2134" spans="1:1" x14ac:dyDescent="0.25">
      <c r="A2134">
        <v>3338</v>
      </c>
    </row>
    <row r="2135" spans="1:1" x14ac:dyDescent="0.25">
      <c r="A2135">
        <v>3339</v>
      </c>
    </row>
    <row r="2136" spans="1:1" x14ac:dyDescent="0.25">
      <c r="A2136">
        <v>3340</v>
      </c>
    </row>
    <row r="2137" spans="1:1" x14ac:dyDescent="0.25">
      <c r="A2137">
        <v>3341</v>
      </c>
    </row>
    <row r="2138" spans="1:1" x14ac:dyDescent="0.25">
      <c r="A2138">
        <v>3342</v>
      </c>
    </row>
    <row r="2139" spans="1:1" x14ac:dyDescent="0.25">
      <c r="A2139">
        <v>3343</v>
      </c>
    </row>
    <row r="2140" spans="1:1" x14ac:dyDescent="0.25">
      <c r="A2140">
        <v>3344</v>
      </c>
    </row>
    <row r="2141" spans="1:1" x14ac:dyDescent="0.25">
      <c r="A2141">
        <v>3345</v>
      </c>
    </row>
    <row r="2142" spans="1:1" x14ac:dyDescent="0.25">
      <c r="A2142">
        <v>3346</v>
      </c>
    </row>
    <row r="2143" spans="1:1" x14ac:dyDescent="0.25">
      <c r="A2143">
        <v>3347</v>
      </c>
    </row>
    <row r="2144" spans="1:1" x14ac:dyDescent="0.25">
      <c r="A2144">
        <v>3348</v>
      </c>
    </row>
    <row r="2145" spans="1:1" x14ac:dyDescent="0.25">
      <c r="A2145">
        <v>3349</v>
      </c>
    </row>
    <row r="2146" spans="1:1" x14ac:dyDescent="0.25">
      <c r="A2146">
        <v>3350</v>
      </c>
    </row>
    <row r="2147" spans="1:1" x14ac:dyDescent="0.25">
      <c r="A2147">
        <v>3351</v>
      </c>
    </row>
    <row r="2148" spans="1:1" x14ac:dyDescent="0.25">
      <c r="A2148">
        <v>3352</v>
      </c>
    </row>
    <row r="2149" spans="1:1" x14ac:dyDescent="0.25">
      <c r="A2149">
        <v>3353</v>
      </c>
    </row>
    <row r="2150" spans="1:1" x14ac:dyDescent="0.25">
      <c r="A2150">
        <v>3354</v>
      </c>
    </row>
    <row r="2151" spans="1:1" x14ac:dyDescent="0.25">
      <c r="A2151">
        <v>3355</v>
      </c>
    </row>
    <row r="2152" spans="1:1" x14ac:dyDescent="0.25">
      <c r="A2152">
        <v>3356</v>
      </c>
    </row>
    <row r="2153" spans="1:1" x14ac:dyDescent="0.25">
      <c r="A2153">
        <v>3357</v>
      </c>
    </row>
    <row r="2154" spans="1:1" x14ac:dyDescent="0.25">
      <c r="A2154">
        <v>3358</v>
      </c>
    </row>
    <row r="2155" spans="1:1" x14ac:dyDescent="0.25">
      <c r="A2155">
        <v>3359</v>
      </c>
    </row>
    <row r="2156" spans="1:1" x14ac:dyDescent="0.25">
      <c r="A2156">
        <v>3360</v>
      </c>
    </row>
    <row r="2157" spans="1:1" x14ac:dyDescent="0.25">
      <c r="A2157">
        <v>3361</v>
      </c>
    </row>
    <row r="2158" spans="1:1" x14ac:dyDescent="0.25">
      <c r="A2158">
        <v>3362</v>
      </c>
    </row>
    <row r="2159" spans="1:1" x14ac:dyDescent="0.25">
      <c r="A2159">
        <v>3363</v>
      </c>
    </row>
    <row r="2160" spans="1:1" x14ac:dyDescent="0.25">
      <c r="A2160">
        <v>3364</v>
      </c>
    </row>
    <row r="2161" spans="1:1" x14ac:dyDescent="0.25">
      <c r="A2161">
        <v>3365</v>
      </c>
    </row>
    <row r="2162" spans="1:1" x14ac:dyDescent="0.25">
      <c r="A2162">
        <v>3366</v>
      </c>
    </row>
    <row r="2163" spans="1:1" x14ac:dyDescent="0.25">
      <c r="A2163">
        <v>3367</v>
      </c>
    </row>
    <row r="2164" spans="1:1" x14ac:dyDescent="0.25">
      <c r="A2164">
        <v>3368</v>
      </c>
    </row>
    <row r="2165" spans="1:1" x14ac:dyDescent="0.25">
      <c r="A2165">
        <v>3369</v>
      </c>
    </row>
    <row r="2166" spans="1:1" x14ac:dyDescent="0.25">
      <c r="A2166">
        <v>3370</v>
      </c>
    </row>
    <row r="2167" spans="1:1" x14ac:dyDescent="0.25">
      <c r="A2167">
        <v>3371</v>
      </c>
    </row>
    <row r="2168" spans="1:1" x14ac:dyDescent="0.25">
      <c r="A2168">
        <v>3372</v>
      </c>
    </row>
    <row r="2169" spans="1:1" x14ac:dyDescent="0.25">
      <c r="A2169">
        <v>3373</v>
      </c>
    </row>
    <row r="2170" spans="1:1" x14ac:dyDescent="0.25">
      <c r="A2170">
        <v>3374</v>
      </c>
    </row>
    <row r="2171" spans="1:1" x14ac:dyDescent="0.25">
      <c r="A2171">
        <v>3375</v>
      </c>
    </row>
    <row r="2172" spans="1:1" x14ac:dyDescent="0.25">
      <c r="A2172">
        <v>3376</v>
      </c>
    </row>
    <row r="2173" spans="1:1" x14ac:dyDescent="0.25">
      <c r="A2173">
        <v>3377</v>
      </c>
    </row>
    <row r="2174" spans="1:1" x14ac:dyDescent="0.25">
      <c r="A2174">
        <v>3378</v>
      </c>
    </row>
    <row r="2175" spans="1:1" x14ac:dyDescent="0.25">
      <c r="A2175">
        <v>3379</v>
      </c>
    </row>
    <row r="2176" spans="1:1" x14ac:dyDescent="0.25">
      <c r="A2176">
        <v>3380</v>
      </c>
    </row>
    <row r="2177" spans="1:1" x14ac:dyDescent="0.25">
      <c r="A2177">
        <v>3381</v>
      </c>
    </row>
    <row r="2178" spans="1:1" x14ac:dyDescent="0.25">
      <c r="A2178">
        <v>3382</v>
      </c>
    </row>
    <row r="2179" spans="1:1" x14ac:dyDescent="0.25">
      <c r="A2179">
        <v>3383</v>
      </c>
    </row>
    <row r="2180" spans="1:1" x14ac:dyDescent="0.25">
      <c r="A2180">
        <v>3384</v>
      </c>
    </row>
    <row r="2181" spans="1:1" x14ac:dyDescent="0.25">
      <c r="A2181">
        <v>3385</v>
      </c>
    </row>
    <row r="2182" spans="1:1" x14ac:dyDescent="0.25">
      <c r="A2182">
        <v>3386</v>
      </c>
    </row>
    <row r="2183" spans="1:1" x14ac:dyDescent="0.25">
      <c r="A2183">
        <v>3387</v>
      </c>
    </row>
    <row r="2184" spans="1:1" x14ac:dyDescent="0.25">
      <c r="A2184">
        <v>3388</v>
      </c>
    </row>
    <row r="2185" spans="1:1" x14ac:dyDescent="0.25">
      <c r="A2185">
        <v>3389</v>
      </c>
    </row>
    <row r="2186" spans="1:1" x14ac:dyDescent="0.25">
      <c r="A2186">
        <v>3390</v>
      </c>
    </row>
    <row r="2187" spans="1:1" x14ac:dyDescent="0.25">
      <c r="A2187">
        <v>3391</v>
      </c>
    </row>
    <row r="2188" spans="1:1" x14ac:dyDescent="0.25">
      <c r="A2188">
        <v>3392</v>
      </c>
    </row>
    <row r="2189" spans="1:1" x14ac:dyDescent="0.25">
      <c r="A2189">
        <v>3393</v>
      </c>
    </row>
    <row r="2190" spans="1:1" x14ac:dyDescent="0.25">
      <c r="A2190">
        <v>3394</v>
      </c>
    </row>
    <row r="2191" spans="1:1" x14ac:dyDescent="0.25">
      <c r="A2191">
        <v>3395</v>
      </c>
    </row>
    <row r="2192" spans="1:1" x14ac:dyDescent="0.25">
      <c r="A2192">
        <v>3396</v>
      </c>
    </row>
    <row r="2193" spans="1:1" x14ac:dyDescent="0.25">
      <c r="A2193">
        <v>3397</v>
      </c>
    </row>
    <row r="2194" spans="1:1" x14ac:dyDescent="0.25">
      <c r="A2194">
        <v>3398</v>
      </c>
    </row>
    <row r="2195" spans="1:1" x14ac:dyDescent="0.25">
      <c r="A2195">
        <v>3399</v>
      </c>
    </row>
    <row r="2196" spans="1:1" x14ac:dyDescent="0.25">
      <c r="A2196">
        <v>3400</v>
      </c>
    </row>
    <row r="2197" spans="1:1" x14ac:dyDescent="0.25">
      <c r="A2197">
        <v>3401</v>
      </c>
    </row>
    <row r="2198" spans="1:1" x14ac:dyDescent="0.25">
      <c r="A2198">
        <v>3402</v>
      </c>
    </row>
    <row r="2199" spans="1:1" x14ac:dyDescent="0.25">
      <c r="A2199">
        <v>3403</v>
      </c>
    </row>
    <row r="2200" spans="1:1" x14ac:dyDescent="0.25">
      <c r="A2200">
        <v>3404</v>
      </c>
    </row>
    <row r="2201" spans="1:1" x14ac:dyDescent="0.25">
      <c r="A2201">
        <v>3405</v>
      </c>
    </row>
    <row r="2202" spans="1:1" x14ac:dyDescent="0.25">
      <c r="A2202">
        <v>3406</v>
      </c>
    </row>
    <row r="2203" spans="1:1" x14ac:dyDescent="0.25">
      <c r="A2203">
        <v>3407</v>
      </c>
    </row>
    <row r="2204" spans="1:1" x14ac:dyDescent="0.25">
      <c r="A2204">
        <v>3408</v>
      </c>
    </row>
    <row r="2205" spans="1:1" x14ac:dyDescent="0.25">
      <c r="A2205">
        <v>3409</v>
      </c>
    </row>
    <row r="2206" spans="1:1" x14ac:dyDescent="0.25">
      <c r="A2206">
        <v>3410</v>
      </c>
    </row>
    <row r="2207" spans="1:1" x14ac:dyDescent="0.25">
      <c r="A2207">
        <v>3411</v>
      </c>
    </row>
    <row r="2208" spans="1:1" x14ac:dyDescent="0.25">
      <c r="A2208">
        <v>3412</v>
      </c>
    </row>
    <row r="2209" spans="1:1" x14ac:dyDescent="0.25">
      <c r="A2209">
        <v>3413</v>
      </c>
    </row>
    <row r="2210" spans="1:1" x14ac:dyDescent="0.25">
      <c r="A2210">
        <v>3414</v>
      </c>
    </row>
    <row r="2211" spans="1:1" x14ac:dyDescent="0.25">
      <c r="A2211">
        <v>3415</v>
      </c>
    </row>
    <row r="2212" spans="1:1" x14ac:dyDescent="0.25">
      <c r="A2212">
        <v>3416</v>
      </c>
    </row>
    <row r="2213" spans="1:1" x14ac:dyDescent="0.25">
      <c r="A2213">
        <v>3417</v>
      </c>
    </row>
    <row r="2214" spans="1:1" x14ac:dyDescent="0.25">
      <c r="A2214">
        <v>3418</v>
      </c>
    </row>
    <row r="2215" spans="1:1" x14ac:dyDescent="0.25">
      <c r="A2215">
        <v>3419</v>
      </c>
    </row>
    <row r="2216" spans="1:1" x14ac:dyDescent="0.25">
      <c r="A2216">
        <v>3420</v>
      </c>
    </row>
    <row r="2217" spans="1:1" x14ac:dyDescent="0.25">
      <c r="A2217">
        <v>3421</v>
      </c>
    </row>
    <row r="2218" spans="1:1" x14ac:dyDescent="0.25">
      <c r="A2218">
        <v>3422</v>
      </c>
    </row>
    <row r="2219" spans="1:1" x14ac:dyDescent="0.25">
      <c r="A2219">
        <v>3423</v>
      </c>
    </row>
    <row r="2220" spans="1:1" x14ac:dyDescent="0.25">
      <c r="A2220">
        <v>3424</v>
      </c>
    </row>
    <row r="2221" spans="1:1" x14ac:dyDescent="0.25">
      <c r="A2221">
        <v>3425</v>
      </c>
    </row>
    <row r="2222" spans="1:1" x14ac:dyDescent="0.25">
      <c r="A2222">
        <v>3426</v>
      </c>
    </row>
    <row r="2223" spans="1:1" x14ac:dyDescent="0.25">
      <c r="A2223">
        <v>3427</v>
      </c>
    </row>
    <row r="2224" spans="1:1" x14ac:dyDescent="0.25">
      <c r="A2224">
        <v>3428</v>
      </c>
    </row>
    <row r="2225" spans="1:1" x14ac:dyDescent="0.25">
      <c r="A2225">
        <v>3429</v>
      </c>
    </row>
    <row r="2226" spans="1:1" x14ac:dyDescent="0.25">
      <c r="A2226">
        <v>3430</v>
      </c>
    </row>
    <row r="2227" spans="1:1" x14ac:dyDescent="0.25">
      <c r="A2227">
        <v>3431</v>
      </c>
    </row>
    <row r="2228" spans="1:1" x14ac:dyDescent="0.25">
      <c r="A2228">
        <v>3432</v>
      </c>
    </row>
    <row r="2229" spans="1:1" x14ac:dyDescent="0.25">
      <c r="A2229">
        <v>3433</v>
      </c>
    </row>
    <row r="2230" spans="1:1" x14ac:dyDescent="0.25">
      <c r="A2230">
        <v>3434</v>
      </c>
    </row>
    <row r="2231" spans="1:1" x14ac:dyDescent="0.25">
      <c r="A2231">
        <v>3435</v>
      </c>
    </row>
    <row r="2232" spans="1:1" x14ac:dyDescent="0.25">
      <c r="A2232">
        <v>3436</v>
      </c>
    </row>
    <row r="2233" spans="1:1" x14ac:dyDescent="0.25">
      <c r="A2233">
        <v>3437</v>
      </c>
    </row>
    <row r="2234" spans="1:1" x14ac:dyDescent="0.25">
      <c r="A2234">
        <v>3438</v>
      </c>
    </row>
    <row r="2235" spans="1:1" x14ac:dyDescent="0.25">
      <c r="A2235">
        <v>3439</v>
      </c>
    </row>
    <row r="2236" spans="1:1" x14ac:dyDescent="0.25">
      <c r="A2236">
        <v>3440</v>
      </c>
    </row>
    <row r="2237" spans="1:1" x14ac:dyDescent="0.25">
      <c r="A2237">
        <v>3441</v>
      </c>
    </row>
    <row r="2238" spans="1:1" x14ac:dyDescent="0.25">
      <c r="A2238">
        <v>3442</v>
      </c>
    </row>
    <row r="2239" spans="1:1" x14ac:dyDescent="0.25">
      <c r="A2239">
        <v>3443</v>
      </c>
    </row>
    <row r="2240" spans="1:1" x14ac:dyDescent="0.25">
      <c r="A2240">
        <v>3444</v>
      </c>
    </row>
    <row r="2241" spans="1:1" x14ac:dyDescent="0.25">
      <c r="A2241">
        <v>3445</v>
      </c>
    </row>
    <row r="2242" spans="1:1" x14ac:dyDescent="0.25">
      <c r="A2242">
        <v>3446</v>
      </c>
    </row>
    <row r="2243" spans="1:1" x14ac:dyDescent="0.25">
      <c r="A2243">
        <v>3447</v>
      </c>
    </row>
    <row r="2244" spans="1:1" x14ac:dyDescent="0.25">
      <c r="A2244">
        <v>3448</v>
      </c>
    </row>
    <row r="2245" spans="1:1" x14ac:dyDescent="0.25">
      <c r="A2245">
        <v>3449</v>
      </c>
    </row>
    <row r="2246" spans="1:1" x14ac:dyDescent="0.25">
      <c r="A2246">
        <v>3450</v>
      </c>
    </row>
    <row r="2247" spans="1:1" x14ac:dyDescent="0.25">
      <c r="A2247">
        <v>3451</v>
      </c>
    </row>
    <row r="2248" spans="1:1" x14ac:dyDescent="0.25">
      <c r="A2248">
        <v>3452</v>
      </c>
    </row>
    <row r="2249" spans="1:1" x14ac:dyDescent="0.25">
      <c r="A2249">
        <v>3453</v>
      </c>
    </row>
    <row r="2250" spans="1:1" x14ac:dyDescent="0.25">
      <c r="A2250">
        <v>3454</v>
      </c>
    </row>
    <row r="2251" spans="1:1" x14ac:dyDescent="0.25">
      <c r="A2251">
        <v>3455</v>
      </c>
    </row>
    <row r="2252" spans="1:1" x14ac:dyDescent="0.25">
      <c r="A2252">
        <v>3456</v>
      </c>
    </row>
    <row r="2253" spans="1:1" x14ac:dyDescent="0.25">
      <c r="A2253">
        <v>3457</v>
      </c>
    </row>
    <row r="2254" spans="1:1" x14ac:dyDescent="0.25">
      <c r="A2254">
        <v>3458</v>
      </c>
    </row>
    <row r="2255" spans="1:1" x14ac:dyDescent="0.25">
      <c r="A2255">
        <v>3459</v>
      </c>
    </row>
    <row r="2256" spans="1:1" x14ac:dyDescent="0.25">
      <c r="A2256">
        <v>3460</v>
      </c>
    </row>
    <row r="2257" spans="1:1" x14ac:dyDescent="0.25">
      <c r="A2257">
        <v>3461</v>
      </c>
    </row>
    <row r="2258" spans="1:1" x14ac:dyDescent="0.25">
      <c r="A2258">
        <v>3462</v>
      </c>
    </row>
    <row r="2259" spans="1:1" x14ac:dyDescent="0.25">
      <c r="A2259">
        <v>3463</v>
      </c>
    </row>
    <row r="2260" spans="1:1" x14ac:dyDescent="0.25">
      <c r="A2260">
        <v>3464</v>
      </c>
    </row>
    <row r="2261" spans="1:1" x14ac:dyDescent="0.25">
      <c r="A2261">
        <v>3465</v>
      </c>
    </row>
    <row r="2262" spans="1:1" x14ac:dyDescent="0.25">
      <c r="A2262">
        <v>3466</v>
      </c>
    </row>
    <row r="2263" spans="1:1" x14ac:dyDescent="0.25">
      <c r="A2263">
        <v>3467</v>
      </c>
    </row>
    <row r="2264" spans="1:1" x14ac:dyDescent="0.25">
      <c r="A2264">
        <v>3468</v>
      </c>
    </row>
    <row r="2265" spans="1:1" x14ac:dyDescent="0.25">
      <c r="A2265">
        <v>3469</v>
      </c>
    </row>
    <row r="2266" spans="1:1" x14ac:dyDescent="0.25">
      <c r="A2266">
        <v>3470</v>
      </c>
    </row>
    <row r="2267" spans="1:1" x14ac:dyDescent="0.25">
      <c r="A2267">
        <v>3471</v>
      </c>
    </row>
    <row r="2268" spans="1:1" x14ac:dyDescent="0.25">
      <c r="A2268">
        <v>3472</v>
      </c>
    </row>
    <row r="2269" spans="1:1" x14ac:dyDescent="0.25">
      <c r="A2269">
        <v>3473</v>
      </c>
    </row>
    <row r="2270" spans="1:1" x14ac:dyDescent="0.25">
      <c r="A2270">
        <v>3474</v>
      </c>
    </row>
    <row r="2271" spans="1:1" x14ac:dyDescent="0.25">
      <c r="A2271">
        <v>3475</v>
      </c>
    </row>
    <row r="2272" spans="1:1" x14ac:dyDescent="0.25">
      <c r="A2272">
        <v>3476</v>
      </c>
    </row>
    <row r="2273" spans="1:1" x14ac:dyDescent="0.25">
      <c r="A2273">
        <v>3477</v>
      </c>
    </row>
    <row r="2274" spans="1:1" x14ac:dyDescent="0.25">
      <c r="A2274">
        <v>3478</v>
      </c>
    </row>
    <row r="2275" spans="1:1" x14ac:dyDescent="0.25">
      <c r="A2275">
        <v>3479</v>
      </c>
    </row>
    <row r="2276" spans="1:1" x14ac:dyDescent="0.25">
      <c r="A2276">
        <v>3480</v>
      </c>
    </row>
    <row r="2277" spans="1:1" x14ac:dyDescent="0.25">
      <c r="A2277">
        <v>3481</v>
      </c>
    </row>
    <row r="2278" spans="1:1" x14ac:dyDescent="0.25">
      <c r="A2278">
        <v>3482</v>
      </c>
    </row>
    <row r="2279" spans="1:1" x14ac:dyDescent="0.25">
      <c r="A2279">
        <v>3483</v>
      </c>
    </row>
    <row r="2280" spans="1:1" x14ac:dyDescent="0.25">
      <c r="A2280">
        <v>3484</v>
      </c>
    </row>
    <row r="2281" spans="1:1" x14ac:dyDescent="0.25">
      <c r="A2281">
        <v>3485</v>
      </c>
    </row>
    <row r="2282" spans="1:1" x14ac:dyDescent="0.25">
      <c r="A2282">
        <v>3486</v>
      </c>
    </row>
    <row r="2283" spans="1:1" x14ac:dyDescent="0.25">
      <c r="A2283">
        <v>3487</v>
      </c>
    </row>
    <row r="2284" spans="1:1" x14ac:dyDescent="0.25">
      <c r="A2284">
        <v>3488</v>
      </c>
    </row>
    <row r="2285" spans="1:1" x14ac:dyDescent="0.25">
      <c r="A2285">
        <v>3489</v>
      </c>
    </row>
    <row r="2286" spans="1:1" x14ac:dyDescent="0.25">
      <c r="A2286">
        <v>3490</v>
      </c>
    </row>
    <row r="2287" spans="1:1" x14ac:dyDescent="0.25">
      <c r="A2287">
        <v>3491</v>
      </c>
    </row>
    <row r="2288" spans="1:1" x14ac:dyDescent="0.25">
      <c r="A2288">
        <v>3492</v>
      </c>
    </row>
    <row r="2289" spans="1:1" x14ac:dyDescent="0.25">
      <c r="A2289">
        <v>3493</v>
      </c>
    </row>
    <row r="2290" spans="1:1" x14ac:dyDescent="0.25">
      <c r="A2290">
        <v>3494</v>
      </c>
    </row>
    <row r="2291" spans="1:1" x14ac:dyDescent="0.25">
      <c r="A2291">
        <v>3495</v>
      </c>
    </row>
    <row r="2292" spans="1:1" x14ac:dyDescent="0.25">
      <c r="A2292">
        <v>3496</v>
      </c>
    </row>
    <row r="2293" spans="1:1" x14ac:dyDescent="0.25">
      <c r="A2293">
        <v>3497</v>
      </c>
    </row>
    <row r="2294" spans="1:1" x14ac:dyDescent="0.25">
      <c r="A2294">
        <v>3498</v>
      </c>
    </row>
    <row r="2295" spans="1:1" x14ac:dyDescent="0.25">
      <c r="A2295">
        <v>3499</v>
      </c>
    </row>
    <row r="2296" spans="1:1" x14ac:dyDescent="0.25">
      <c r="A2296">
        <v>3500</v>
      </c>
    </row>
    <row r="2297" spans="1:1" x14ac:dyDescent="0.25">
      <c r="A2297">
        <v>3501</v>
      </c>
    </row>
    <row r="2298" spans="1:1" x14ac:dyDescent="0.25">
      <c r="A2298">
        <v>3502</v>
      </c>
    </row>
    <row r="2299" spans="1:1" x14ac:dyDescent="0.25">
      <c r="A2299">
        <v>3503</v>
      </c>
    </row>
    <row r="2300" spans="1:1" x14ac:dyDescent="0.25">
      <c r="A2300">
        <v>3504</v>
      </c>
    </row>
    <row r="2301" spans="1:1" x14ac:dyDescent="0.25">
      <c r="A2301">
        <v>3505</v>
      </c>
    </row>
    <row r="2302" spans="1:1" x14ac:dyDescent="0.25">
      <c r="A2302">
        <v>3506</v>
      </c>
    </row>
    <row r="2303" spans="1:1" x14ac:dyDescent="0.25">
      <c r="A2303">
        <v>3507</v>
      </c>
    </row>
    <row r="2304" spans="1:1" x14ac:dyDescent="0.25">
      <c r="A2304">
        <v>3508</v>
      </c>
    </row>
    <row r="2305" spans="1:1" x14ac:dyDescent="0.25">
      <c r="A2305">
        <v>3509</v>
      </c>
    </row>
    <row r="2306" spans="1:1" x14ac:dyDescent="0.25">
      <c r="A2306">
        <v>3510</v>
      </c>
    </row>
    <row r="2307" spans="1:1" x14ac:dyDescent="0.25">
      <c r="A2307">
        <v>3511</v>
      </c>
    </row>
    <row r="2308" spans="1:1" x14ac:dyDescent="0.25">
      <c r="A2308">
        <v>3512</v>
      </c>
    </row>
    <row r="2309" spans="1:1" x14ac:dyDescent="0.25">
      <c r="A2309">
        <v>3513</v>
      </c>
    </row>
    <row r="2310" spans="1:1" x14ac:dyDescent="0.25">
      <c r="A2310">
        <v>3514</v>
      </c>
    </row>
    <row r="2311" spans="1:1" x14ac:dyDescent="0.25">
      <c r="A2311">
        <v>3515</v>
      </c>
    </row>
    <row r="2312" spans="1:1" x14ac:dyDescent="0.25">
      <c r="A2312">
        <v>3516</v>
      </c>
    </row>
    <row r="2313" spans="1:1" x14ac:dyDescent="0.25">
      <c r="A2313">
        <v>3517</v>
      </c>
    </row>
    <row r="2314" spans="1:1" x14ac:dyDescent="0.25">
      <c r="A2314">
        <v>3518</v>
      </c>
    </row>
    <row r="2315" spans="1:1" x14ac:dyDescent="0.25">
      <c r="A2315">
        <v>3519</v>
      </c>
    </row>
    <row r="2316" spans="1:1" x14ac:dyDescent="0.25">
      <c r="A2316">
        <v>3520</v>
      </c>
    </row>
    <row r="2317" spans="1:1" x14ac:dyDescent="0.25">
      <c r="A2317">
        <v>3521</v>
      </c>
    </row>
    <row r="2318" spans="1:1" x14ac:dyDescent="0.25">
      <c r="A2318">
        <v>3522</v>
      </c>
    </row>
    <row r="2319" spans="1:1" x14ac:dyDescent="0.25">
      <c r="A2319">
        <v>3523</v>
      </c>
    </row>
    <row r="2320" spans="1:1" x14ac:dyDescent="0.25">
      <c r="A2320">
        <v>3524</v>
      </c>
    </row>
    <row r="2321" spans="1:1" x14ac:dyDescent="0.25">
      <c r="A2321">
        <v>3525</v>
      </c>
    </row>
    <row r="2322" spans="1:1" x14ac:dyDescent="0.25">
      <c r="A2322">
        <v>3526</v>
      </c>
    </row>
    <row r="2323" spans="1:1" x14ac:dyDescent="0.25">
      <c r="A2323">
        <v>3527</v>
      </c>
    </row>
    <row r="2324" spans="1:1" x14ac:dyDescent="0.25">
      <c r="A2324">
        <v>3528</v>
      </c>
    </row>
    <row r="2325" spans="1:1" x14ac:dyDescent="0.25">
      <c r="A2325">
        <v>3529</v>
      </c>
    </row>
    <row r="2326" spans="1:1" x14ac:dyDescent="0.25">
      <c r="A2326">
        <v>3530</v>
      </c>
    </row>
    <row r="2327" spans="1:1" x14ac:dyDescent="0.25">
      <c r="A2327">
        <v>3531</v>
      </c>
    </row>
    <row r="2328" spans="1:1" x14ac:dyDescent="0.25">
      <c r="A2328">
        <v>3532</v>
      </c>
    </row>
    <row r="2329" spans="1:1" x14ac:dyDescent="0.25">
      <c r="A2329">
        <v>3533</v>
      </c>
    </row>
    <row r="2330" spans="1:1" x14ac:dyDescent="0.25">
      <c r="A2330">
        <v>3534</v>
      </c>
    </row>
    <row r="2331" spans="1:1" x14ac:dyDescent="0.25">
      <c r="A2331">
        <v>3535</v>
      </c>
    </row>
    <row r="2332" spans="1:1" x14ac:dyDescent="0.25">
      <c r="A2332">
        <v>3536</v>
      </c>
    </row>
    <row r="2333" spans="1:1" x14ac:dyDescent="0.25">
      <c r="A2333">
        <v>3537</v>
      </c>
    </row>
    <row r="2334" spans="1:1" x14ac:dyDescent="0.25">
      <c r="A2334">
        <v>3538</v>
      </c>
    </row>
    <row r="2335" spans="1:1" x14ac:dyDescent="0.25">
      <c r="A2335">
        <v>3539</v>
      </c>
    </row>
    <row r="2336" spans="1:1" x14ac:dyDescent="0.25">
      <c r="A2336">
        <v>3540</v>
      </c>
    </row>
    <row r="2337" spans="1:1" x14ac:dyDescent="0.25">
      <c r="A2337">
        <v>3541</v>
      </c>
    </row>
    <row r="2338" spans="1:1" x14ac:dyDescent="0.25">
      <c r="A2338">
        <v>3542</v>
      </c>
    </row>
    <row r="2339" spans="1:1" x14ac:dyDescent="0.25">
      <c r="A2339">
        <v>3543</v>
      </c>
    </row>
    <row r="2340" spans="1:1" x14ac:dyDescent="0.25">
      <c r="A2340">
        <v>3544</v>
      </c>
    </row>
    <row r="2341" spans="1:1" x14ac:dyDescent="0.25">
      <c r="A2341">
        <v>3545</v>
      </c>
    </row>
    <row r="2342" spans="1:1" x14ac:dyDescent="0.25">
      <c r="A2342">
        <v>3546</v>
      </c>
    </row>
    <row r="2343" spans="1:1" x14ac:dyDescent="0.25">
      <c r="A2343">
        <v>3547</v>
      </c>
    </row>
    <row r="2344" spans="1:1" x14ac:dyDescent="0.25">
      <c r="A2344">
        <v>3548</v>
      </c>
    </row>
    <row r="2345" spans="1:1" x14ac:dyDescent="0.25">
      <c r="A2345">
        <v>3549</v>
      </c>
    </row>
    <row r="2346" spans="1:1" x14ac:dyDescent="0.25">
      <c r="A2346">
        <v>3550</v>
      </c>
    </row>
    <row r="2347" spans="1:1" x14ac:dyDescent="0.25">
      <c r="A2347">
        <v>3551</v>
      </c>
    </row>
    <row r="2348" spans="1:1" x14ac:dyDescent="0.25">
      <c r="A2348">
        <v>3552</v>
      </c>
    </row>
    <row r="2349" spans="1:1" x14ac:dyDescent="0.25">
      <c r="A2349">
        <v>3553</v>
      </c>
    </row>
    <row r="2350" spans="1:1" x14ac:dyDescent="0.25">
      <c r="A2350">
        <v>3554</v>
      </c>
    </row>
    <row r="2351" spans="1:1" x14ac:dyDescent="0.25">
      <c r="A2351">
        <v>3555</v>
      </c>
    </row>
    <row r="2352" spans="1:1" x14ac:dyDescent="0.25">
      <c r="A2352">
        <v>3556</v>
      </c>
    </row>
    <row r="2353" spans="1:1" x14ac:dyDescent="0.25">
      <c r="A2353">
        <v>3557</v>
      </c>
    </row>
    <row r="2354" spans="1:1" x14ac:dyDescent="0.25">
      <c r="A2354">
        <v>3558</v>
      </c>
    </row>
    <row r="2355" spans="1:1" x14ac:dyDescent="0.25">
      <c r="A2355">
        <v>3559</v>
      </c>
    </row>
    <row r="2356" spans="1:1" x14ac:dyDescent="0.25">
      <c r="A2356">
        <v>3560</v>
      </c>
    </row>
    <row r="2357" spans="1:1" x14ac:dyDescent="0.25">
      <c r="A2357">
        <v>3561</v>
      </c>
    </row>
    <row r="2358" spans="1:1" x14ac:dyDescent="0.25">
      <c r="A2358">
        <v>3562</v>
      </c>
    </row>
    <row r="2359" spans="1:1" x14ac:dyDescent="0.25">
      <c r="A2359">
        <v>3563</v>
      </c>
    </row>
    <row r="2360" spans="1:1" x14ac:dyDescent="0.25">
      <c r="A2360">
        <v>3564</v>
      </c>
    </row>
    <row r="2361" spans="1:1" x14ac:dyDescent="0.25">
      <c r="A2361">
        <v>3565</v>
      </c>
    </row>
    <row r="2362" spans="1:1" x14ac:dyDescent="0.25">
      <c r="A2362">
        <v>3566</v>
      </c>
    </row>
    <row r="2363" spans="1:1" x14ac:dyDescent="0.25">
      <c r="A2363">
        <v>3567</v>
      </c>
    </row>
    <row r="2364" spans="1:1" x14ac:dyDescent="0.25">
      <c r="A2364">
        <v>3568</v>
      </c>
    </row>
    <row r="2365" spans="1:1" x14ac:dyDescent="0.25">
      <c r="A2365">
        <v>3569</v>
      </c>
    </row>
    <row r="2366" spans="1:1" x14ac:dyDescent="0.25">
      <c r="A2366">
        <v>3570</v>
      </c>
    </row>
    <row r="2367" spans="1:1" x14ac:dyDescent="0.25">
      <c r="A2367">
        <v>3571</v>
      </c>
    </row>
    <row r="2368" spans="1:1" x14ac:dyDescent="0.25">
      <c r="A2368">
        <v>3572</v>
      </c>
    </row>
    <row r="2369" spans="1:1" x14ac:dyDescent="0.25">
      <c r="A2369">
        <v>3573</v>
      </c>
    </row>
    <row r="2370" spans="1:1" x14ac:dyDescent="0.25">
      <c r="A2370">
        <v>3574</v>
      </c>
    </row>
    <row r="2371" spans="1:1" x14ac:dyDescent="0.25">
      <c r="A2371">
        <v>3575</v>
      </c>
    </row>
    <row r="2372" spans="1:1" x14ac:dyDescent="0.25">
      <c r="A2372">
        <v>3576</v>
      </c>
    </row>
    <row r="2373" spans="1:1" x14ac:dyDescent="0.25">
      <c r="A2373">
        <v>3577</v>
      </c>
    </row>
    <row r="2374" spans="1:1" x14ac:dyDescent="0.25">
      <c r="A2374">
        <v>3578</v>
      </c>
    </row>
    <row r="2375" spans="1:1" x14ac:dyDescent="0.25">
      <c r="A2375">
        <v>3579</v>
      </c>
    </row>
    <row r="2376" spans="1:1" x14ac:dyDescent="0.25">
      <c r="A2376">
        <v>3580</v>
      </c>
    </row>
    <row r="2377" spans="1:1" x14ac:dyDescent="0.25">
      <c r="A2377">
        <v>3581</v>
      </c>
    </row>
    <row r="2378" spans="1:1" x14ac:dyDescent="0.25">
      <c r="A2378">
        <v>3582</v>
      </c>
    </row>
    <row r="2379" spans="1:1" x14ac:dyDescent="0.25">
      <c r="A2379">
        <v>3583</v>
      </c>
    </row>
    <row r="2380" spans="1:1" x14ac:dyDescent="0.25">
      <c r="A2380">
        <v>3584</v>
      </c>
    </row>
    <row r="2381" spans="1:1" x14ac:dyDescent="0.25">
      <c r="A2381">
        <v>3585</v>
      </c>
    </row>
    <row r="2382" spans="1:1" x14ac:dyDescent="0.25">
      <c r="A2382">
        <v>3586</v>
      </c>
    </row>
    <row r="2383" spans="1:1" x14ac:dyDescent="0.25">
      <c r="A2383">
        <v>3587</v>
      </c>
    </row>
    <row r="2384" spans="1:1" x14ac:dyDescent="0.25">
      <c r="A2384">
        <v>3588</v>
      </c>
    </row>
    <row r="2385" spans="1:1" x14ac:dyDescent="0.25">
      <c r="A2385">
        <v>3589</v>
      </c>
    </row>
    <row r="2386" spans="1:1" x14ac:dyDescent="0.25">
      <c r="A2386">
        <v>3590</v>
      </c>
    </row>
    <row r="2387" spans="1:1" x14ac:dyDescent="0.25">
      <c r="A2387">
        <v>3591</v>
      </c>
    </row>
    <row r="2388" spans="1:1" x14ac:dyDescent="0.25">
      <c r="A2388">
        <v>3592</v>
      </c>
    </row>
    <row r="2389" spans="1:1" x14ac:dyDescent="0.25">
      <c r="A2389">
        <v>3593</v>
      </c>
    </row>
    <row r="2390" spans="1:1" x14ac:dyDescent="0.25">
      <c r="A2390">
        <v>3594</v>
      </c>
    </row>
    <row r="2391" spans="1:1" x14ac:dyDescent="0.25">
      <c r="A2391">
        <v>3595</v>
      </c>
    </row>
    <row r="2392" spans="1:1" x14ac:dyDescent="0.25">
      <c r="A2392">
        <v>3596</v>
      </c>
    </row>
    <row r="2393" spans="1:1" x14ac:dyDescent="0.25">
      <c r="A2393">
        <v>3597</v>
      </c>
    </row>
    <row r="2394" spans="1:1" x14ac:dyDescent="0.25">
      <c r="A2394">
        <v>3598</v>
      </c>
    </row>
    <row r="2395" spans="1:1" x14ac:dyDescent="0.25">
      <c r="A2395">
        <v>3599</v>
      </c>
    </row>
    <row r="2396" spans="1:1" x14ac:dyDescent="0.25">
      <c r="A2396">
        <v>3600</v>
      </c>
    </row>
    <row r="2397" spans="1:1" x14ac:dyDescent="0.25">
      <c r="A2397">
        <v>3601</v>
      </c>
    </row>
    <row r="2398" spans="1:1" x14ac:dyDescent="0.25">
      <c r="A2398">
        <v>3602</v>
      </c>
    </row>
    <row r="2399" spans="1:1" x14ac:dyDescent="0.25">
      <c r="A2399">
        <v>3603</v>
      </c>
    </row>
    <row r="2400" spans="1:1" x14ac:dyDescent="0.25">
      <c r="A2400">
        <v>3604</v>
      </c>
    </row>
    <row r="2401" spans="1:1" x14ac:dyDescent="0.25">
      <c r="A2401">
        <v>3605</v>
      </c>
    </row>
    <row r="2402" spans="1:1" x14ac:dyDescent="0.25">
      <c r="A2402">
        <v>3606</v>
      </c>
    </row>
    <row r="2403" spans="1:1" x14ac:dyDescent="0.25">
      <c r="A2403">
        <v>3607</v>
      </c>
    </row>
    <row r="2404" spans="1:1" x14ac:dyDescent="0.25">
      <c r="A2404">
        <v>3608</v>
      </c>
    </row>
    <row r="2405" spans="1:1" x14ac:dyDescent="0.25">
      <c r="A2405">
        <v>3609</v>
      </c>
    </row>
    <row r="2406" spans="1:1" x14ac:dyDescent="0.25">
      <c r="A2406">
        <v>3610</v>
      </c>
    </row>
    <row r="2407" spans="1:1" x14ac:dyDescent="0.25">
      <c r="A2407">
        <v>3611</v>
      </c>
    </row>
    <row r="2408" spans="1:1" x14ac:dyDescent="0.25">
      <c r="A2408">
        <v>3612</v>
      </c>
    </row>
    <row r="2409" spans="1:1" x14ac:dyDescent="0.25">
      <c r="A2409">
        <v>3613</v>
      </c>
    </row>
    <row r="2410" spans="1:1" x14ac:dyDescent="0.25">
      <c r="A2410">
        <v>3614</v>
      </c>
    </row>
    <row r="2411" spans="1:1" x14ac:dyDescent="0.25">
      <c r="A2411">
        <v>3615</v>
      </c>
    </row>
    <row r="2412" spans="1:1" x14ac:dyDescent="0.25">
      <c r="A2412">
        <v>3616</v>
      </c>
    </row>
    <row r="2413" spans="1:1" x14ac:dyDescent="0.25">
      <c r="A2413">
        <v>3617</v>
      </c>
    </row>
    <row r="2414" spans="1:1" x14ac:dyDescent="0.25">
      <c r="A2414">
        <v>3618</v>
      </c>
    </row>
    <row r="2415" spans="1:1" x14ac:dyDescent="0.25">
      <c r="A2415">
        <v>3619</v>
      </c>
    </row>
    <row r="2416" spans="1:1" x14ac:dyDescent="0.25">
      <c r="A2416">
        <v>3620</v>
      </c>
    </row>
    <row r="2417" spans="1:1" x14ac:dyDescent="0.25">
      <c r="A2417">
        <v>3621</v>
      </c>
    </row>
    <row r="2418" spans="1:1" x14ac:dyDescent="0.25">
      <c r="A2418">
        <v>3622</v>
      </c>
    </row>
    <row r="2419" spans="1:1" x14ac:dyDescent="0.25">
      <c r="A2419">
        <v>3623</v>
      </c>
    </row>
    <row r="2420" spans="1:1" x14ac:dyDescent="0.25">
      <c r="A2420">
        <v>3624</v>
      </c>
    </row>
    <row r="2421" spans="1:1" x14ac:dyDescent="0.25">
      <c r="A2421">
        <v>3625</v>
      </c>
    </row>
    <row r="2422" spans="1:1" x14ac:dyDescent="0.25">
      <c r="A2422">
        <v>3626</v>
      </c>
    </row>
    <row r="2423" spans="1:1" x14ac:dyDescent="0.25">
      <c r="A2423">
        <v>3627</v>
      </c>
    </row>
    <row r="2424" spans="1:1" x14ac:dyDescent="0.25">
      <c r="A2424">
        <v>3628</v>
      </c>
    </row>
    <row r="2425" spans="1:1" x14ac:dyDescent="0.25">
      <c r="A2425">
        <v>3629</v>
      </c>
    </row>
    <row r="2426" spans="1:1" x14ac:dyDescent="0.25">
      <c r="A2426">
        <v>3630</v>
      </c>
    </row>
    <row r="2427" spans="1:1" x14ac:dyDescent="0.25">
      <c r="A2427">
        <v>3631</v>
      </c>
    </row>
    <row r="2428" spans="1:1" x14ac:dyDescent="0.25">
      <c r="A2428">
        <v>3632</v>
      </c>
    </row>
    <row r="2429" spans="1:1" x14ac:dyDescent="0.25">
      <c r="A2429">
        <v>3633</v>
      </c>
    </row>
    <row r="2430" spans="1:1" x14ac:dyDescent="0.25">
      <c r="A2430">
        <v>3634</v>
      </c>
    </row>
    <row r="2431" spans="1:1" x14ac:dyDescent="0.25">
      <c r="A2431">
        <v>3635</v>
      </c>
    </row>
    <row r="2432" spans="1:1" x14ac:dyDescent="0.25">
      <c r="A2432">
        <v>3636</v>
      </c>
    </row>
    <row r="2433" spans="1:1" x14ac:dyDescent="0.25">
      <c r="A2433">
        <v>3637</v>
      </c>
    </row>
    <row r="2434" spans="1:1" x14ac:dyDescent="0.25">
      <c r="A2434">
        <v>3638</v>
      </c>
    </row>
    <row r="2435" spans="1:1" x14ac:dyDescent="0.25">
      <c r="A2435">
        <v>3639</v>
      </c>
    </row>
    <row r="2436" spans="1:1" x14ac:dyDescent="0.25">
      <c r="A2436">
        <v>3640</v>
      </c>
    </row>
    <row r="2437" spans="1:1" x14ac:dyDescent="0.25">
      <c r="A2437">
        <v>3641</v>
      </c>
    </row>
    <row r="2438" spans="1:1" x14ac:dyDescent="0.25">
      <c r="A2438">
        <v>3642</v>
      </c>
    </row>
    <row r="2439" spans="1:1" x14ac:dyDescent="0.25">
      <c r="A2439">
        <v>3643</v>
      </c>
    </row>
    <row r="2440" spans="1:1" x14ac:dyDescent="0.25">
      <c r="A2440">
        <v>3644</v>
      </c>
    </row>
    <row r="2441" spans="1:1" x14ac:dyDescent="0.25">
      <c r="A2441">
        <v>3645</v>
      </c>
    </row>
    <row r="2442" spans="1:1" x14ac:dyDescent="0.25">
      <c r="A2442">
        <v>3646</v>
      </c>
    </row>
    <row r="2443" spans="1:1" x14ac:dyDescent="0.25">
      <c r="A2443">
        <v>3647</v>
      </c>
    </row>
    <row r="2444" spans="1:1" x14ac:dyDescent="0.25">
      <c r="A2444">
        <v>3648</v>
      </c>
    </row>
    <row r="2445" spans="1:1" x14ac:dyDescent="0.25">
      <c r="A2445">
        <v>3649</v>
      </c>
    </row>
    <row r="2446" spans="1:1" x14ac:dyDescent="0.25">
      <c r="A2446">
        <v>3650</v>
      </c>
    </row>
    <row r="2447" spans="1:1" x14ac:dyDescent="0.25">
      <c r="A2447">
        <v>3651</v>
      </c>
    </row>
    <row r="2448" spans="1:1" x14ac:dyDescent="0.25">
      <c r="A2448">
        <v>3652</v>
      </c>
    </row>
    <row r="2449" spans="1:1" x14ac:dyDescent="0.25">
      <c r="A2449">
        <v>3653</v>
      </c>
    </row>
    <row r="2450" spans="1:1" x14ac:dyDescent="0.25">
      <c r="A2450">
        <v>3654</v>
      </c>
    </row>
    <row r="2451" spans="1:1" x14ac:dyDescent="0.25">
      <c r="A2451">
        <v>3655</v>
      </c>
    </row>
    <row r="2452" spans="1:1" x14ac:dyDescent="0.25">
      <c r="A2452">
        <v>3656</v>
      </c>
    </row>
    <row r="2453" spans="1:1" x14ac:dyDescent="0.25">
      <c r="A2453">
        <v>3657</v>
      </c>
    </row>
    <row r="2454" spans="1:1" x14ac:dyDescent="0.25">
      <c r="A2454">
        <v>3658</v>
      </c>
    </row>
    <row r="2455" spans="1:1" x14ac:dyDescent="0.25">
      <c r="A2455">
        <v>3659</v>
      </c>
    </row>
    <row r="2456" spans="1:1" x14ac:dyDescent="0.25">
      <c r="A2456">
        <v>3660</v>
      </c>
    </row>
    <row r="2457" spans="1:1" x14ac:dyDescent="0.25">
      <c r="A2457">
        <v>3661</v>
      </c>
    </row>
    <row r="2458" spans="1:1" x14ac:dyDescent="0.25">
      <c r="A2458">
        <v>3662</v>
      </c>
    </row>
    <row r="2459" spans="1:1" x14ac:dyDescent="0.25">
      <c r="A2459">
        <v>3663</v>
      </c>
    </row>
    <row r="2460" spans="1:1" x14ac:dyDescent="0.25">
      <c r="A2460">
        <v>3664</v>
      </c>
    </row>
    <row r="2461" spans="1:1" x14ac:dyDescent="0.25">
      <c r="A2461">
        <v>3665</v>
      </c>
    </row>
    <row r="2462" spans="1:1" x14ac:dyDescent="0.25">
      <c r="A2462">
        <v>3666</v>
      </c>
    </row>
    <row r="2463" spans="1:1" x14ac:dyDescent="0.25">
      <c r="A2463">
        <v>3667</v>
      </c>
    </row>
    <row r="2464" spans="1:1" x14ac:dyDescent="0.25">
      <c r="A2464">
        <v>3668</v>
      </c>
    </row>
    <row r="2465" spans="1:1" x14ac:dyDescent="0.25">
      <c r="A2465">
        <v>3669</v>
      </c>
    </row>
    <row r="2466" spans="1:1" x14ac:dyDescent="0.25">
      <c r="A2466">
        <v>3670</v>
      </c>
    </row>
    <row r="2467" spans="1:1" x14ac:dyDescent="0.25">
      <c r="A2467">
        <v>3671</v>
      </c>
    </row>
    <row r="2468" spans="1:1" x14ac:dyDescent="0.25">
      <c r="A2468">
        <v>3672</v>
      </c>
    </row>
    <row r="2469" spans="1:1" x14ac:dyDescent="0.25">
      <c r="A2469">
        <v>3673</v>
      </c>
    </row>
    <row r="2470" spans="1:1" x14ac:dyDescent="0.25">
      <c r="A2470">
        <v>3674</v>
      </c>
    </row>
    <row r="2471" spans="1:1" x14ac:dyDescent="0.25">
      <c r="A2471">
        <v>3675</v>
      </c>
    </row>
    <row r="2472" spans="1:1" x14ac:dyDescent="0.25">
      <c r="A2472">
        <v>3676</v>
      </c>
    </row>
    <row r="2473" spans="1:1" x14ac:dyDescent="0.25">
      <c r="A2473">
        <v>3677</v>
      </c>
    </row>
    <row r="2474" spans="1:1" x14ac:dyDescent="0.25">
      <c r="A2474">
        <v>3678</v>
      </c>
    </row>
    <row r="2475" spans="1:1" x14ac:dyDescent="0.25">
      <c r="A2475">
        <v>3679</v>
      </c>
    </row>
    <row r="2476" spans="1:1" x14ac:dyDescent="0.25">
      <c r="A2476">
        <v>3680</v>
      </c>
    </row>
    <row r="2477" spans="1:1" x14ac:dyDescent="0.25">
      <c r="A2477">
        <v>3681</v>
      </c>
    </row>
    <row r="2478" spans="1:1" x14ac:dyDescent="0.25">
      <c r="A2478">
        <v>3682</v>
      </c>
    </row>
    <row r="2479" spans="1:1" x14ac:dyDescent="0.25">
      <c r="A2479">
        <v>3683</v>
      </c>
    </row>
    <row r="2480" spans="1:1" x14ac:dyDescent="0.25">
      <c r="A2480">
        <v>3684</v>
      </c>
    </row>
    <row r="2481" spans="1:1" x14ac:dyDescent="0.25">
      <c r="A2481">
        <v>3685</v>
      </c>
    </row>
    <row r="2482" spans="1:1" x14ac:dyDescent="0.25">
      <c r="A2482">
        <v>3686</v>
      </c>
    </row>
    <row r="2483" spans="1:1" x14ac:dyDescent="0.25">
      <c r="A2483">
        <v>3687</v>
      </c>
    </row>
    <row r="2484" spans="1:1" x14ac:dyDescent="0.25">
      <c r="A2484">
        <v>3688</v>
      </c>
    </row>
    <row r="2485" spans="1:1" x14ac:dyDescent="0.25">
      <c r="A2485">
        <v>3689</v>
      </c>
    </row>
    <row r="2486" spans="1:1" x14ac:dyDescent="0.25">
      <c r="A2486">
        <v>3690</v>
      </c>
    </row>
    <row r="2487" spans="1:1" x14ac:dyDescent="0.25">
      <c r="A2487">
        <v>3691</v>
      </c>
    </row>
    <row r="2488" spans="1:1" x14ac:dyDescent="0.25">
      <c r="A2488">
        <v>3692</v>
      </c>
    </row>
    <row r="2489" spans="1:1" x14ac:dyDescent="0.25">
      <c r="A2489">
        <v>3693</v>
      </c>
    </row>
    <row r="2490" spans="1:1" x14ac:dyDescent="0.25">
      <c r="A2490">
        <v>3694</v>
      </c>
    </row>
    <row r="2491" spans="1:1" x14ac:dyDescent="0.25">
      <c r="A2491">
        <v>3695</v>
      </c>
    </row>
    <row r="2492" spans="1:1" x14ac:dyDescent="0.25">
      <c r="A2492">
        <v>3696</v>
      </c>
    </row>
    <row r="2493" spans="1:1" x14ac:dyDescent="0.25">
      <c r="A2493">
        <v>3697</v>
      </c>
    </row>
    <row r="2494" spans="1:1" x14ac:dyDescent="0.25">
      <c r="A2494">
        <v>3698</v>
      </c>
    </row>
    <row r="2495" spans="1:1" x14ac:dyDescent="0.25">
      <c r="A2495">
        <v>3699</v>
      </c>
    </row>
    <row r="2496" spans="1:1" x14ac:dyDescent="0.25">
      <c r="A2496">
        <v>3700</v>
      </c>
    </row>
    <row r="2497" spans="1:1" x14ac:dyDescent="0.25">
      <c r="A2497">
        <v>3701</v>
      </c>
    </row>
    <row r="2498" spans="1:1" x14ac:dyDescent="0.25">
      <c r="A2498">
        <v>3702</v>
      </c>
    </row>
    <row r="2499" spans="1:1" x14ac:dyDescent="0.25">
      <c r="A2499">
        <v>3703</v>
      </c>
    </row>
    <row r="2500" spans="1:1" x14ac:dyDescent="0.25">
      <c r="A2500">
        <v>3704</v>
      </c>
    </row>
    <row r="2501" spans="1:1" x14ac:dyDescent="0.25">
      <c r="A2501">
        <v>3705</v>
      </c>
    </row>
    <row r="2502" spans="1:1" x14ac:dyDescent="0.25">
      <c r="A2502">
        <v>3706</v>
      </c>
    </row>
    <row r="2503" spans="1:1" x14ac:dyDescent="0.25">
      <c r="A2503">
        <v>3707</v>
      </c>
    </row>
    <row r="2504" spans="1:1" x14ac:dyDescent="0.25">
      <c r="A2504">
        <v>3708</v>
      </c>
    </row>
    <row r="2505" spans="1:1" x14ac:dyDescent="0.25">
      <c r="A2505">
        <v>3709</v>
      </c>
    </row>
    <row r="2506" spans="1:1" x14ac:dyDescent="0.25">
      <c r="A2506">
        <v>3710</v>
      </c>
    </row>
    <row r="2507" spans="1:1" x14ac:dyDescent="0.25">
      <c r="A2507">
        <v>3711</v>
      </c>
    </row>
    <row r="2508" spans="1:1" x14ac:dyDescent="0.25">
      <c r="A2508">
        <v>3712</v>
      </c>
    </row>
    <row r="2509" spans="1:1" x14ac:dyDescent="0.25">
      <c r="A2509">
        <v>3713</v>
      </c>
    </row>
    <row r="2510" spans="1:1" x14ac:dyDescent="0.25">
      <c r="A2510">
        <v>3714</v>
      </c>
    </row>
    <row r="2511" spans="1:1" x14ac:dyDescent="0.25">
      <c r="A2511">
        <v>3715</v>
      </c>
    </row>
    <row r="2512" spans="1:1" x14ac:dyDescent="0.25">
      <c r="A2512">
        <v>3716</v>
      </c>
    </row>
    <row r="2513" spans="1:1" x14ac:dyDescent="0.25">
      <c r="A2513">
        <v>3717</v>
      </c>
    </row>
    <row r="2514" spans="1:1" x14ac:dyDescent="0.25">
      <c r="A2514">
        <v>3718</v>
      </c>
    </row>
    <row r="2515" spans="1:1" x14ac:dyDescent="0.25">
      <c r="A2515">
        <v>3719</v>
      </c>
    </row>
    <row r="2516" spans="1:1" x14ac:dyDescent="0.25">
      <c r="A2516">
        <v>3720</v>
      </c>
    </row>
    <row r="2517" spans="1:1" x14ac:dyDescent="0.25">
      <c r="A2517">
        <v>3721</v>
      </c>
    </row>
    <row r="2518" spans="1:1" x14ac:dyDescent="0.25">
      <c r="A2518">
        <v>3722</v>
      </c>
    </row>
    <row r="2519" spans="1:1" x14ac:dyDescent="0.25">
      <c r="A2519">
        <v>3723</v>
      </c>
    </row>
    <row r="2520" spans="1:1" x14ac:dyDescent="0.25">
      <c r="A2520">
        <v>3724</v>
      </c>
    </row>
    <row r="2521" spans="1:1" x14ac:dyDescent="0.25">
      <c r="A2521">
        <v>3725</v>
      </c>
    </row>
    <row r="2522" spans="1:1" x14ac:dyDescent="0.25">
      <c r="A2522">
        <v>3726</v>
      </c>
    </row>
    <row r="2523" spans="1:1" x14ac:dyDescent="0.25">
      <c r="A2523">
        <v>3727</v>
      </c>
    </row>
    <row r="2524" spans="1:1" x14ac:dyDescent="0.25">
      <c r="A2524">
        <v>3728</v>
      </c>
    </row>
    <row r="2525" spans="1:1" x14ac:dyDescent="0.25">
      <c r="A2525">
        <v>3729</v>
      </c>
    </row>
    <row r="2526" spans="1:1" x14ac:dyDescent="0.25">
      <c r="A2526">
        <v>3730</v>
      </c>
    </row>
    <row r="2527" spans="1:1" x14ac:dyDescent="0.25">
      <c r="A2527">
        <v>3731</v>
      </c>
    </row>
    <row r="2528" spans="1:1" x14ac:dyDescent="0.25">
      <c r="A2528">
        <v>3732</v>
      </c>
    </row>
    <row r="2529" spans="1:1" x14ac:dyDescent="0.25">
      <c r="A2529">
        <v>3733</v>
      </c>
    </row>
    <row r="2530" spans="1:1" x14ac:dyDescent="0.25">
      <c r="A2530">
        <v>3734</v>
      </c>
    </row>
    <row r="2531" spans="1:1" x14ac:dyDescent="0.25">
      <c r="A2531">
        <v>3735</v>
      </c>
    </row>
    <row r="2532" spans="1:1" x14ac:dyDescent="0.25">
      <c r="A2532">
        <v>3736</v>
      </c>
    </row>
    <row r="2533" spans="1:1" x14ac:dyDescent="0.25">
      <c r="A2533">
        <v>3737</v>
      </c>
    </row>
    <row r="2534" spans="1:1" x14ac:dyDescent="0.25">
      <c r="A2534">
        <v>3738</v>
      </c>
    </row>
    <row r="2535" spans="1:1" x14ac:dyDescent="0.25">
      <c r="A2535">
        <v>3739</v>
      </c>
    </row>
    <row r="2536" spans="1:1" x14ac:dyDescent="0.25">
      <c r="A2536">
        <v>3740</v>
      </c>
    </row>
    <row r="2537" spans="1:1" x14ac:dyDescent="0.25">
      <c r="A2537">
        <v>3741</v>
      </c>
    </row>
    <row r="2538" spans="1:1" x14ac:dyDescent="0.25">
      <c r="A2538">
        <v>3742</v>
      </c>
    </row>
    <row r="2539" spans="1:1" x14ac:dyDescent="0.25">
      <c r="A2539">
        <v>3743</v>
      </c>
    </row>
    <row r="2540" spans="1:1" x14ac:dyDescent="0.25">
      <c r="A2540">
        <v>3744</v>
      </c>
    </row>
    <row r="2541" spans="1:1" x14ac:dyDescent="0.25">
      <c r="A2541">
        <v>3745</v>
      </c>
    </row>
    <row r="2542" spans="1:1" x14ac:dyDescent="0.25">
      <c r="A2542">
        <v>3746</v>
      </c>
    </row>
    <row r="2543" spans="1:1" x14ac:dyDescent="0.25">
      <c r="A2543">
        <v>3747</v>
      </c>
    </row>
    <row r="2544" spans="1:1" x14ac:dyDescent="0.25">
      <c r="A2544">
        <v>3748</v>
      </c>
    </row>
    <row r="2545" spans="1:1" x14ac:dyDescent="0.25">
      <c r="A2545">
        <v>3749</v>
      </c>
    </row>
    <row r="2546" spans="1:1" x14ac:dyDescent="0.25">
      <c r="A2546">
        <v>3750</v>
      </c>
    </row>
    <row r="2547" spans="1:1" x14ac:dyDescent="0.25">
      <c r="A2547">
        <v>3751</v>
      </c>
    </row>
    <row r="2548" spans="1:1" x14ac:dyDescent="0.25">
      <c r="A2548">
        <v>3752</v>
      </c>
    </row>
    <row r="2549" spans="1:1" x14ac:dyDescent="0.25">
      <c r="A2549">
        <v>3753</v>
      </c>
    </row>
    <row r="2550" spans="1:1" x14ac:dyDescent="0.25">
      <c r="A2550">
        <v>3754</v>
      </c>
    </row>
    <row r="2551" spans="1:1" x14ac:dyDescent="0.25">
      <c r="A2551">
        <v>3755</v>
      </c>
    </row>
    <row r="2552" spans="1:1" x14ac:dyDescent="0.25">
      <c r="A2552">
        <v>3756</v>
      </c>
    </row>
    <row r="2553" spans="1:1" x14ac:dyDescent="0.25">
      <c r="A2553">
        <v>3757</v>
      </c>
    </row>
    <row r="2554" spans="1:1" x14ac:dyDescent="0.25">
      <c r="A2554">
        <v>3758</v>
      </c>
    </row>
    <row r="2555" spans="1:1" x14ac:dyDescent="0.25">
      <c r="A2555">
        <v>3759</v>
      </c>
    </row>
    <row r="2556" spans="1:1" x14ac:dyDescent="0.25">
      <c r="A2556">
        <v>3760</v>
      </c>
    </row>
    <row r="2557" spans="1:1" x14ac:dyDescent="0.25">
      <c r="A2557">
        <v>3761</v>
      </c>
    </row>
    <row r="2558" spans="1:1" x14ac:dyDescent="0.25">
      <c r="A2558">
        <v>3762</v>
      </c>
    </row>
    <row r="2559" spans="1:1" x14ac:dyDescent="0.25">
      <c r="A2559">
        <v>3763</v>
      </c>
    </row>
    <row r="2560" spans="1:1" x14ac:dyDescent="0.25">
      <c r="A2560">
        <v>3764</v>
      </c>
    </row>
    <row r="2561" spans="1:1" x14ac:dyDescent="0.25">
      <c r="A2561">
        <v>3765</v>
      </c>
    </row>
    <row r="2562" spans="1:1" x14ac:dyDescent="0.25">
      <c r="A2562">
        <v>3766</v>
      </c>
    </row>
    <row r="2563" spans="1:1" x14ac:dyDescent="0.25">
      <c r="A2563">
        <v>3767</v>
      </c>
    </row>
    <row r="2564" spans="1:1" x14ac:dyDescent="0.25">
      <c r="A2564">
        <v>3768</v>
      </c>
    </row>
    <row r="2565" spans="1:1" x14ac:dyDescent="0.25">
      <c r="A2565">
        <v>3769</v>
      </c>
    </row>
    <row r="2566" spans="1:1" x14ac:dyDescent="0.25">
      <c r="A2566">
        <v>3770</v>
      </c>
    </row>
    <row r="2567" spans="1:1" x14ac:dyDescent="0.25">
      <c r="A2567">
        <v>3771</v>
      </c>
    </row>
    <row r="2568" spans="1:1" x14ac:dyDescent="0.25">
      <c r="A2568">
        <v>3772</v>
      </c>
    </row>
    <row r="2569" spans="1:1" x14ac:dyDescent="0.25">
      <c r="A2569">
        <v>3773</v>
      </c>
    </row>
    <row r="2570" spans="1:1" x14ac:dyDescent="0.25">
      <c r="A2570">
        <v>3774</v>
      </c>
    </row>
    <row r="2571" spans="1:1" x14ac:dyDescent="0.25">
      <c r="A2571">
        <v>3775</v>
      </c>
    </row>
    <row r="2572" spans="1:1" x14ac:dyDescent="0.25">
      <c r="A2572">
        <v>3776</v>
      </c>
    </row>
    <row r="2573" spans="1:1" x14ac:dyDescent="0.25">
      <c r="A2573">
        <v>3777</v>
      </c>
    </row>
    <row r="2574" spans="1:1" x14ac:dyDescent="0.25">
      <c r="A2574">
        <v>3778</v>
      </c>
    </row>
    <row r="2575" spans="1:1" x14ac:dyDescent="0.25">
      <c r="A2575">
        <v>3779</v>
      </c>
    </row>
    <row r="2576" spans="1:1" x14ac:dyDescent="0.25">
      <c r="A2576">
        <v>3780</v>
      </c>
    </row>
    <row r="2577" spans="1:1" x14ac:dyDescent="0.25">
      <c r="A2577">
        <v>3781</v>
      </c>
    </row>
    <row r="2578" spans="1:1" x14ac:dyDescent="0.25">
      <c r="A2578">
        <v>3782</v>
      </c>
    </row>
    <row r="2579" spans="1:1" x14ac:dyDescent="0.25">
      <c r="A2579">
        <v>3783</v>
      </c>
    </row>
    <row r="2580" spans="1:1" x14ac:dyDescent="0.25">
      <c r="A2580">
        <v>3784</v>
      </c>
    </row>
    <row r="2581" spans="1:1" x14ac:dyDescent="0.25">
      <c r="A2581">
        <v>3785</v>
      </c>
    </row>
    <row r="2582" spans="1:1" x14ac:dyDescent="0.25">
      <c r="A2582">
        <v>3786</v>
      </c>
    </row>
    <row r="2583" spans="1:1" x14ac:dyDescent="0.25">
      <c r="A2583">
        <v>3787</v>
      </c>
    </row>
    <row r="2584" spans="1:1" x14ac:dyDescent="0.25">
      <c r="A2584">
        <v>3788</v>
      </c>
    </row>
    <row r="2585" spans="1:1" x14ac:dyDescent="0.25">
      <c r="A2585">
        <v>3789</v>
      </c>
    </row>
    <row r="2586" spans="1:1" x14ac:dyDescent="0.25">
      <c r="A2586">
        <v>3790</v>
      </c>
    </row>
    <row r="2587" spans="1:1" x14ac:dyDescent="0.25">
      <c r="A2587">
        <v>3791</v>
      </c>
    </row>
    <row r="2588" spans="1:1" x14ac:dyDescent="0.25">
      <c r="A2588">
        <v>3792</v>
      </c>
    </row>
    <row r="2589" spans="1:1" x14ac:dyDescent="0.25">
      <c r="A2589">
        <v>3793</v>
      </c>
    </row>
    <row r="2590" spans="1:1" x14ac:dyDescent="0.25">
      <c r="A2590">
        <v>3794</v>
      </c>
    </row>
    <row r="2591" spans="1:1" x14ac:dyDescent="0.25">
      <c r="A2591">
        <v>3795</v>
      </c>
    </row>
    <row r="2592" spans="1:1" x14ac:dyDescent="0.25">
      <c r="A2592">
        <v>3796</v>
      </c>
    </row>
    <row r="2593" spans="1:1" x14ac:dyDescent="0.25">
      <c r="A2593">
        <v>3797</v>
      </c>
    </row>
    <row r="2594" spans="1:1" x14ac:dyDescent="0.25">
      <c r="A2594">
        <v>3798</v>
      </c>
    </row>
    <row r="2595" spans="1:1" x14ac:dyDescent="0.25">
      <c r="A2595">
        <v>3799</v>
      </c>
    </row>
    <row r="2596" spans="1:1" x14ac:dyDescent="0.25">
      <c r="A2596">
        <v>3800</v>
      </c>
    </row>
    <row r="2597" spans="1:1" x14ac:dyDescent="0.25">
      <c r="A2597">
        <v>3801</v>
      </c>
    </row>
    <row r="2598" spans="1:1" x14ac:dyDescent="0.25">
      <c r="A2598">
        <v>3802</v>
      </c>
    </row>
    <row r="2599" spans="1:1" x14ac:dyDescent="0.25">
      <c r="A2599">
        <v>3803</v>
      </c>
    </row>
    <row r="2600" spans="1:1" x14ac:dyDescent="0.25">
      <c r="A2600">
        <v>3804</v>
      </c>
    </row>
    <row r="2601" spans="1:1" x14ac:dyDescent="0.25">
      <c r="A2601">
        <v>3805</v>
      </c>
    </row>
    <row r="2602" spans="1:1" x14ac:dyDescent="0.25">
      <c r="A2602">
        <v>3806</v>
      </c>
    </row>
    <row r="2603" spans="1:1" x14ac:dyDescent="0.25">
      <c r="A2603">
        <v>3807</v>
      </c>
    </row>
    <row r="2604" spans="1:1" x14ac:dyDescent="0.25">
      <c r="A2604">
        <v>3808</v>
      </c>
    </row>
    <row r="2605" spans="1:1" x14ac:dyDescent="0.25">
      <c r="A2605">
        <v>3809</v>
      </c>
    </row>
    <row r="2606" spans="1:1" x14ac:dyDescent="0.25">
      <c r="A2606">
        <v>3810</v>
      </c>
    </row>
    <row r="2607" spans="1:1" x14ac:dyDescent="0.25">
      <c r="A2607">
        <v>3811</v>
      </c>
    </row>
    <row r="2608" spans="1:1" x14ac:dyDescent="0.25">
      <c r="A2608">
        <v>3812</v>
      </c>
    </row>
    <row r="2609" spans="1:1" x14ac:dyDescent="0.25">
      <c r="A2609">
        <v>3813</v>
      </c>
    </row>
    <row r="2610" spans="1:1" x14ac:dyDescent="0.25">
      <c r="A2610">
        <v>3814</v>
      </c>
    </row>
    <row r="2611" spans="1:1" x14ac:dyDescent="0.25">
      <c r="A2611">
        <v>3815</v>
      </c>
    </row>
    <row r="2612" spans="1:1" x14ac:dyDescent="0.25">
      <c r="A2612">
        <v>3816</v>
      </c>
    </row>
    <row r="2613" spans="1:1" x14ac:dyDescent="0.25">
      <c r="A2613">
        <v>3817</v>
      </c>
    </row>
    <row r="2614" spans="1:1" x14ac:dyDescent="0.25">
      <c r="A2614">
        <v>3818</v>
      </c>
    </row>
    <row r="2615" spans="1:1" x14ac:dyDescent="0.25">
      <c r="A2615">
        <v>3819</v>
      </c>
    </row>
    <row r="2616" spans="1:1" x14ac:dyDescent="0.25">
      <c r="A2616">
        <v>3820</v>
      </c>
    </row>
    <row r="2617" spans="1:1" x14ac:dyDescent="0.25">
      <c r="A2617">
        <v>3821</v>
      </c>
    </row>
    <row r="2618" spans="1:1" x14ac:dyDescent="0.25">
      <c r="A2618">
        <v>3822</v>
      </c>
    </row>
    <row r="2619" spans="1:1" x14ac:dyDescent="0.25">
      <c r="A2619">
        <v>3823</v>
      </c>
    </row>
    <row r="2620" spans="1:1" x14ac:dyDescent="0.25">
      <c r="A2620">
        <v>3824</v>
      </c>
    </row>
    <row r="2621" spans="1:1" x14ac:dyDescent="0.25">
      <c r="A2621">
        <v>3825</v>
      </c>
    </row>
    <row r="2622" spans="1:1" x14ac:dyDescent="0.25">
      <c r="A2622">
        <v>3826</v>
      </c>
    </row>
    <row r="2623" spans="1:1" x14ac:dyDescent="0.25">
      <c r="A2623">
        <v>3827</v>
      </c>
    </row>
    <row r="2624" spans="1:1" x14ac:dyDescent="0.25">
      <c r="A2624">
        <v>3828</v>
      </c>
    </row>
    <row r="2625" spans="1:1" x14ac:dyDescent="0.25">
      <c r="A2625">
        <v>3829</v>
      </c>
    </row>
    <row r="2626" spans="1:1" x14ac:dyDescent="0.25">
      <c r="A2626">
        <v>3830</v>
      </c>
    </row>
    <row r="2627" spans="1:1" x14ac:dyDescent="0.25">
      <c r="A2627">
        <v>3831</v>
      </c>
    </row>
    <row r="2628" spans="1:1" x14ac:dyDescent="0.25">
      <c r="A2628">
        <v>3832</v>
      </c>
    </row>
    <row r="2629" spans="1:1" x14ac:dyDescent="0.25">
      <c r="A2629">
        <v>3833</v>
      </c>
    </row>
    <row r="2630" spans="1:1" x14ac:dyDescent="0.25">
      <c r="A2630">
        <v>3834</v>
      </c>
    </row>
    <row r="2631" spans="1:1" x14ac:dyDescent="0.25">
      <c r="A2631">
        <v>3835</v>
      </c>
    </row>
    <row r="2632" spans="1:1" x14ac:dyDescent="0.25">
      <c r="A2632">
        <v>3836</v>
      </c>
    </row>
    <row r="2633" spans="1:1" x14ac:dyDescent="0.25">
      <c r="A2633">
        <v>3837</v>
      </c>
    </row>
    <row r="2634" spans="1:1" x14ac:dyDescent="0.25">
      <c r="A2634">
        <v>3838</v>
      </c>
    </row>
    <row r="2635" spans="1:1" x14ac:dyDescent="0.25">
      <c r="A2635">
        <v>3839</v>
      </c>
    </row>
    <row r="2636" spans="1:1" x14ac:dyDescent="0.25">
      <c r="A2636">
        <v>3840</v>
      </c>
    </row>
    <row r="2637" spans="1:1" x14ac:dyDescent="0.25">
      <c r="A2637">
        <v>3841</v>
      </c>
    </row>
    <row r="2638" spans="1:1" x14ac:dyDescent="0.25">
      <c r="A2638">
        <v>3842</v>
      </c>
    </row>
    <row r="2639" spans="1:1" x14ac:dyDescent="0.25">
      <c r="A2639">
        <v>3843</v>
      </c>
    </row>
    <row r="2640" spans="1:1" x14ac:dyDescent="0.25">
      <c r="A2640">
        <v>3844</v>
      </c>
    </row>
    <row r="2641" spans="1:1" x14ac:dyDescent="0.25">
      <c r="A2641">
        <v>3845</v>
      </c>
    </row>
    <row r="2642" spans="1:1" x14ac:dyDescent="0.25">
      <c r="A2642">
        <v>3846</v>
      </c>
    </row>
    <row r="2643" spans="1:1" x14ac:dyDescent="0.25">
      <c r="A2643">
        <v>3847</v>
      </c>
    </row>
    <row r="2644" spans="1:1" x14ac:dyDescent="0.25">
      <c r="A2644">
        <v>3848</v>
      </c>
    </row>
    <row r="2645" spans="1:1" x14ac:dyDescent="0.25">
      <c r="A2645">
        <v>3849</v>
      </c>
    </row>
    <row r="2646" spans="1:1" x14ac:dyDescent="0.25">
      <c r="A2646">
        <v>3850</v>
      </c>
    </row>
    <row r="2647" spans="1:1" x14ac:dyDescent="0.25">
      <c r="A2647">
        <v>3851</v>
      </c>
    </row>
    <row r="2648" spans="1:1" x14ac:dyDescent="0.25">
      <c r="A2648">
        <v>3852</v>
      </c>
    </row>
    <row r="2649" spans="1:1" x14ac:dyDescent="0.25">
      <c r="A2649">
        <v>3853</v>
      </c>
    </row>
    <row r="2650" spans="1:1" x14ac:dyDescent="0.25">
      <c r="A2650">
        <v>3854</v>
      </c>
    </row>
    <row r="2651" spans="1:1" x14ac:dyDescent="0.25">
      <c r="A2651">
        <v>3855</v>
      </c>
    </row>
    <row r="2652" spans="1:1" x14ac:dyDescent="0.25">
      <c r="A2652">
        <v>3856</v>
      </c>
    </row>
    <row r="2653" spans="1:1" x14ac:dyDescent="0.25">
      <c r="A2653">
        <v>3857</v>
      </c>
    </row>
    <row r="2654" spans="1:1" x14ac:dyDescent="0.25">
      <c r="A2654">
        <v>3858</v>
      </c>
    </row>
    <row r="2655" spans="1:1" x14ac:dyDescent="0.25">
      <c r="A2655">
        <v>3859</v>
      </c>
    </row>
    <row r="2656" spans="1:1" x14ac:dyDescent="0.25">
      <c r="A2656">
        <v>3860</v>
      </c>
    </row>
    <row r="2657" spans="1:1" x14ac:dyDescent="0.25">
      <c r="A2657">
        <v>3861</v>
      </c>
    </row>
    <row r="2658" spans="1:1" x14ac:dyDescent="0.25">
      <c r="A2658">
        <v>3862</v>
      </c>
    </row>
    <row r="2659" spans="1:1" x14ac:dyDescent="0.25">
      <c r="A2659">
        <v>3863</v>
      </c>
    </row>
    <row r="2660" spans="1:1" x14ac:dyDescent="0.25">
      <c r="A2660">
        <v>3864</v>
      </c>
    </row>
    <row r="2661" spans="1:1" x14ac:dyDescent="0.25">
      <c r="A2661">
        <v>3865</v>
      </c>
    </row>
    <row r="2662" spans="1:1" x14ac:dyDescent="0.25">
      <c r="A2662">
        <v>3866</v>
      </c>
    </row>
    <row r="2663" spans="1:1" x14ac:dyDescent="0.25">
      <c r="A2663">
        <v>3867</v>
      </c>
    </row>
    <row r="2664" spans="1:1" x14ac:dyDescent="0.25">
      <c r="A2664">
        <v>3868</v>
      </c>
    </row>
    <row r="2665" spans="1:1" x14ac:dyDescent="0.25">
      <c r="A2665">
        <v>3869</v>
      </c>
    </row>
    <row r="2666" spans="1:1" x14ac:dyDescent="0.25">
      <c r="A2666">
        <v>3870</v>
      </c>
    </row>
    <row r="2667" spans="1:1" x14ac:dyDescent="0.25">
      <c r="A2667">
        <v>3871</v>
      </c>
    </row>
    <row r="2668" spans="1:1" x14ac:dyDescent="0.25">
      <c r="A2668">
        <v>3872</v>
      </c>
    </row>
    <row r="2669" spans="1:1" x14ac:dyDescent="0.25">
      <c r="A2669">
        <v>3873</v>
      </c>
    </row>
    <row r="2670" spans="1:1" x14ac:dyDescent="0.25">
      <c r="A2670">
        <v>3874</v>
      </c>
    </row>
    <row r="2671" spans="1:1" x14ac:dyDescent="0.25">
      <c r="A2671">
        <v>3875</v>
      </c>
    </row>
    <row r="2672" spans="1:1" x14ac:dyDescent="0.25">
      <c r="A2672">
        <v>3876</v>
      </c>
    </row>
    <row r="2673" spans="1:1" x14ac:dyDescent="0.25">
      <c r="A2673">
        <v>3877</v>
      </c>
    </row>
    <row r="2674" spans="1:1" x14ac:dyDescent="0.25">
      <c r="A2674">
        <v>3878</v>
      </c>
    </row>
    <row r="2675" spans="1:1" x14ac:dyDescent="0.25">
      <c r="A2675">
        <v>3879</v>
      </c>
    </row>
    <row r="2676" spans="1:1" x14ac:dyDescent="0.25">
      <c r="A2676">
        <v>3880</v>
      </c>
    </row>
    <row r="2677" spans="1:1" x14ac:dyDescent="0.25">
      <c r="A2677">
        <v>3881</v>
      </c>
    </row>
    <row r="2678" spans="1:1" x14ac:dyDescent="0.25">
      <c r="A2678">
        <v>3882</v>
      </c>
    </row>
    <row r="2679" spans="1:1" x14ac:dyDescent="0.25">
      <c r="A2679">
        <v>3883</v>
      </c>
    </row>
    <row r="2680" spans="1:1" x14ac:dyDescent="0.25">
      <c r="A2680">
        <v>3884</v>
      </c>
    </row>
    <row r="2681" spans="1:1" x14ac:dyDescent="0.25">
      <c r="A2681">
        <v>3885</v>
      </c>
    </row>
    <row r="2682" spans="1:1" x14ac:dyDescent="0.25">
      <c r="A2682">
        <v>3886</v>
      </c>
    </row>
    <row r="2683" spans="1:1" x14ac:dyDescent="0.25">
      <c r="A2683">
        <v>3887</v>
      </c>
    </row>
    <row r="2684" spans="1:1" x14ac:dyDescent="0.25">
      <c r="A2684">
        <v>3888</v>
      </c>
    </row>
    <row r="2685" spans="1:1" x14ac:dyDescent="0.25">
      <c r="A2685">
        <v>3889</v>
      </c>
    </row>
    <row r="2686" spans="1:1" x14ac:dyDescent="0.25">
      <c r="A2686">
        <v>3890</v>
      </c>
    </row>
    <row r="2687" spans="1:1" x14ac:dyDescent="0.25">
      <c r="A2687">
        <v>3891</v>
      </c>
    </row>
    <row r="2688" spans="1:1" x14ac:dyDescent="0.25">
      <c r="A2688">
        <v>3892</v>
      </c>
    </row>
    <row r="2689" spans="1:1" x14ac:dyDescent="0.25">
      <c r="A2689">
        <v>3893</v>
      </c>
    </row>
    <row r="2690" spans="1:1" x14ac:dyDescent="0.25">
      <c r="A2690">
        <v>3894</v>
      </c>
    </row>
    <row r="2691" spans="1:1" x14ac:dyDescent="0.25">
      <c r="A2691">
        <v>3895</v>
      </c>
    </row>
    <row r="2692" spans="1:1" x14ac:dyDescent="0.25">
      <c r="A2692">
        <v>3896</v>
      </c>
    </row>
    <row r="2693" spans="1:1" x14ac:dyDescent="0.25">
      <c r="A2693">
        <v>3897</v>
      </c>
    </row>
    <row r="2694" spans="1:1" x14ac:dyDescent="0.25">
      <c r="A2694">
        <v>3898</v>
      </c>
    </row>
    <row r="2695" spans="1:1" x14ac:dyDescent="0.25">
      <c r="A2695">
        <v>3899</v>
      </c>
    </row>
    <row r="2696" spans="1:1" x14ac:dyDescent="0.25">
      <c r="A2696">
        <v>3900</v>
      </c>
    </row>
    <row r="2697" spans="1:1" x14ac:dyDescent="0.25">
      <c r="A2697">
        <v>3901</v>
      </c>
    </row>
    <row r="2698" spans="1:1" x14ac:dyDescent="0.25">
      <c r="A2698">
        <v>3902</v>
      </c>
    </row>
    <row r="2699" spans="1:1" x14ac:dyDescent="0.25">
      <c r="A2699">
        <v>3903</v>
      </c>
    </row>
    <row r="2700" spans="1:1" x14ac:dyDescent="0.25">
      <c r="A2700">
        <v>3904</v>
      </c>
    </row>
    <row r="2701" spans="1:1" x14ac:dyDescent="0.25">
      <c r="A2701">
        <v>3905</v>
      </c>
    </row>
    <row r="2702" spans="1:1" x14ac:dyDescent="0.25">
      <c r="A2702">
        <v>3906</v>
      </c>
    </row>
    <row r="2703" spans="1:1" x14ac:dyDescent="0.25">
      <c r="A2703">
        <v>3907</v>
      </c>
    </row>
    <row r="2704" spans="1:1" x14ac:dyDescent="0.25">
      <c r="A2704">
        <v>3908</v>
      </c>
    </row>
    <row r="2705" spans="1:1" x14ac:dyDescent="0.25">
      <c r="A2705">
        <v>3909</v>
      </c>
    </row>
    <row r="2706" spans="1:1" x14ac:dyDescent="0.25">
      <c r="A2706">
        <v>3910</v>
      </c>
    </row>
    <row r="2707" spans="1:1" x14ac:dyDescent="0.25">
      <c r="A2707">
        <v>3911</v>
      </c>
    </row>
    <row r="2708" spans="1:1" x14ac:dyDescent="0.25">
      <c r="A2708">
        <v>3912</v>
      </c>
    </row>
    <row r="2709" spans="1:1" x14ac:dyDescent="0.25">
      <c r="A2709">
        <v>3913</v>
      </c>
    </row>
    <row r="2710" spans="1:1" x14ac:dyDescent="0.25">
      <c r="A2710">
        <v>3914</v>
      </c>
    </row>
    <row r="2711" spans="1:1" x14ac:dyDescent="0.25">
      <c r="A2711">
        <v>3915</v>
      </c>
    </row>
    <row r="2712" spans="1:1" x14ac:dyDescent="0.25">
      <c r="A2712">
        <v>3916</v>
      </c>
    </row>
    <row r="2713" spans="1:1" x14ac:dyDescent="0.25">
      <c r="A2713">
        <v>3917</v>
      </c>
    </row>
    <row r="2714" spans="1:1" x14ac:dyDescent="0.25">
      <c r="A2714">
        <v>3918</v>
      </c>
    </row>
    <row r="2715" spans="1:1" x14ac:dyDescent="0.25">
      <c r="A2715">
        <v>3919</v>
      </c>
    </row>
    <row r="2716" spans="1:1" x14ac:dyDescent="0.25">
      <c r="A2716">
        <v>3920</v>
      </c>
    </row>
    <row r="2717" spans="1:1" x14ac:dyDescent="0.25">
      <c r="A2717">
        <v>3921</v>
      </c>
    </row>
    <row r="2718" spans="1:1" x14ac:dyDescent="0.25">
      <c r="A2718">
        <v>3922</v>
      </c>
    </row>
    <row r="2719" spans="1:1" x14ac:dyDescent="0.25">
      <c r="A2719">
        <v>3923</v>
      </c>
    </row>
    <row r="2720" spans="1:1" x14ac:dyDescent="0.25">
      <c r="A2720">
        <v>3924</v>
      </c>
    </row>
    <row r="2721" spans="1:1" x14ac:dyDescent="0.25">
      <c r="A2721">
        <v>3925</v>
      </c>
    </row>
    <row r="2722" spans="1:1" x14ac:dyDescent="0.25">
      <c r="A2722">
        <v>3926</v>
      </c>
    </row>
    <row r="2723" spans="1:1" x14ac:dyDescent="0.25">
      <c r="A2723">
        <v>3927</v>
      </c>
    </row>
    <row r="2724" spans="1:1" x14ac:dyDescent="0.25">
      <c r="A2724">
        <v>3928</v>
      </c>
    </row>
    <row r="2725" spans="1:1" x14ac:dyDescent="0.25">
      <c r="A2725">
        <v>3929</v>
      </c>
    </row>
    <row r="2726" spans="1:1" x14ac:dyDescent="0.25">
      <c r="A2726">
        <v>3930</v>
      </c>
    </row>
    <row r="2727" spans="1:1" x14ac:dyDescent="0.25">
      <c r="A2727">
        <v>3931</v>
      </c>
    </row>
    <row r="2728" spans="1:1" x14ac:dyDescent="0.25">
      <c r="A2728">
        <v>3932</v>
      </c>
    </row>
    <row r="2729" spans="1:1" x14ac:dyDescent="0.25">
      <c r="A2729">
        <v>3933</v>
      </c>
    </row>
    <row r="2730" spans="1:1" x14ac:dyDescent="0.25">
      <c r="A2730">
        <v>3934</v>
      </c>
    </row>
    <row r="2731" spans="1:1" x14ac:dyDescent="0.25">
      <c r="A2731">
        <v>3935</v>
      </c>
    </row>
    <row r="2732" spans="1:1" x14ac:dyDescent="0.25">
      <c r="A2732">
        <v>3936</v>
      </c>
    </row>
    <row r="2733" spans="1:1" x14ac:dyDescent="0.25">
      <c r="A2733">
        <v>3937</v>
      </c>
    </row>
    <row r="2734" spans="1:1" x14ac:dyDescent="0.25">
      <c r="A2734">
        <v>3938</v>
      </c>
    </row>
    <row r="2735" spans="1:1" x14ac:dyDescent="0.25">
      <c r="A2735">
        <v>3939</v>
      </c>
    </row>
    <row r="2736" spans="1:1" x14ac:dyDescent="0.25">
      <c r="A2736">
        <v>3940</v>
      </c>
    </row>
    <row r="2737" spans="1:1" x14ac:dyDescent="0.25">
      <c r="A2737">
        <v>3941</v>
      </c>
    </row>
    <row r="2738" spans="1:1" x14ac:dyDescent="0.25">
      <c r="A2738">
        <v>3942</v>
      </c>
    </row>
    <row r="2739" spans="1:1" x14ac:dyDescent="0.25">
      <c r="A2739">
        <v>3943</v>
      </c>
    </row>
    <row r="2740" spans="1:1" x14ac:dyDescent="0.25">
      <c r="A2740">
        <v>3944</v>
      </c>
    </row>
    <row r="2741" spans="1:1" x14ac:dyDescent="0.25">
      <c r="A2741">
        <v>3945</v>
      </c>
    </row>
    <row r="2742" spans="1:1" x14ac:dyDescent="0.25">
      <c r="A2742">
        <v>3946</v>
      </c>
    </row>
    <row r="2743" spans="1:1" x14ac:dyDescent="0.25">
      <c r="A2743">
        <v>3947</v>
      </c>
    </row>
    <row r="2744" spans="1:1" x14ac:dyDescent="0.25">
      <c r="A2744">
        <v>3948</v>
      </c>
    </row>
    <row r="2745" spans="1:1" x14ac:dyDescent="0.25">
      <c r="A2745">
        <v>3949</v>
      </c>
    </row>
    <row r="2746" spans="1:1" x14ac:dyDescent="0.25">
      <c r="A2746">
        <v>3950</v>
      </c>
    </row>
    <row r="2747" spans="1:1" x14ac:dyDescent="0.25">
      <c r="A2747">
        <v>3951</v>
      </c>
    </row>
    <row r="2748" spans="1:1" x14ac:dyDescent="0.25">
      <c r="A2748">
        <v>3952</v>
      </c>
    </row>
    <row r="2749" spans="1:1" x14ac:dyDescent="0.25">
      <c r="A2749">
        <v>3953</v>
      </c>
    </row>
    <row r="2750" spans="1:1" x14ac:dyDescent="0.25">
      <c r="A2750">
        <v>3954</v>
      </c>
    </row>
    <row r="2751" spans="1:1" x14ac:dyDescent="0.25">
      <c r="A2751">
        <v>3955</v>
      </c>
    </row>
    <row r="2752" spans="1:1" x14ac:dyDescent="0.25">
      <c r="A2752">
        <v>3956</v>
      </c>
    </row>
    <row r="2753" spans="1:1" x14ac:dyDescent="0.25">
      <c r="A2753">
        <v>3957</v>
      </c>
    </row>
    <row r="2754" spans="1:1" x14ac:dyDescent="0.25">
      <c r="A2754">
        <v>3958</v>
      </c>
    </row>
    <row r="2755" spans="1:1" x14ac:dyDescent="0.25">
      <c r="A2755">
        <v>3959</v>
      </c>
    </row>
    <row r="2756" spans="1:1" x14ac:dyDescent="0.25">
      <c r="A2756">
        <v>3960</v>
      </c>
    </row>
    <row r="2757" spans="1:1" x14ac:dyDescent="0.25">
      <c r="A2757">
        <v>3961</v>
      </c>
    </row>
    <row r="2758" spans="1:1" x14ac:dyDescent="0.25">
      <c r="A2758">
        <v>3962</v>
      </c>
    </row>
    <row r="2759" spans="1:1" x14ac:dyDescent="0.25">
      <c r="A2759">
        <v>3963</v>
      </c>
    </row>
    <row r="2760" spans="1:1" x14ac:dyDescent="0.25">
      <c r="A2760">
        <v>3964</v>
      </c>
    </row>
    <row r="2761" spans="1:1" x14ac:dyDescent="0.25">
      <c r="A2761">
        <v>3965</v>
      </c>
    </row>
    <row r="2762" spans="1:1" x14ac:dyDescent="0.25">
      <c r="A2762">
        <v>3966</v>
      </c>
    </row>
    <row r="2763" spans="1:1" x14ac:dyDescent="0.25">
      <c r="A2763">
        <v>3967</v>
      </c>
    </row>
    <row r="2764" spans="1:1" x14ac:dyDescent="0.25">
      <c r="A2764">
        <v>3968</v>
      </c>
    </row>
    <row r="2765" spans="1:1" x14ac:dyDescent="0.25">
      <c r="A2765">
        <v>3969</v>
      </c>
    </row>
    <row r="2766" spans="1:1" x14ac:dyDescent="0.25">
      <c r="A2766">
        <v>3970</v>
      </c>
    </row>
    <row r="2767" spans="1:1" x14ac:dyDescent="0.25">
      <c r="A2767">
        <v>3971</v>
      </c>
    </row>
    <row r="2768" spans="1:1" x14ac:dyDescent="0.25">
      <c r="A2768">
        <v>3972</v>
      </c>
    </row>
    <row r="2769" spans="1:1" x14ac:dyDescent="0.25">
      <c r="A2769">
        <v>3973</v>
      </c>
    </row>
    <row r="2770" spans="1:1" x14ac:dyDescent="0.25">
      <c r="A2770">
        <v>3974</v>
      </c>
    </row>
    <row r="2771" spans="1:1" x14ac:dyDescent="0.25">
      <c r="A2771">
        <v>3975</v>
      </c>
    </row>
    <row r="2772" spans="1:1" x14ac:dyDescent="0.25">
      <c r="A2772">
        <v>3976</v>
      </c>
    </row>
    <row r="2773" spans="1:1" x14ac:dyDescent="0.25">
      <c r="A2773">
        <v>3977</v>
      </c>
    </row>
    <row r="2774" spans="1:1" x14ac:dyDescent="0.25">
      <c r="A2774">
        <v>3978</v>
      </c>
    </row>
    <row r="2775" spans="1:1" x14ac:dyDescent="0.25">
      <c r="A2775">
        <v>3979</v>
      </c>
    </row>
    <row r="2776" spans="1:1" x14ac:dyDescent="0.25">
      <c r="A2776">
        <v>3980</v>
      </c>
    </row>
    <row r="2777" spans="1:1" x14ac:dyDescent="0.25">
      <c r="A2777">
        <v>3981</v>
      </c>
    </row>
    <row r="2778" spans="1:1" x14ac:dyDescent="0.25">
      <c r="A2778">
        <v>3982</v>
      </c>
    </row>
    <row r="2779" spans="1:1" x14ac:dyDescent="0.25">
      <c r="A2779">
        <v>3983</v>
      </c>
    </row>
    <row r="2780" spans="1:1" x14ac:dyDescent="0.25">
      <c r="A2780">
        <v>3984</v>
      </c>
    </row>
    <row r="2781" spans="1:1" x14ac:dyDescent="0.25">
      <c r="A2781">
        <v>3985</v>
      </c>
    </row>
    <row r="2782" spans="1:1" x14ac:dyDescent="0.25">
      <c r="A2782">
        <v>3986</v>
      </c>
    </row>
    <row r="2783" spans="1:1" x14ac:dyDescent="0.25">
      <c r="A2783">
        <v>3987</v>
      </c>
    </row>
    <row r="2784" spans="1:1" x14ac:dyDescent="0.25">
      <c r="A2784">
        <v>3988</v>
      </c>
    </row>
    <row r="2785" spans="1:1" x14ac:dyDescent="0.25">
      <c r="A2785">
        <v>3989</v>
      </c>
    </row>
    <row r="2786" spans="1:1" x14ac:dyDescent="0.25">
      <c r="A2786">
        <v>3990</v>
      </c>
    </row>
    <row r="2787" spans="1:1" x14ac:dyDescent="0.25">
      <c r="A2787">
        <v>3991</v>
      </c>
    </row>
    <row r="2788" spans="1:1" x14ac:dyDescent="0.25">
      <c r="A2788">
        <v>3992</v>
      </c>
    </row>
    <row r="2789" spans="1:1" x14ac:dyDescent="0.25">
      <c r="A2789">
        <v>3993</v>
      </c>
    </row>
    <row r="2790" spans="1:1" x14ac:dyDescent="0.25">
      <c r="A2790">
        <v>3994</v>
      </c>
    </row>
    <row r="2791" spans="1:1" x14ac:dyDescent="0.25">
      <c r="A2791">
        <v>3995</v>
      </c>
    </row>
    <row r="2792" spans="1:1" x14ac:dyDescent="0.25">
      <c r="A2792">
        <v>3996</v>
      </c>
    </row>
    <row r="2793" spans="1:1" x14ac:dyDescent="0.25">
      <c r="A2793">
        <v>3997</v>
      </c>
    </row>
    <row r="2794" spans="1:1" x14ac:dyDescent="0.25">
      <c r="A2794">
        <v>3998</v>
      </c>
    </row>
    <row r="2795" spans="1:1" x14ac:dyDescent="0.25">
      <c r="A2795">
        <v>3999</v>
      </c>
    </row>
    <row r="2796" spans="1:1" x14ac:dyDescent="0.25">
      <c r="A2796">
        <v>4000</v>
      </c>
    </row>
    <row r="2797" spans="1:1" x14ac:dyDescent="0.25">
      <c r="A2797">
        <v>4001</v>
      </c>
    </row>
    <row r="2798" spans="1:1" x14ac:dyDescent="0.25">
      <c r="A2798">
        <v>4002</v>
      </c>
    </row>
    <row r="2799" spans="1:1" x14ac:dyDescent="0.25">
      <c r="A2799">
        <v>4003</v>
      </c>
    </row>
    <row r="2800" spans="1:1" x14ac:dyDescent="0.25">
      <c r="A2800">
        <v>4004</v>
      </c>
    </row>
    <row r="2801" spans="1:1" x14ac:dyDescent="0.25">
      <c r="A2801">
        <v>4005</v>
      </c>
    </row>
    <row r="2802" spans="1:1" x14ac:dyDescent="0.25">
      <c r="A2802">
        <v>4006</v>
      </c>
    </row>
    <row r="2803" spans="1:1" x14ac:dyDescent="0.25">
      <c r="A2803">
        <v>4007</v>
      </c>
    </row>
    <row r="2804" spans="1:1" x14ac:dyDescent="0.25">
      <c r="A2804">
        <v>4008</v>
      </c>
    </row>
    <row r="2805" spans="1:1" x14ac:dyDescent="0.25">
      <c r="A2805">
        <v>4009</v>
      </c>
    </row>
    <row r="2806" spans="1:1" x14ac:dyDescent="0.25">
      <c r="A2806">
        <v>4010</v>
      </c>
    </row>
    <row r="2807" spans="1:1" x14ac:dyDescent="0.25">
      <c r="A2807">
        <v>4011</v>
      </c>
    </row>
    <row r="2808" spans="1:1" x14ac:dyDescent="0.25">
      <c r="A2808">
        <v>4012</v>
      </c>
    </row>
    <row r="2809" spans="1:1" x14ac:dyDescent="0.25">
      <c r="A2809">
        <v>4013</v>
      </c>
    </row>
    <row r="2810" spans="1:1" x14ac:dyDescent="0.25">
      <c r="A2810">
        <v>4014</v>
      </c>
    </row>
    <row r="2811" spans="1:1" x14ac:dyDescent="0.25">
      <c r="A2811">
        <v>4015</v>
      </c>
    </row>
    <row r="2812" spans="1:1" x14ac:dyDescent="0.25">
      <c r="A2812">
        <v>4016</v>
      </c>
    </row>
    <row r="2813" spans="1:1" x14ac:dyDescent="0.25">
      <c r="A2813">
        <v>4017</v>
      </c>
    </row>
    <row r="2814" spans="1:1" x14ac:dyDescent="0.25">
      <c r="A2814">
        <v>4018</v>
      </c>
    </row>
    <row r="2815" spans="1:1" x14ac:dyDescent="0.25">
      <c r="A2815">
        <v>4019</v>
      </c>
    </row>
    <row r="2816" spans="1:1" x14ac:dyDescent="0.25">
      <c r="A2816">
        <v>4020</v>
      </c>
    </row>
    <row r="2817" spans="1:1" x14ac:dyDescent="0.25">
      <c r="A2817">
        <v>4021</v>
      </c>
    </row>
    <row r="2818" spans="1:1" x14ac:dyDescent="0.25">
      <c r="A2818">
        <v>4022</v>
      </c>
    </row>
    <row r="2819" spans="1:1" x14ac:dyDescent="0.25">
      <c r="A2819">
        <v>4023</v>
      </c>
    </row>
    <row r="2820" spans="1:1" x14ac:dyDescent="0.25">
      <c r="A2820">
        <v>4024</v>
      </c>
    </row>
    <row r="2821" spans="1:1" x14ac:dyDescent="0.25">
      <c r="A2821">
        <v>4025</v>
      </c>
    </row>
    <row r="2822" spans="1:1" x14ac:dyDescent="0.25">
      <c r="A2822">
        <v>4026</v>
      </c>
    </row>
    <row r="2823" spans="1:1" x14ac:dyDescent="0.25">
      <c r="A2823">
        <v>4027</v>
      </c>
    </row>
    <row r="2824" spans="1:1" x14ac:dyDescent="0.25">
      <c r="A2824">
        <v>4028</v>
      </c>
    </row>
    <row r="2825" spans="1:1" x14ac:dyDescent="0.25">
      <c r="A2825">
        <v>4029</v>
      </c>
    </row>
    <row r="2826" spans="1:1" x14ac:dyDescent="0.25">
      <c r="A2826">
        <v>4030</v>
      </c>
    </row>
    <row r="2827" spans="1:1" x14ac:dyDescent="0.25">
      <c r="A2827">
        <v>4031</v>
      </c>
    </row>
    <row r="2828" spans="1:1" x14ac:dyDescent="0.25">
      <c r="A2828">
        <v>4032</v>
      </c>
    </row>
    <row r="2829" spans="1:1" x14ac:dyDescent="0.25">
      <c r="A2829">
        <v>4033</v>
      </c>
    </row>
    <row r="2830" spans="1:1" x14ac:dyDescent="0.25">
      <c r="A2830">
        <v>4034</v>
      </c>
    </row>
    <row r="2831" spans="1:1" x14ac:dyDescent="0.25">
      <c r="A2831">
        <v>4035</v>
      </c>
    </row>
    <row r="2832" spans="1:1" x14ac:dyDescent="0.25">
      <c r="A2832">
        <v>4036</v>
      </c>
    </row>
    <row r="2833" spans="1:1" x14ac:dyDescent="0.25">
      <c r="A2833">
        <v>4037</v>
      </c>
    </row>
    <row r="2834" spans="1:1" x14ac:dyDescent="0.25">
      <c r="A2834">
        <v>4038</v>
      </c>
    </row>
    <row r="2835" spans="1:1" x14ac:dyDescent="0.25">
      <c r="A2835">
        <v>4039</v>
      </c>
    </row>
    <row r="2836" spans="1:1" x14ac:dyDescent="0.25">
      <c r="A2836">
        <v>4040</v>
      </c>
    </row>
    <row r="2837" spans="1:1" x14ac:dyDescent="0.25">
      <c r="A2837">
        <v>4041</v>
      </c>
    </row>
    <row r="2838" spans="1:1" x14ac:dyDescent="0.25">
      <c r="A2838">
        <v>4042</v>
      </c>
    </row>
    <row r="2839" spans="1:1" x14ac:dyDescent="0.25">
      <c r="A2839">
        <v>4043</v>
      </c>
    </row>
    <row r="2840" spans="1:1" x14ac:dyDescent="0.25">
      <c r="A2840">
        <v>4044</v>
      </c>
    </row>
    <row r="2841" spans="1:1" x14ac:dyDescent="0.25">
      <c r="A2841">
        <v>4045</v>
      </c>
    </row>
    <row r="2842" spans="1:1" x14ac:dyDescent="0.25">
      <c r="A2842">
        <v>4046</v>
      </c>
    </row>
    <row r="2843" spans="1:1" x14ac:dyDescent="0.25">
      <c r="A2843">
        <v>4047</v>
      </c>
    </row>
    <row r="2844" spans="1:1" x14ac:dyDescent="0.25">
      <c r="A2844">
        <v>4048</v>
      </c>
    </row>
    <row r="2845" spans="1:1" x14ac:dyDescent="0.25">
      <c r="A2845">
        <v>4049</v>
      </c>
    </row>
    <row r="2846" spans="1:1" x14ac:dyDescent="0.25">
      <c r="A2846">
        <v>4050</v>
      </c>
    </row>
    <row r="2847" spans="1:1" x14ac:dyDescent="0.25">
      <c r="A2847">
        <v>4051</v>
      </c>
    </row>
    <row r="2848" spans="1:1" x14ac:dyDescent="0.25">
      <c r="A2848">
        <v>4052</v>
      </c>
    </row>
    <row r="2849" spans="1:1" x14ac:dyDescent="0.25">
      <c r="A2849">
        <v>4053</v>
      </c>
    </row>
    <row r="2850" spans="1:1" x14ac:dyDescent="0.25">
      <c r="A2850">
        <v>4054</v>
      </c>
    </row>
    <row r="2851" spans="1:1" x14ac:dyDescent="0.25">
      <c r="A2851">
        <v>4055</v>
      </c>
    </row>
    <row r="2852" spans="1:1" x14ac:dyDescent="0.25">
      <c r="A2852">
        <v>4056</v>
      </c>
    </row>
    <row r="2853" spans="1:1" x14ac:dyDescent="0.25">
      <c r="A2853">
        <v>4057</v>
      </c>
    </row>
    <row r="2854" spans="1:1" x14ac:dyDescent="0.25">
      <c r="A2854">
        <v>4058</v>
      </c>
    </row>
    <row r="2855" spans="1:1" x14ac:dyDescent="0.25">
      <c r="A2855">
        <v>4059</v>
      </c>
    </row>
    <row r="2856" spans="1:1" x14ac:dyDescent="0.25">
      <c r="A2856">
        <v>4060</v>
      </c>
    </row>
    <row r="2857" spans="1:1" x14ac:dyDescent="0.25">
      <c r="A2857">
        <v>4061</v>
      </c>
    </row>
    <row r="2858" spans="1:1" x14ac:dyDescent="0.25">
      <c r="A2858">
        <v>4062</v>
      </c>
    </row>
    <row r="2859" spans="1:1" x14ac:dyDescent="0.25">
      <c r="A2859">
        <v>4063</v>
      </c>
    </row>
    <row r="2860" spans="1:1" x14ac:dyDescent="0.25">
      <c r="A2860">
        <v>4064</v>
      </c>
    </row>
    <row r="2861" spans="1:1" x14ac:dyDescent="0.25">
      <c r="A2861">
        <v>4065</v>
      </c>
    </row>
    <row r="2862" spans="1:1" x14ac:dyDescent="0.25">
      <c r="A2862">
        <v>4066</v>
      </c>
    </row>
    <row r="2863" spans="1:1" x14ac:dyDescent="0.25">
      <c r="A2863">
        <v>4067</v>
      </c>
    </row>
    <row r="2864" spans="1:1" x14ac:dyDescent="0.25">
      <c r="A2864">
        <v>4068</v>
      </c>
    </row>
    <row r="2865" spans="1:1" x14ac:dyDescent="0.25">
      <c r="A2865">
        <v>4069</v>
      </c>
    </row>
    <row r="2866" spans="1:1" x14ac:dyDescent="0.25">
      <c r="A2866">
        <v>4070</v>
      </c>
    </row>
    <row r="2867" spans="1:1" x14ac:dyDescent="0.25">
      <c r="A2867">
        <v>4071</v>
      </c>
    </row>
    <row r="2868" spans="1:1" x14ac:dyDescent="0.25">
      <c r="A2868">
        <v>4072</v>
      </c>
    </row>
    <row r="2869" spans="1:1" x14ac:dyDescent="0.25">
      <c r="A2869">
        <v>4073</v>
      </c>
    </row>
    <row r="2870" spans="1:1" x14ac:dyDescent="0.25">
      <c r="A2870">
        <v>4074</v>
      </c>
    </row>
    <row r="2871" spans="1:1" x14ac:dyDescent="0.25">
      <c r="A2871">
        <v>4075</v>
      </c>
    </row>
    <row r="2872" spans="1:1" x14ac:dyDescent="0.25">
      <c r="A2872">
        <v>4076</v>
      </c>
    </row>
    <row r="2873" spans="1:1" x14ac:dyDescent="0.25">
      <c r="A2873">
        <v>4077</v>
      </c>
    </row>
    <row r="2874" spans="1:1" x14ac:dyDescent="0.25">
      <c r="A2874">
        <v>4078</v>
      </c>
    </row>
    <row r="2875" spans="1:1" x14ac:dyDescent="0.25">
      <c r="A2875">
        <v>4079</v>
      </c>
    </row>
    <row r="2876" spans="1:1" x14ac:dyDescent="0.25">
      <c r="A2876">
        <v>4080</v>
      </c>
    </row>
    <row r="2877" spans="1:1" x14ac:dyDescent="0.25">
      <c r="A2877">
        <v>4081</v>
      </c>
    </row>
    <row r="2878" spans="1:1" x14ac:dyDescent="0.25">
      <c r="A2878">
        <v>4082</v>
      </c>
    </row>
    <row r="2879" spans="1:1" x14ac:dyDescent="0.25">
      <c r="A2879">
        <v>4083</v>
      </c>
    </row>
    <row r="2880" spans="1:1" x14ac:dyDescent="0.25">
      <c r="A2880">
        <v>4084</v>
      </c>
    </row>
    <row r="2881" spans="1:1" x14ac:dyDescent="0.25">
      <c r="A2881">
        <v>4085</v>
      </c>
    </row>
    <row r="2882" spans="1:1" x14ac:dyDescent="0.25">
      <c r="A2882">
        <v>4086</v>
      </c>
    </row>
    <row r="2883" spans="1:1" x14ac:dyDescent="0.25">
      <c r="A2883">
        <v>4087</v>
      </c>
    </row>
    <row r="2884" spans="1:1" x14ac:dyDescent="0.25">
      <c r="A2884">
        <v>4088</v>
      </c>
    </row>
    <row r="2885" spans="1:1" x14ac:dyDescent="0.25">
      <c r="A2885">
        <v>4089</v>
      </c>
    </row>
    <row r="2886" spans="1:1" x14ac:dyDescent="0.25">
      <c r="A2886">
        <v>4090</v>
      </c>
    </row>
    <row r="2887" spans="1:1" x14ac:dyDescent="0.25">
      <c r="A2887">
        <v>4091</v>
      </c>
    </row>
    <row r="2888" spans="1:1" x14ac:dyDescent="0.25">
      <c r="A2888">
        <v>4092</v>
      </c>
    </row>
    <row r="2889" spans="1:1" x14ac:dyDescent="0.25">
      <c r="A2889">
        <v>4093</v>
      </c>
    </row>
    <row r="2890" spans="1:1" x14ac:dyDescent="0.25">
      <c r="A2890">
        <v>4094</v>
      </c>
    </row>
    <row r="2891" spans="1:1" x14ac:dyDescent="0.25">
      <c r="A2891">
        <v>4095</v>
      </c>
    </row>
    <row r="2892" spans="1:1" x14ac:dyDescent="0.25">
      <c r="A2892">
        <v>4096</v>
      </c>
    </row>
    <row r="2893" spans="1:1" x14ac:dyDescent="0.25">
      <c r="A2893">
        <v>4097</v>
      </c>
    </row>
    <row r="2894" spans="1:1" x14ac:dyDescent="0.25">
      <c r="A2894">
        <v>4098</v>
      </c>
    </row>
    <row r="2895" spans="1:1" x14ac:dyDescent="0.25">
      <c r="A2895">
        <v>4099</v>
      </c>
    </row>
    <row r="2896" spans="1:1" x14ac:dyDescent="0.25">
      <c r="A2896">
        <v>4100</v>
      </c>
    </row>
    <row r="2897" spans="1:1" x14ac:dyDescent="0.25">
      <c r="A2897">
        <v>4101</v>
      </c>
    </row>
    <row r="2898" spans="1:1" x14ac:dyDescent="0.25">
      <c r="A2898">
        <v>4102</v>
      </c>
    </row>
    <row r="2899" spans="1:1" x14ac:dyDescent="0.25">
      <c r="A2899">
        <v>4103</v>
      </c>
    </row>
    <row r="2900" spans="1:1" x14ac:dyDescent="0.25">
      <c r="A2900">
        <v>4104</v>
      </c>
    </row>
    <row r="2901" spans="1:1" x14ac:dyDescent="0.25">
      <c r="A2901">
        <v>4105</v>
      </c>
    </row>
    <row r="2902" spans="1:1" x14ac:dyDescent="0.25">
      <c r="A2902">
        <v>4106</v>
      </c>
    </row>
    <row r="2903" spans="1:1" x14ac:dyDescent="0.25">
      <c r="A2903">
        <v>4107</v>
      </c>
    </row>
    <row r="2904" spans="1:1" x14ac:dyDescent="0.25">
      <c r="A2904">
        <v>4108</v>
      </c>
    </row>
    <row r="2905" spans="1:1" x14ac:dyDescent="0.25">
      <c r="A2905">
        <v>4109</v>
      </c>
    </row>
    <row r="2906" spans="1:1" x14ac:dyDescent="0.25">
      <c r="A2906">
        <v>4110</v>
      </c>
    </row>
    <row r="2907" spans="1:1" x14ac:dyDescent="0.25">
      <c r="A2907">
        <v>4111</v>
      </c>
    </row>
    <row r="2908" spans="1:1" x14ac:dyDescent="0.25">
      <c r="A2908">
        <v>4112</v>
      </c>
    </row>
    <row r="2909" spans="1:1" x14ac:dyDescent="0.25">
      <c r="A2909">
        <v>4113</v>
      </c>
    </row>
    <row r="2910" spans="1:1" x14ac:dyDescent="0.25">
      <c r="A2910">
        <v>4114</v>
      </c>
    </row>
    <row r="2911" spans="1:1" x14ac:dyDescent="0.25">
      <c r="A2911">
        <v>4115</v>
      </c>
    </row>
    <row r="2912" spans="1:1" x14ac:dyDescent="0.25">
      <c r="A2912">
        <v>4116</v>
      </c>
    </row>
    <row r="2913" spans="1:1" x14ac:dyDescent="0.25">
      <c r="A2913">
        <v>4117</v>
      </c>
    </row>
    <row r="2914" spans="1:1" x14ac:dyDescent="0.25">
      <c r="A2914">
        <v>4118</v>
      </c>
    </row>
    <row r="2915" spans="1:1" x14ac:dyDescent="0.25">
      <c r="A2915">
        <v>4119</v>
      </c>
    </row>
    <row r="2916" spans="1:1" x14ac:dyDescent="0.25">
      <c r="A2916">
        <v>4120</v>
      </c>
    </row>
    <row r="2917" spans="1:1" x14ac:dyDescent="0.25">
      <c r="A2917">
        <v>4121</v>
      </c>
    </row>
    <row r="2918" spans="1:1" x14ac:dyDescent="0.25">
      <c r="A2918">
        <v>4122</v>
      </c>
    </row>
    <row r="2919" spans="1:1" x14ac:dyDescent="0.25">
      <c r="A2919">
        <v>4123</v>
      </c>
    </row>
    <row r="2920" spans="1:1" x14ac:dyDescent="0.25">
      <c r="A2920">
        <v>4124</v>
      </c>
    </row>
    <row r="2921" spans="1:1" x14ac:dyDescent="0.25">
      <c r="A2921">
        <v>4125</v>
      </c>
    </row>
    <row r="2922" spans="1:1" x14ac:dyDescent="0.25">
      <c r="A2922">
        <v>4126</v>
      </c>
    </row>
    <row r="2923" spans="1:1" x14ac:dyDescent="0.25">
      <c r="A2923">
        <v>4127</v>
      </c>
    </row>
    <row r="2924" spans="1:1" x14ac:dyDescent="0.25">
      <c r="A2924">
        <v>4128</v>
      </c>
    </row>
    <row r="2925" spans="1:1" x14ac:dyDescent="0.25">
      <c r="A2925">
        <v>4129</v>
      </c>
    </row>
    <row r="2926" spans="1:1" x14ac:dyDescent="0.25">
      <c r="A2926">
        <v>4130</v>
      </c>
    </row>
    <row r="2927" spans="1:1" x14ac:dyDescent="0.25">
      <c r="A2927">
        <v>4131</v>
      </c>
    </row>
    <row r="2928" spans="1:1" x14ac:dyDescent="0.25">
      <c r="A2928">
        <v>4132</v>
      </c>
    </row>
    <row r="2929" spans="1:1" x14ac:dyDescent="0.25">
      <c r="A2929">
        <v>4133</v>
      </c>
    </row>
    <row r="2930" spans="1:1" x14ac:dyDescent="0.25">
      <c r="A2930">
        <v>4134</v>
      </c>
    </row>
    <row r="2931" spans="1:1" x14ac:dyDescent="0.25">
      <c r="A2931">
        <v>4135</v>
      </c>
    </row>
    <row r="2932" spans="1:1" x14ac:dyDescent="0.25">
      <c r="A2932">
        <v>4136</v>
      </c>
    </row>
    <row r="2933" spans="1:1" x14ac:dyDescent="0.25">
      <c r="A2933">
        <v>4137</v>
      </c>
    </row>
    <row r="2934" spans="1:1" x14ac:dyDescent="0.25">
      <c r="A2934">
        <v>4138</v>
      </c>
    </row>
    <row r="2935" spans="1:1" x14ac:dyDescent="0.25">
      <c r="A2935">
        <v>4139</v>
      </c>
    </row>
    <row r="2936" spans="1:1" x14ac:dyDescent="0.25">
      <c r="A2936">
        <v>4140</v>
      </c>
    </row>
    <row r="2937" spans="1:1" x14ac:dyDescent="0.25">
      <c r="A2937">
        <v>4141</v>
      </c>
    </row>
    <row r="2938" spans="1:1" x14ac:dyDescent="0.25">
      <c r="A2938">
        <v>4142</v>
      </c>
    </row>
    <row r="2939" spans="1:1" x14ac:dyDescent="0.25">
      <c r="A2939">
        <v>4143</v>
      </c>
    </row>
    <row r="2940" spans="1:1" x14ac:dyDescent="0.25">
      <c r="A2940">
        <v>4144</v>
      </c>
    </row>
    <row r="2941" spans="1:1" x14ac:dyDescent="0.25">
      <c r="A2941">
        <v>4145</v>
      </c>
    </row>
    <row r="2942" spans="1:1" x14ac:dyDescent="0.25">
      <c r="A2942">
        <v>4146</v>
      </c>
    </row>
    <row r="2943" spans="1:1" x14ac:dyDescent="0.25">
      <c r="A2943">
        <v>4147</v>
      </c>
    </row>
    <row r="2944" spans="1:1" x14ac:dyDescent="0.25">
      <c r="A2944">
        <v>4148</v>
      </c>
    </row>
    <row r="2945" spans="1:1" x14ac:dyDescent="0.25">
      <c r="A2945">
        <v>4149</v>
      </c>
    </row>
    <row r="2946" spans="1:1" x14ac:dyDescent="0.25">
      <c r="A2946">
        <v>4150</v>
      </c>
    </row>
    <row r="2947" spans="1:1" x14ac:dyDescent="0.25">
      <c r="A2947">
        <v>4151</v>
      </c>
    </row>
    <row r="2948" spans="1:1" x14ac:dyDescent="0.25">
      <c r="A2948">
        <v>4152</v>
      </c>
    </row>
    <row r="2949" spans="1:1" x14ac:dyDescent="0.25">
      <c r="A2949">
        <v>4153</v>
      </c>
    </row>
    <row r="2950" spans="1:1" x14ac:dyDescent="0.25">
      <c r="A2950">
        <v>4154</v>
      </c>
    </row>
    <row r="2951" spans="1:1" x14ac:dyDescent="0.25">
      <c r="A2951">
        <v>4155</v>
      </c>
    </row>
    <row r="2952" spans="1:1" x14ac:dyDescent="0.25">
      <c r="A2952">
        <v>4156</v>
      </c>
    </row>
    <row r="2953" spans="1:1" x14ac:dyDescent="0.25">
      <c r="A2953">
        <v>4157</v>
      </c>
    </row>
    <row r="2954" spans="1:1" x14ac:dyDescent="0.25">
      <c r="A2954">
        <v>4158</v>
      </c>
    </row>
    <row r="2955" spans="1:1" x14ac:dyDescent="0.25">
      <c r="A2955">
        <v>4159</v>
      </c>
    </row>
    <row r="2956" spans="1:1" x14ac:dyDescent="0.25">
      <c r="A2956">
        <v>4160</v>
      </c>
    </row>
    <row r="2957" spans="1:1" x14ac:dyDescent="0.25">
      <c r="A2957">
        <v>4161</v>
      </c>
    </row>
    <row r="2958" spans="1:1" x14ac:dyDescent="0.25">
      <c r="A2958">
        <v>4162</v>
      </c>
    </row>
    <row r="2959" spans="1:1" x14ac:dyDescent="0.25">
      <c r="A2959">
        <v>4163</v>
      </c>
    </row>
    <row r="2960" spans="1:1" x14ac:dyDescent="0.25">
      <c r="A2960">
        <v>4164</v>
      </c>
    </row>
    <row r="2961" spans="1:1" x14ac:dyDescent="0.25">
      <c r="A2961">
        <v>4165</v>
      </c>
    </row>
    <row r="2962" spans="1:1" x14ac:dyDescent="0.25">
      <c r="A2962">
        <v>4166</v>
      </c>
    </row>
    <row r="2963" spans="1:1" x14ac:dyDescent="0.25">
      <c r="A2963">
        <v>4167</v>
      </c>
    </row>
    <row r="2964" spans="1:1" x14ac:dyDescent="0.25">
      <c r="A2964">
        <v>4168</v>
      </c>
    </row>
    <row r="2965" spans="1:1" x14ac:dyDescent="0.25">
      <c r="A2965">
        <v>4169</v>
      </c>
    </row>
    <row r="2966" spans="1:1" x14ac:dyDescent="0.25">
      <c r="A2966">
        <v>4170</v>
      </c>
    </row>
    <row r="2967" spans="1:1" x14ac:dyDescent="0.25">
      <c r="A2967">
        <v>4171</v>
      </c>
    </row>
    <row r="2968" spans="1:1" x14ac:dyDescent="0.25">
      <c r="A2968">
        <v>4172</v>
      </c>
    </row>
    <row r="2969" spans="1:1" x14ac:dyDescent="0.25">
      <c r="A2969">
        <v>4173</v>
      </c>
    </row>
    <row r="2970" spans="1:1" x14ac:dyDescent="0.25">
      <c r="A2970">
        <v>4174</v>
      </c>
    </row>
    <row r="2971" spans="1:1" x14ac:dyDescent="0.25">
      <c r="A2971">
        <v>4175</v>
      </c>
    </row>
    <row r="2972" spans="1:1" x14ac:dyDescent="0.25">
      <c r="A2972">
        <v>4176</v>
      </c>
    </row>
    <row r="2973" spans="1:1" x14ac:dyDescent="0.25">
      <c r="A2973">
        <v>4177</v>
      </c>
    </row>
    <row r="2974" spans="1:1" x14ac:dyDescent="0.25">
      <c r="A2974">
        <v>4178</v>
      </c>
    </row>
    <row r="2975" spans="1:1" x14ac:dyDescent="0.25">
      <c r="A2975">
        <v>4179</v>
      </c>
    </row>
    <row r="2976" spans="1:1" x14ac:dyDescent="0.25">
      <c r="A2976">
        <v>4180</v>
      </c>
    </row>
    <row r="2977" spans="1:1" x14ac:dyDescent="0.25">
      <c r="A2977">
        <v>4181</v>
      </c>
    </row>
    <row r="2978" spans="1:1" x14ac:dyDescent="0.25">
      <c r="A2978">
        <v>4182</v>
      </c>
    </row>
    <row r="2979" spans="1:1" x14ac:dyDescent="0.25">
      <c r="A2979">
        <v>4183</v>
      </c>
    </row>
    <row r="2980" spans="1:1" x14ac:dyDescent="0.25">
      <c r="A2980">
        <v>4184</v>
      </c>
    </row>
    <row r="2981" spans="1:1" x14ac:dyDescent="0.25">
      <c r="A2981">
        <v>4185</v>
      </c>
    </row>
    <row r="2982" spans="1:1" x14ac:dyDescent="0.25">
      <c r="A2982">
        <v>4186</v>
      </c>
    </row>
    <row r="2983" spans="1:1" x14ac:dyDescent="0.25">
      <c r="A2983">
        <v>4187</v>
      </c>
    </row>
    <row r="2984" spans="1:1" x14ac:dyDescent="0.25">
      <c r="A2984">
        <v>4188</v>
      </c>
    </row>
    <row r="2985" spans="1:1" x14ac:dyDescent="0.25">
      <c r="A2985">
        <v>4189</v>
      </c>
    </row>
    <row r="2986" spans="1:1" x14ac:dyDescent="0.25">
      <c r="A2986">
        <v>4190</v>
      </c>
    </row>
    <row r="2987" spans="1:1" x14ac:dyDescent="0.25">
      <c r="A2987">
        <v>4191</v>
      </c>
    </row>
    <row r="2988" spans="1:1" x14ac:dyDescent="0.25">
      <c r="A2988">
        <v>4192</v>
      </c>
    </row>
    <row r="2989" spans="1:1" x14ac:dyDescent="0.25">
      <c r="A2989">
        <v>4193</v>
      </c>
    </row>
    <row r="2990" spans="1:1" x14ac:dyDescent="0.25">
      <c r="A2990">
        <v>4194</v>
      </c>
    </row>
    <row r="2991" spans="1:1" x14ac:dyDescent="0.25">
      <c r="A2991">
        <v>4195</v>
      </c>
    </row>
    <row r="2992" spans="1:1" x14ac:dyDescent="0.25">
      <c r="A2992">
        <v>4196</v>
      </c>
    </row>
    <row r="2993" spans="1:1" x14ac:dyDescent="0.25">
      <c r="A2993">
        <v>4197</v>
      </c>
    </row>
    <row r="2994" spans="1:1" x14ac:dyDescent="0.25">
      <c r="A2994">
        <v>4198</v>
      </c>
    </row>
    <row r="2995" spans="1:1" x14ac:dyDescent="0.25">
      <c r="A2995">
        <v>4199</v>
      </c>
    </row>
    <row r="2996" spans="1:1" x14ac:dyDescent="0.25">
      <c r="A2996">
        <v>4200</v>
      </c>
    </row>
    <row r="2997" spans="1:1" x14ac:dyDescent="0.25">
      <c r="A2997">
        <v>4201</v>
      </c>
    </row>
    <row r="2998" spans="1:1" x14ac:dyDescent="0.25">
      <c r="A2998">
        <v>4202</v>
      </c>
    </row>
    <row r="2999" spans="1:1" x14ac:dyDescent="0.25">
      <c r="A2999">
        <v>4203</v>
      </c>
    </row>
    <row r="3000" spans="1:1" x14ac:dyDescent="0.25">
      <c r="A3000">
        <v>4204</v>
      </c>
    </row>
    <row r="3001" spans="1:1" x14ac:dyDescent="0.25">
      <c r="A3001">
        <v>4205</v>
      </c>
    </row>
    <row r="3002" spans="1:1" x14ac:dyDescent="0.25">
      <c r="A3002">
        <v>4206</v>
      </c>
    </row>
    <row r="3003" spans="1:1" x14ac:dyDescent="0.25">
      <c r="A3003">
        <v>4207</v>
      </c>
    </row>
    <row r="3004" spans="1:1" x14ac:dyDescent="0.25">
      <c r="A3004">
        <v>4208</v>
      </c>
    </row>
    <row r="3005" spans="1:1" x14ac:dyDescent="0.25">
      <c r="A3005">
        <v>4209</v>
      </c>
    </row>
    <row r="3006" spans="1:1" x14ac:dyDescent="0.25">
      <c r="A3006">
        <v>4210</v>
      </c>
    </row>
    <row r="3007" spans="1:1" x14ac:dyDescent="0.25">
      <c r="A3007">
        <v>4211</v>
      </c>
    </row>
    <row r="3008" spans="1:1" x14ac:dyDescent="0.25">
      <c r="A3008">
        <v>4212</v>
      </c>
    </row>
    <row r="3009" spans="1:1" x14ac:dyDescent="0.25">
      <c r="A3009">
        <v>4213</v>
      </c>
    </row>
    <row r="3010" spans="1:1" x14ac:dyDescent="0.25">
      <c r="A3010">
        <v>4214</v>
      </c>
    </row>
    <row r="3011" spans="1:1" x14ac:dyDescent="0.25">
      <c r="A3011">
        <v>4215</v>
      </c>
    </row>
    <row r="3012" spans="1:1" x14ac:dyDescent="0.25">
      <c r="A3012">
        <v>4216</v>
      </c>
    </row>
    <row r="3013" spans="1:1" x14ac:dyDescent="0.25">
      <c r="A3013">
        <v>4217</v>
      </c>
    </row>
    <row r="3014" spans="1:1" x14ac:dyDescent="0.25">
      <c r="A3014">
        <v>4218</v>
      </c>
    </row>
    <row r="3015" spans="1:1" x14ac:dyDescent="0.25">
      <c r="A3015">
        <v>4219</v>
      </c>
    </row>
    <row r="3016" spans="1:1" x14ac:dyDescent="0.25">
      <c r="A3016">
        <v>4220</v>
      </c>
    </row>
    <row r="3017" spans="1:1" x14ac:dyDescent="0.25">
      <c r="A3017">
        <v>4221</v>
      </c>
    </row>
    <row r="3018" spans="1:1" x14ac:dyDescent="0.25">
      <c r="A3018">
        <v>4222</v>
      </c>
    </row>
    <row r="3019" spans="1:1" x14ac:dyDescent="0.25">
      <c r="A3019">
        <v>4223</v>
      </c>
    </row>
    <row r="3020" spans="1:1" x14ac:dyDescent="0.25">
      <c r="A3020">
        <v>4224</v>
      </c>
    </row>
    <row r="3021" spans="1:1" x14ac:dyDescent="0.25">
      <c r="A3021">
        <v>4225</v>
      </c>
    </row>
    <row r="3022" spans="1:1" x14ac:dyDescent="0.25">
      <c r="A3022">
        <v>4226</v>
      </c>
    </row>
    <row r="3023" spans="1:1" x14ac:dyDescent="0.25">
      <c r="A3023">
        <v>4227</v>
      </c>
    </row>
    <row r="3024" spans="1:1" x14ac:dyDescent="0.25">
      <c r="A3024">
        <v>4228</v>
      </c>
    </row>
    <row r="3025" spans="1:1" x14ac:dyDescent="0.25">
      <c r="A3025">
        <v>4229</v>
      </c>
    </row>
    <row r="3026" spans="1:1" x14ac:dyDescent="0.25">
      <c r="A3026">
        <v>4230</v>
      </c>
    </row>
    <row r="3027" spans="1:1" x14ac:dyDescent="0.25">
      <c r="A3027">
        <v>4231</v>
      </c>
    </row>
    <row r="3028" spans="1:1" x14ac:dyDescent="0.25">
      <c r="A3028">
        <v>4232</v>
      </c>
    </row>
    <row r="3029" spans="1:1" x14ac:dyDescent="0.25">
      <c r="A3029">
        <v>4233</v>
      </c>
    </row>
    <row r="3030" spans="1:1" x14ac:dyDescent="0.25">
      <c r="A3030">
        <v>4234</v>
      </c>
    </row>
    <row r="3031" spans="1:1" x14ac:dyDescent="0.25">
      <c r="A3031">
        <v>4235</v>
      </c>
    </row>
    <row r="3032" spans="1:1" x14ac:dyDescent="0.25">
      <c r="A3032">
        <v>4236</v>
      </c>
    </row>
    <row r="3033" spans="1:1" x14ac:dyDescent="0.25">
      <c r="A3033">
        <v>4237</v>
      </c>
    </row>
    <row r="3034" spans="1:1" x14ac:dyDescent="0.25">
      <c r="A3034">
        <v>4238</v>
      </c>
    </row>
    <row r="3035" spans="1:1" x14ac:dyDescent="0.25">
      <c r="A3035">
        <v>4239</v>
      </c>
    </row>
    <row r="3036" spans="1:1" x14ac:dyDescent="0.25">
      <c r="A3036">
        <v>4240</v>
      </c>
    </row>
    <row r="3037" spans="1:1" x14ac:dyDescent="0.25">
      <c r="A3037">
        <v>4241</v>
      </c>
    </row>
    <row r="3038" spans="1:1" x14ac:dyDescent="0.25">
      <c r="A3038">
        <v>4242</v>
      </c>
    </row>
    <row r="3039" spans="1:1" x14ac:dyDescent="0.25">
      <c r="A3039">
        <v>4243</v>
      </c>
    </row>
    <row r="3040" spans="1:1" x14ac:dyDescent="0.25">
      <c r="A3040">
        <v>4244</v>
      </c>
    </row>
    <row r="3041" spans="1:1" x14ac:dyDescent="0.25">
      <c r="A3041">
        <v>4245</v>
      </c>
    </row>
    <row r="3042" spans="1:1" x14ac:dyDescent="0.25">
      <c r="A3042">
        <v>4246</v>
      </c>
    </row>
    <row r="3043" spans="1:1" x14ac:dyDescent="0.25">
      <c r="A3043">
        <v>4247</v>
      </c>
    </row>
    <row r="3044" spans="1:1" x14ac:dyDescent="0.25">
      <c r="A3044">
        <v>4248</v>
      </c>
    </row>
    <row r="3045" spans="1:1" x14ac:dyDescent="0.25">
      <c r="A3045">
        <v>4249</v>
      </c>
    </row>
    <row r="3046" spans="1:1" x14ac:dyDescent="0.25">
      <c r="A3046">
        <v>4250</v>
      </c>
    </row>
    <row r="3047" spans="1:1" x14ac:dyDescent="0.25">
      <c r="A3047">
        <v>4251</v>
      </c>
    </row>
    <row r="3048" spans="1:1" x14ac:dyDescent="0.25">
      <c r="A3048">
        <v>4252</v>
      </c>
    </row>
    <row r="3049" spans="1:1" x14ac:dyDescent="0.25">
      <c r="A3049">
        <v>4253</v>
      </c>
    </row>
    <row r="3050" spans="1:1" x14ac:dyDescent="0.25">
      <c r="A3050">
        <v>4254</v>
      </c>
    </row>
    <row r="3051" spans="1:1" x14ac:dyDescent="0.25">
      <c r="A3051">
        <v>4255</v>
      </c>
    </row>
    <row r="3052" spans="1:1" x14ac:dyDescent="0.25">
      <c r="A3052">
        <v>4256</v>
      </c>
    </row>
    <row r="3053" spans="1:1" x14ac:dyDescent="0.25">
      <c r="A3053">
        <v>4257</v>
      </c>
    </row>
    <row r="3054" spans="1:1" x14ac:dyDescent="0.25">
      <c r="A3054">
        <v>4258</v>
      </c>
    </row>
    <row r="3055" spans="1:1" x14ac:dyDescent="0.25">
      <c r="A3055">
        <v>4259</v>
      </c>
    </row>
    <row r="3056" spans="1:1" x14ac:dyDescent="0.25">
      <c r="A3056">
        <v>4260</v>
      </c>
    </row>
    <row r="3057" spans="1:1" x14ac:dyDescent="0.25">
      <c r="A3057">
        <v>4261</v>
      </c>
    </row>
    <row r="3058" spans="1:1" x14ac:dyDescent="0.25">
      <c r="A3058">
        <v>4262</v>
      </c>
    </row>
    <row r="3059" spans="1:1" x14ac:dyDescent="0.25">
      <c r="A3059">
        <v>4263</v>
      </c>
    </row>
    <row r="3060" spans="1:1" x14ac:dyDescent="0.25">
      <c r="A3060">
        <v>4264</v>
      </c>
    </row>
    <row r="3061" spans="1:1" x14ac:dyDescent="0.25">
      <c r="A3061">
        <v>4265</v>
      </c>
    </row>
    <row r="3062" spans="1:1" x14ac:dyDescent="0.25">
      <c r="A3062">
        <v>4266</v>
      </c>
    </row>
    <row r="3063" spans="1:1" x14ac:dyDescent="0.25">
      <c r="A3063">
        <v>4267</v>
      </c>
    </row>
    <row r="3064" spans="1:1" x14ac:dyDescent="0.25">
      <c r="A3064">
        <v>4268</v>
      </c>
    </row>
    <row r="3065" spans="1:1" x14ac:dyDescent="0.25">
      <c r="A3065">
        <v>4269</v>
      </c>
    </row>
    <row r="3066" spans="1:1" x14ac:dyDescent="0.25">
      <c r="A3066">
        <v>4270</v>
      </c>
    </row>
    <row r="3067" spans="1:1" x14ac:dyDescent="0.25">
      <c r="A3067">
        <v>4271</v>
      </c>
    </row>
    <row r="3068" spans="1:1" x14ac:dyDescent="0.25">
      <c r="A3068">
        <v>4272</v>
      </c>
    </row>
    <row r="3069" spans="1:1" x14ac:dyDescent="0.25">
      <c r="A3069">
        <v>4273</v>
      </c>
    </row>
    <row r="3070" spans="1:1" x14ac:dyDescent="0.25">
      <c r="A3070">
        <v>4274</v>
      </c>
    </row>
    <row r="3071" spans="1:1" x14ac:dyDescent="0.25">
      <c r="A3071">
        <v>4275</v>
      </c>
    </row>
    <row r="3072" spans="1:1" x14ac:dyDescent="0.25">
      <c r="A3072">
        <v>4276</v>
      </c>
    </row>
    <row r="3073" spans="1:1" x14ac:dyDescent="0.25">
      <c r="A3073">
        <v>4277</v>
      </c>
    </row>
    <row r="3074" spans="1:1" x14ac:dyDescent="0.25">
      <c r="A3074">
        <v>4278</v>
      </c>
    </row>
    <row r="3075" spans="1:1" x14ac:dyDescent="0.25">
      <c r="A3075">
        <v>4279</v>
      </c>
    </row>
    <row r="3076" spans="1:1" x14ac:dyDescent="0.25">
      <c r="A3076">
        <v>4280</v>
      </c>
    </row>
    <row r="3077" spans="1:1" x14ac:dyDescent="0.25">
      <c r="A3077">
        <v>4281</v>
      </c>
    </row>
    <row r="3078" spans="1:1" x14ac:dyDescent="0.25">
      <c r="A3078">
        <v>4282</v>
      </c>
    </row>
    <row r="3079" spans="1:1" x14ac:dyDescent="0.25">
      <c r="A3079">
        <v>4283</v>
      </c>
    </row>
    <row r="3080" spans="1:1" x14ac:dyDescent="0.25">
      <c r="A3080">
        <v>4284</v>
      </c>
    </row>
    <row r="3081" spans="1:1" x14ac:dyDescent="0.25">
      <c r="A3081">
        <v>4285</v>
      </c>
    </row>
    <row r="3082" spans="1:1" x14ac:dyDescent="0.25">
      <c r="A3082">
        <v>4286</v>
      </c>
    </row>
    <row r="3083" spans="1:1" x14ac:dyDescent="0.25">
      <c r="A3083">
        <v>4287</v>
      </c>
    </row>
    <row r="3084" spans="1:1" x14ac:dyDescent="0.25">
      <c r="A3084">
        <v>4288</v>
      </c>
    </row>
    <row r="3085" spans="1:1" x14ac:dyDescent="0.25">
      <c r="A3085">
        <v>4289</v>
      </c>
    </row>
    <row r="3086" spans="1:1" x14ac:dyDescent="0.25">
      <c r="A3086">
        <v>4290</v>
      </c>
    </row>
    <row r="3087" spans="1:1" x14ac:dyDescent="0.25">
      <c r="A3087">
        <v>4291</v>
      </c>
    </row>
    <row r="3088" spans="1:1" x14ac:dyDescent="0.25">
      <c r="A3088">
        <v>4292</v>
      </c>
    </row>
    <row r="3089" spans="1:1" x14ac:dyDescent="0.25">
      <c r="A3089">
        <v>4293</v>
      </c>
    </row>
    <row r="3090" spans="1:1" x14ac:dyDescent="0.25">
      <c r="A3090">
        <v>4294</v>
      </c>
    </row>
    <row r="3091" spans="1:1" x14ac:dyDescent="0.25">
      <c r="A3091">
        <v>4295</v>
      </c>
    </row>
    <row r="3092" spans="1:1" x14ac:dyDescent="0.25">
      <c r="A3092">
        <v>4296</v>
      </c>
    </row>
    <row r="3093" spans="1:1" x14ac:dyDescent="0.25">
      <c r="A3093">
        <v>4297</v>
      </c>
    </row>
    <row r="3094" spans="1:1" x14ac:dyDescent="0.25">
      <c r="A3094">
        <v>4298</v>
      </c>
    </row>
    <row r="3095" spans="1:1" x14ac:dyDescent="0.25">
      <c r="A3095">
        <v>4299</v>
      </c>
    </row>
    <row r="3096" spans="1:1" x14ac:dyDescent="0.25">
      <c r="A3096">
        <v>4300</v>
      </c>
    </row>
    <row r="3097" spans="1:1" x14ac:dyDescent="0.25">
      <c r="A3097">
        <v>4301</v>
      </c>
    </row>
    <row r="3098" spans="1:1" x14ac:dyDescent="0.25">
      <c r="A3098">
        <v>4302</v>
      </c>
    </row>
    <row r="3099" spans="1:1" x14ac:dyDescent="0.25">
      <c r="A3099">
        <v>4303</v>
      </c>
    </row>
    <row r="3100" spans="1:1" x14ac:dyDescent="0.25">
      <c r="A3100">
        <v>4304</v>
      </c>
    </row>
    <row r="3101" spans="1:1" x14ac:dyDescent="0.25">
      <c r="A3101">
        <v>4305</v>
      </c>
    </row>
    <row r="3102" spans="1:1" x14ac:dyDescent="0.25">
      <c r="A3102">
        <v>4306</v>
      </c>
    </row>
    <row r="3103" spans="1:1" x14ac:dyDescent="0.25">
      <c r="A3103">
        <v>4307</v>
      </c>
    </row>
    <row r="3104" spans="1:1" x14ac:dyDescent="0.25">
      <c r="A3104">
        <v>4308</v>
      </c>
    </row>
    <row r="3105" spans="1:6" x14ac:dyDescent="0.25">
      <c r="A3105">
        <v>4309</v>
      </c>
    </row>
    <row r="3106" spans="1:6" x14ac:dyDescent="0.25">
      <c r="A3106">
        <v>4310</v>
      </c>
    </row>
    <row r="3107" spans="1:6" x14ac:dyDescent="0.25">
      <c r="A3107">
        <v>4311</v>
      </c>
    </row>
    <row r="3108" spans="1:6" x14ac:dyDescent="0.25">
      <c r="A3108">
        <v>4312</v>
      </c>
    </row>
    <row r="3109" spans="1:6" x14ac:dyDescent="0.25">
      <c r="A3109">
        <v>4313</v>
      </c>
    </row>
    <row r="3110" spans="1:6" x14ac:dyDescent="0.25">
      <c r="A3110">
        <v>4314</v>
      </c>
    </row>
    <row r="3111" spans="1:6" x14ac:dyDescent="0.25">
      <c r="A3111">
        <v>4315</v>
      </c>
    </row>
    <row r="3112" spans="1:6" x14ac:dyDescent="0.25">
      <c r="A3112">
        <v>4316</v>
      </c>
    </row>
    <row r="3113" spans="1:6" x14ac:dyDescent="0.25">
      <c r="A3113">
        <v>4317</v>
      </c>
    </row>
    <row r="3114" spans="1:6" x14ac:dyDescent="0.25">
      <c r="A3114">
        <v>4318</v>
      </c>
    </row>
    <row r="3115" spans="1:6" x14ac:dyDescent="0.25">
      <c r="A3115">
        <v>4319</v>
      </c>
    </row>
    <row r="3116" spans="1:6" x14ac:dyDescent="0.25">
      <c r="A3116">
        <v>4320</v>
      </c>
    </row>
    <row r="3117" spans="1:6" x14ac:dyDescent="0.25">
      <c r="A3117">
        <v>4321</v>
      </c>
    </row>
    <row r="3118" spans="1:6" x14ac:dyDescent="0.25">
      <c r="A3118">
        <v>4322</v>
      </c>
      <c r="B3118" s="4">
        <v>1</v>
      </c>
      <c r="F3118" t="s">
        <v>22</v>
      </c>
    </row>
    <row r="3119" spans="1:6" x14ac:dyDescent="0.25">
      <c r="A3119">
        <v>4785</v>
      </c>
      <c r="B3119" s="4">
        <v>1</v>
      </c>
    </row>
    <row r="3120" spans="1:6" x14ac:dyDescent="0.25">
      <c r="A3120">
        <v>4786</v>
      </c>
    </row>
    <row r="3121" spans="1:6" x14ac:dyDescent="0.25">
      <c r="A3121">
        <v>4787</v>
      </c>
      <c r="F3121" t="s">
        <v>22</v>
      </c>
    </row>
    <row r="3122" spans="1:6" x14ac:dyDescent="0.25">
      <c r="A3122">
        <v>4788</v>
      </c>
    </row>
    <row r="3123" spans="1:6" x14ac:dyDescent="0.25">
      <c r="A3123">
        <v>4789</v>
      </c>
    </row>
    <row r="3124" spans="1:6" x14ac:dyDescent="0.25">
      <c r="A3124">
        <v>4790</v>
      </c>
    </row>
    <row r="3125" spans="1:6" x14ac:dyDescent="0.25">
      <c r="A3125">
        <v>4791</v>
      </c>
    </row>
    <row r="3126" spans="1:6" x14ac:dyDescent="0.25">
      <c r="A3126">
        <v>4792</v>
      </c>
    </row>
    <row r="3127" spans="1:6" x14ac:dyDescent="0.25">
      <c r="A3127">
        <v>4793</v>
      </c>
    </row>
    <row r="3128" spans="1:6" x14ac:dyDescent="0.25">
      <c r="A3128">
        <v>4794</v>
      </c>
    </row>
    <row r="3129" spans="1:6" x14ac:dyDescent="0.25">
      <c r="A3129">
        <v>4795</v>
      </c>
    </row>
    <row r="3130" spans="1:6" x14ac:dyDescent="0.25">
      <c r="A3130">
        <v>4796</v>
      </c>
      <c r="B3130" s="4">
        <v>1</v>
      </c>
    </row>
    <row r="3131" spans="1:6" x14ac:dyDescent="0.25">
      <c r="A3131">
        <v>4797</v>
      </c>
      <c r="B3131" s="4">
        <v>1</v>
      </c>
    </row>
    <row r="3132" spans="1:6" x14ac:dyDescent="0.25">
      <c r="A3132">
        <v>4798</v>
      </c>
      <c r="B3132" s="4">
        <v>1</v>
      </c>
    </row>
    <row r="3133" spans="1:6" x14ac:dyDescent="0.25">
      <c r="A3133">
        <v>4799</v>
      </c>
      <c r="B3133" s="4">
        <v>1</v>
      </c>
    </row>
    <row r="3134" spans="1:6" x14ac:dyDescent="0.25">
      <c r="A3134">
        <v>4800</v>
      </c>
      <c r="B3134" s="4">
        <v>1</v>
      </c>
    </row>
    <row r="3135" spans="1:6" x14ac:dyDescent="0.25">
      <c r="A3135">
        <v>4801</v>
      </c>
      <c r="B3135" s="4">
        <v>1</v>
      </c>
    </row>
    <row r="3136" spans="1:6" x14ac:dyDescent="0.25">
      <c r="A3136">
        <v>4802</v>
      </c>
      <c r="B3136" s="4">
        <v>1</v>
      </c>
    </row>
    <row r="3137" spans="1:2" x14ac:dyDescent="0.25">
      <c r="A3137">
        <v>4803</v>
      </c>
      <c r="B3137" s="4">
        <v>1</v>
      </c>
    </row>
    <row r="3138" spans="1:2" x14ac:dyDescent="0.25">
      <c r="A3138">
        <v>4804</v>
      </c>
      <c r="B3138" s="4">
        <v>1</v>
      </c>
    </row>
    <row r="3139" spans="1:2" x14ac:dyDescent="0.25">
      <c r="A3139">
        <v>4805</v>
      </c>
      <c r="B3139" s="4">
        <v>1</v>
      </c>
    </row>
    <row r="3140" spans="1:2" x14ac:dyDescent="0.25">
      <c r="A3140">
        <v>4806</v>
      </c>
      <c r="B3140" s="4">
        <v>1</v>
      </c>
    </row>
    <row r="3141" spans="1:2" x14ac:dyDescent="0.25">
      <c r="A3141">
        <v>4807</v>
      </c>
      <c r="B3141" s="4">
        <v>1</v>
      </c>
    </row>
    <row r="3142" spans="1:2" x14ac:dyDescent="0.25">
      <c r="A3142">
        <v>4808</v>
      </c>
      <c r="B3142" s="4">
        <v>1</v>
      </c>
    </row>
    <row r="3143" spans="1:2" x14ac:dyDescent="0.25">
      <c r="A3143">
        <v>4809</v>
      </c>
      <c r="B3143" s="4">
        <v>1</v>
      </c>
    </row>
    <row r="3144" spans="1:2" x14ac:dyDescent="0.25">
      <c r="A3144">
        <v>4810</v>
      </c>
      <c r="B3144" s="4">
        <v>1</v>
      </c>
    </row>
    <row r="3145" spans="1:2" x14ac:dyDescent="0.25">
      <c r="A3145">
        <v>4811</v>
      </c>
      <c r="B3145" s="4">
        <v>1</v>
      </c>
    </row>
    <row r="3146" spans="1:2" x14ac:dyDescent="0.25">
      <c r="A3146">
        <v>4812</v>
      </c>
      <c r="B3146" s="4">
        <v>1</v>
      </c>
    </row>
    <row r="3147" spans="1:2" x14ac:dyDescent="0.25">
      <c r="A3147">
        <v>4813</v>
      </c>
      <c r="B3147" s="4">
        <v>1</v>
      </c>
    </row>
    <row r="3148" spans="1:2" x14ac:dyDescent="0.25">
      <c r="A3148">
        <v>4814</v>
      </c>
      <c r="B3148" s="4">
        <v>1</v>
      </c>
    </row>
    <row r="3149" spans="1:2" x14ac:dyDescent="0.25">
      <c r="A3149">
        <v>4815</v>
      </c>
      <c r="B3149" s="4">
        <v>1</v>
      </c>
    </row>
    <row r="3150" spans="1:2" x14ac:dyDescent="0.25">
      <c r="A3150">
        <v>4816</v>
      </c>
      <c r="B3150" s="4">
        <v>1</v>
      </c>
    </row>
    <row r="3151" spans="1:2" x14ac:dyDescent="0.25">
      <c r="A3151">
        <v>4817</v>
      </c>
      <c r="B3151" s="4">
        <v>1</v>
      </c>
    </row>
    <row r="3152" spans="1:2" x14ac:dyDescent="0.25">
      <c r="A3152">
        <v>4818</v>
      </c>
      <c r="B3152" s="4">
        <v>1</v>
      </c>
    </row>
    <row r="3153" spans="1:5" x14ac:dyDescent="0.25">
      <c r="A3153">
        <v>4819</v>
      </c>
      <c r="B3153" s="4">
        <v>1</v>
      </c>
    </row>
    <row r="3154" spans="1:5" x14ac:dyDescent="0.25">
      <c r="A3154">
        <v>4820</v>
      </c>
      <c r="B3154" s="4">
        <v>1</v>
      </c>
      <c r="E3154" s="3">
        <v>4</v>
      </c>
    </row>
    <row r="3155" spans="1:5" x14ac:dyDescent="0.25">
      <c r="A3155">
        <v>4821</v>
      </c>
      <c r="B3155" s="4">
        <v>1</v>
      </c>
      <c r="E3155" s="3">
        <v>4</v>
      </c>
    </row>
    <row r="3156" spans="1:5" x14ac:dyDescent="0.25">
      <c r="A3156">
        <v>4822</v>
      </c>
      <c r="B3156" s="4">
        <v>1</v>
      </c>
      <c r="E3156" s="3">
        <v>4</v>
      </c>
    </row>
    <row r="3157" spans="1:5" x14ac:dyDescent="0.25">
      <c r="A3157">
        <v>4823</v>
      </c>
      <c r="B3157" s="4">
        <v>1</v>
      </c>
      <c r="E3157" s="3">
        <v>4</v>
      </c>
    </row>
    <row r="3158" spans="1:5" x14ac:dyDescent="0.25">
      <c r="A3158">
        <v>4824</v>
      </c>
      <c r="B3158" s="4">
        <v>1</v>
      </c>
      <c r="E3158" s="3">
        <v>4</v>
      </c>
    </row>
    <row r="3159" spans="1:5" x14ac:dyDescent="0.25">
      <c r="A3159">
        <v>4825</v>
      </c>
      <c r="B3159" s="4">
        <v>1</v>
      </c>
      <c r="E3159" s="3">
        <v>4</v>
      </c>
    </row>
    <row r="3160" spans="1:5" x14ac:dyDescent="0.25">
      <c r="A3160">
        <v>4826</v>
      </c>
      <c r="B3160" s="4">
        <v>1</v>
      </c>
      <c r="E3160" s="3">
        <v>4</v>
      </c>
    </row>
    <row r="3161" spans="1:5" x14ac:dyDescent="0.25">
      <c r="A3161">
        <v>4827</v>
      </c>
      <c r="B3161" s="4">
        <v>1</v>
      </c>
      <c r="E3161" s="3">
        <v>4</v>
      </c>
    </row>
    <row r="3162" spans="1:5" x14ac:dyDescent="0.25">
      <c r="A3162">
        <v>4828</v>
      </c>
      <c r="C3162" s="2">
        <v>2</v>
      </c>
      <c r="E3162" s="3">
        <v>4</v>
      </c>
    </row>
    <row r="3163" spans="1:5" x14ac:dyDescent="0.25">
      <c r="A3163">
        <v>4829</v>
      </c>
      <c r="C3163" s="2">
        <v>2</v>
      </c>
      <c r="E3163" s="3">
        <v>4</v>
      </c>
    </row>
    <row r="3164" spans="1:5" x14ac:dyDescent="0.25">
      <c r="A3164">
        <v>4830</v>
      </c>
      <c r="C3164" s="2">
        <v>2</v>
      </c>
      <c r="E3164" s="3">
        <v>4</v>
      </c>
    </row>
    <row r="3165" spans="1:5" x14ac:dyDescent="0.25">
      <c r="A3165">
        <v>4831</v>
      </c>
      <c r="C3165" s="2">
        <v>2</v>
      </c>
      <c r="E3165" s="3">
        <v>4</v>
      </c>
    </row>
    <row r="3166" spans="1:5" x14ac:dyDescent="0.25">
      <c r="A3166">
        <v>4832</v>
      </c>
      <c r="C3166" s="2">
        <v>2</v>
      </c>
      <c r="E3166" s="3">
        <v>4</v>
      </c>
    </row>
    <row r="3167" spans="1:5" x14ac:dyDescent="0.25">
      <c r="A3167">
        <v>4833</v>
      </c>
      <c r="C3167" s="2">
        <v>2</v>
      </c>
      <c r="E3167" s="3">
        <v>4</v>
      </c>
    </row>
    <row r="3168" spans="1:5" x14ac:dyDescent="0.25">
      <c r="A3168">
        <v>4834</v>
      </c>
      <c r="C3168" s="2">
        <v>2</v>
      </c>
      <c r="E3168" s="3">
        <v>4</v>
      </c>
    </row>
    <row r="3169" spans="1:5" x14ac:dyDescent="0.25">
      <c r="A3169">
        <v>4835</v>
      </c>
      <c r="C3169" s="2">
        <v>2</v>
      </c>
      <c r="E3169" s="3">
        <v>4</v>
      </c>
    </row>
    <row r="3170" spans="1:5" x14ac:dyDescent="0.25">
      <c r="A3170">
        <v>4836</v>
      </c>
      <c r="C3170" s="2">
        <v>2</v>
      </c>
      <c r="E3170" s="3">
        <v>4</v>
      </c>
    </row>
    <row r="3171" spans="1:5" x14ac:dyDescent="0.25">
      <c r="A3171">
        <v>4837</v>
      </c>
      <c r="C3171" s="2">
        <v>2</v>
      </c>
      <c r="E3171" s="3">
        <v>4</v>
      </c>
    </row>
    <row r="3172" spans="1:5" x14ac:dyDescent="0.25">
      <c r="A3172">
        <v>4838</v>
      </c>
      <c r="C3172" s="2">
        <v>2</v>
      </c>
      <c r="E3172" s="3">
        <v>4</v>
      </c>
    </row>
    <row r="3173" spans="1:5" x14ac:dyDescent="0.25">
      <c r="A3173">
        <v>4839</v>
      </c>
      <c r="C3173" s="2">
        <v>2</v>
      </c>
      <c r="E3173" s="3">
        <v>4</v>
      </c>
    </row>
    <row r="3174" spans="1:5" x14ac:dyDescent="0.25">
      <c r="A3174">
        <v>4840</v>
      </c>
      <c r="C3174" s="2">
        <v>2</v>
      </c>
      <c r="E3174" s="3">
        <v>4</v>
      </c>
    </row>
    <row r="3175" spans="1:5" x14ac:dyDescent="0.25">
      <c r="A3175">
        <v>4841</v>
      </c>
      <c r="C3175" s="2">
        <v>2</v>
      </c>
      <c r="E3175" s="3">
        <v>4</v>
      </c>
    </row>
    <row r="3176" spans="1:5" x14ac:dyDescent="0.25">
      <c r="A3176">
        <v>4842</v>
      </c>
      <c r="C3176" s="2">
        <v>2</v>
      </c>
      <c r="D3176" s="1">
        <v>3</v>
      </c>
      <c r="E3176" s="3">
        <v>4</v>
      </c>
    </row>
    <row r="3177" spans="1:5" x14ac:dyDescent="0.25">
      <c r="A3177">
        <v>4843</v>
      </c>
      <c r="C3177" s="2">
        <v>2</v>
      </c>
      <c r="D3177" s="1">
        <v>3</v>
      </c>
    </row>
    <row r="3178" spans="1:5" x14ac:dyDescent="0.25">
      <c r="A3178">
        <v>4844</v>
      </c>
      <c r="C3178" s="2">
        <v>2</v>
      </c>
      <c r="D3178" s="1">
        <v>3</v>
      </c>
    </row>
    <row r="3179" spans="1:5" x14ac:dyDescent="0.25">
      <c r="A3179">
        <v>4845</v>
      </c>
      <c r="C3179" s="2">
        <v>2</v>
      </c>
      <c r="D3179" s="1">
        <v>3</v>
      </c>
    </row>
    <row r="3180" spans="1:5" x14ac:dyDescent="0.25">
      <c r="A3180">
        <v>4846</v>
      </c>
      <c r="C3180" s="2">
        <v>2</v>
      </c>
      <c r="D3180" s="1">
        <v>3</v>
      </c>
    </row>
    <row r="3181" spans="1:5" x14ac:dyDescent="0.25">
      <c r="A3181">
        <v>4847</v>
      </c>
      <c r="C3181" s="2">
        <v>2</v>
      </c>
      <c r="D3181" s="1">
        <v>3</v>
      </c>
    </row>
    <row r="3182" spans="1:5" x14ac:dyDescent="0.25">
      <c r="A3182">
        <v>4848</v>
      </c>
      <c r="C3182" s="2">
        <v>2</v>
      </c>
      <c r="D3182" s="1">
        <v>3</v>
      </c>
    </row>
    <row r="3183" spans="1:5" x14ac:dyDescent="0.25">
      <c r="A3183">
        <v>4849</v>
      </c>
      <c r="C3183" s="2">
        <v>2</v>
      </c>
      <c r="D3183" s="1">
        <v>3</v>
      </c>
    </row>
    <row r="3184" spans="1:5" x14ac:dyDescent="0.25">
      <c r="A3184">
        <v>4850</v>
      </c>
      <c r="C3184" s="2">
        <v>2</v>
      </c>
      <c r="D3184" s="1">
        <v>3</v>
      </c>
    </row>
    <row r="3185" spans="1:5" x14ac:dyDescent="0.25">
      <c r="A3185">
        <v>4851</v>
      </c>
      <c r="B3185" s="4">
        <v>1</v>
      </c>
      <c r="D3185" s="1">
        <v>3</v>
      </c>
    </row>
    <row r="3186" spans="1:5" x14ac:dyDescent="0.25">
      <c r="A3186">
        <v>4852</v>
      </c>
      <c r="B3186" s="4">
        <v>1</v>
      </c>
      <c r="D3186" s="1">
        <v>3</v>
      </c>
    </row>
    <row r="3187" spans="1:5" x14ac:dyDescent="0.25">
      <c r="A3187">
        <v>4853</v>
      </c>
      <c r="B3187" s="4">
        <v>1</v>
      </c>
      <c r="D3187" s="1">
        <v>3</v>
      </c>
    </row>
    <row r="3188" spans="1:5" x14ac:dyDescent="0.25">
      <c r="A3188">
        <v>4854</v>
      </c>
      <c r="B3188" s="4">
        <v>1</v>
      </c>
      <c r="D3188" s="1">
        <v>3</v>
      </c>
    </row>
    <row r="3189" spans="1:5" x14ac:dyDescent="0.25">
      <c r="A3189">
        <v>4855</v>
      </c>
      <c r="B3189" s="4">
        <v>1</v>
      </c>
      <c r="D3189" s="1">
        <v>3</v>
      </c>
    </row>
    <row r="3190" spans="1:5" x14ac:dyDescent="0.25">
      <c r="A3190">
        <v>4856</v>
      </c>
      <c r="B3190" s="4">
        <v>1</v>
      </c>
      <c r="D3190" s="1">
        <v>3</v>
      </c>
    </row>
    <row r="3191" spans="1:5" x14ac:dyDescent="0.25">
      <c r="A3191">
        <v>4857</v>
      </c>
      <c r="B3191" s="4">
        <v>1</v>
      </c>
      <c r="D3191" s="1">
        <v>3</v>
      </c>
    </row>
    <row r="3192" spans="1:5" x14ac:dyDescent="0.25">
      <c r="A3192">
        <v>4858</v>
      </c>
      <c r="B3192" s="4">
        <v>1</v>
      </c>
      <c r="D3192" s="1">
        <v>3</v>
      </c>
    </row>
    <row r="3193" spans="1:5" x14ac:dyDescent="0.25">
      <c r="A3193">
        <v>4859</v>
      </c>
      <c r="B3193" s="4">
        <v>1</v>
      </c>
      <c r="D3193" s="1">
        <v>3</v>
      </c>
    </row>
    <row r="3194" spans="1:5" x14ac:dyDescent="0.25">
      <c r="A3194">
        <v>4860</v>
      </c>
      <c r="B3194" s="4">
        <v>1</v>
      </c>
      <c r="D3194" s="1">
        <v>3</v>
      </c>
    </row>
    <row r="3195" spans="1:5" x14ac:dyDescent="0.25">
      <c r="A3195">
        <v>4861</v>
      </c>
      <c r="B3195" s="4">
        <v>1</v>
      </c>
      <c r="D3195" s="1">
        <v>3</v>
      </c>
    </row>
    <row r="3196" spans="1:5" x14ac:dyDescent="0.25">
      <c r="A3196">
        <v>4862</v>
      </c>
      <c r="B3196" s="4">
        <v>1</v>
      </c>
      <c r="D3196" s="1">
        <v>3</v>
      </c>
    </row>
    <row r="3197" spans="1:5" x14ac:dyDescent="0.25">
      <c r="A3197">
        <v>4863</v>
      </c>
      <c r="B3197" s="4">
        <v>1</v>
      </c>
      <c r="D3197" s="1">
        <v>3</v>
      </c>
    </row>
    <row r="3198" spans="1:5" x14ac:dyDescent="0.25">
      <c r="A3198">
        <v>4864</v>
      </c>
      <c r="B3198" s="4">
        <v>1</v>
      </c>
      <c r="D3198" s="1">
        <v>3</v>
      </c>
    </row>
    <row r="3199" spans="1:5" x14ac:dyDescent="0.25">
      <c r="A3199">
        <v>4865</v>
      </c>
      <c r="B3199" s="4">
        <v>1</v>
      </c>
      <c r="E3199" s="3">
        <v>4</v>
      </c>
    </row>
    <row r="3200" spans="1:5" x14ac:dyDescent="0.25">
      <c r="A3200">
        <v>4866</v>
      </c>
      <c r="B3200" s="4">
        <v>1</v>
      </c>
      <c r="E3200" s="3">
        <v>4</v>
      </c>
    </row>
    <row r="3201" spans="1:5" x14ac:dyDescent="0.25">
      <c r="A3201">
        <v>4867</v>
      </c>
      <c r="B3201" s="4">
        <v>1</v>
      </c>
      <c r="E3201" s="3">
        <v>4</v>
      </c>
    </row>
    <row r="3202" spans="1:5" x14ac:dyDescent="0.25">
      <c r="A3202">
        <v>4868</v>
      </c>
      <c r="B3202" s="4">
        <v>1</v>
      </c>
      <c r="E3202" s="3">
        <v>4</v>
      </c>
    </row>
    <row r="3203" spans="1:5" x14ac:dyDescent="0.25">
      <c r="A3203">
        <v>4869</v>
      </c>
      <c r="B3203" s="4">
        <v>1</v>
      </c>
      <c r="E3203" s="3">
        <v>4</v>
      </c>
    </row>
    <row r="3204" spans="1:5" x14ac:dyDescent="0.25">
      <c r="A3204">
        <v>4870</v>
      </c>
      <c r="B3204" s="4">
        <v>1</v>
      </c>
      <c r="E3204" s="3">
        <v>4</v>
      </c>
    </row>
    <row r="3205" spans="1:5" x14ac:dyDescent="0.25">
      <c r="A3205">
        <v>4871</v>
      </c>
      <c r="B3205" s="4">
        <v>1</v>
      </c>
      <c r="E3205" s="3">
        <v>4</v>
      </c>
    </row>
    <row r="3206" spans="1:5" x14ac:dyDescent="0.25">
      <c r="A3206">
        <v>4872</v>
      </c>
      <c r="B3206" s="4">
        <v>1</v>
      </c>
      <c r="E3206" s="3">
        <v>4</v>
      </c>
    </row>
    <row r="3207" spans="1:5" x14ac:dyDescent="0.25">
      <c r="A3207">
        <v>4873</v>
      </c>
      <c r="B3207" s="4">
        <v>1</v>
      </c>
      <c r="E3207" s="3">
        <v>4</v>
      </c>
    </row>
    <row r="3208" spans="1:5" x14ac:dyDescent="0.25">
      <c r="A3208">
        <v>4874</v>
      </c>
      <c r="E3208" s="3">
        <v>4</v>
      </c>
    </row>
    <row r="3209" spans="1:5" x14ac:dyDescent="0.25">
      <c r="A3209">
        <v>4875</v>
      </c>
      <c r="E3209" s="3">
        <v>4</v>
      </c>
    </row>
    <row r="3210" spans="1:5" x14ac:dyDescent="0.25">
      <c r="A3210">
        <v>4876</v>
      </c>
      <c r="C3210" s="2">
        <v>2</v>
      </c>
      <c r="E3210" s="3">
        <v>4</v>
      </c>
    </row>
    <row r="3211" spans="1:5" x14ac:dyDescent="0.25">
      <c r="A3211">
        <v>4877</v>
      </c>
      <c r="C3211" s="2">
        <v>2</v>
      </c>
      <c r="E3211" s="3">
        <v>4</v>
      </c>
    </row>
    <row r="3212" spans="1:5" x14ac:dyDescent="0.25">
      <c r="A3212">
        <v>4878</v>
      </c>
      <c r="C3212" s="2">
        <v>2</v>
      </c>
      <c r="E3212" s="3">
        <v>4</v>
      </c>
    </row>
    <row r="3213" spans="1:5" x14ac:dyDescent="0.25">
      <c r="A3213">
        <v>4879</v>
      </c>
      <c r="C3213" s="2">
        <v>2</v>
      </c>
      <c r="E3213" s="3">
        <v>4</v>
      </c>
    </row>
    <row r="3214" spans="1:5" x14ac:dyDescent="0.25">
      <c r="A3214">
        <v>4880</v>
      </c>
      <c r="C3214" s="2">
        <v>2</v>
      </c>
      <c r="E3214" s="3">
        <v>4</v>
      </c>
    </row>
    <row r="3215" spans="1:5" x14ac:dyDescent="0.25">
      <c r="A3215">
        <v>4881</v>
      </c>
      <c r="C3215" s="2">
        <v>2</v>
      </c>
      <c r="E3215" s="3">
        <v>4</v>
      </c>
    </row>
    <row r="3216" spans="1:5" x14ac:dyDescent="0.25">
      <c r="A3216">
        <v>4882</v>
      </c>
      <c r="C3216" s="2">
        <v>2</v>
      </c>
      <c r="E3216" s="3">
        <v>4</v>
      </c>
    </row>
    <row r="3217" spans="1:5" x14ac:dyDescent="0.25">
      <c r="A3217">
        <v>4883</v>
      </c>
      <c r="C3217" s="2">
        <v>2</v>
      </c>
      <c r="E3217" s="3">
        <v>4</v>
      </c>
    </row>
    <row r="3218" spans="1:5" x14ac:dyDescent="0.25">
      <c r="A3218">
        <v>4884</v>
      </c>
      <c r="C3218" s="2">
        <v>2</v>
      </c>
      <c r="D3218" s="1">
        <v>3</v>
      </c>
      <c r="E3218" s="3">
        <v>4</v>
      </c>
    </row>
    <row r="3219" spans="1:5" x14ac:dyDescent="0.25">
      <c r="A3219">
        <v>4885</v>
      </c>
      <c r="C3219" s="2">
        <v>2</v>
      </c>
      <c r="D3219" s="1">
        <v>3</v>
      </c>
      <c r="E3219" s="3">
        <v>4</v>
      </c>
    </row>
    <row r="3220" spans="1:5" x14ac:dyDescent="0.25">
      <c r="A3220">
        <v>4886</v>
      </c>
      <c r="C3220" s="2">
        <v>2</v>
      </c>
      <c r="D3220" s="1">
        <v>3</v>
      </c>
    </row>
    <row r="3221" spans="1:5" x14ac:dyDescent="0.25">
      <c r="A3221">
        <v>4887</v>
      </c>
      <c r="C3221" s="2">
        <v>2</v>
      </c>
      <c r="D3221" s="1">
        <v>3</v>
      </c>
    </row>
    <row r="3222" spans="1:5" x14ac:dyDescent="0.25">
      <c r="A3222">
        <v>4888</v>
      </c>
      <c r="C3222" s="2">
        <v>2</v>
      </c>
      <c r="D3222" s="1">
        <v>3</v>
      </c>
    </row>
    <row r="3223" spans="1:5" x14ac:dyDescent="0.25">
      <c r="A3223">
        <v>4889</v>
      </c>
      <c r="C3223" s="2">
        <v>2</v>
      </c>
      <c r="D3223" s="1">
        <v>3</v>
      </c>
    </row>
    <row r="3224" spans="1:5" x14ac:dyDescent="0.25">
      <c r="A3224">
        <v>4890</v>
      </c>
      <c r="C3224" s="2">
        <v>2</v>
      </c>
      <c r="D3224" s="1">
        <v>3</v>
      </c>
    </row>
    <row r="3225" spans="1:5" x14ac:dyDescent="0.25">
      <c r="A3225">
        <v>4891</v>
      </c>
      <c r="C3225" s="2">
        <v>2</v>
      </c>
      <c r="D3225" s="1">
        <v>3</v>
      </c>
    </row>
    <row r="3226" spans="1:5" x14ac:dyDescent="0.25">
      <c r="A3226">
        <v>4892</v>
      </c>
      <c r="C3226" s="2">
        <v>2</v>
      </c>
      <c r="D3226" s="1">
        <v>3</v>
      </c>
    </row>
    <row r="3227" spans="1:5" x14ac:dyDescent="0.25">
      <c r="A3227">
        <v>4893</v>
      </c>
      <c r="C3227" s="2">
        <v>2</v>
      </c>
      <c r="D3227" s="1">
        <v>3</v>
      </c>
    </row>
    <row r="3228" spans="1:5" x14ac:dyDescent="0.25">
      <c r="A3228">
        <v>4894</v>
      </c>
      <c r="C3228" s="2">
        <v>2</v>
      </c>
      <c r="D3228" s="1">
        <v>3</v>
      </c>
    </row>
    <row r="3229" spans="1:5" x14ac:dyDescent="0.25">
      <c r="A3229">
        <v>4895</v>
      </c>
      <c r="C3229" s="2">
        <v>2</v>
      </c>
      <c r="D3229" s="1">
        <v>3</v>
      </c>
    </row>
    <row r="3230" spans="1:5" x14ac:dyDescent="0.25">
      <c r="A3230">
        <v>4896</v>
      </c>
      <c r="D3230" s="1">
        <v>3</v>
      </c>
    </row>
    <row r="3231" spans="1:5" x14ac:dyDescent="0.25">
      <c r="A3231">
        <v>4897</v>
      </c>
      <c r="B3231" s="4">
        <v>1</v>
      </c>
      <c r="D3231" s="1">
        <v>3</v>
      </c>
    </row>
    <row r="3232" spans="1:5" x14ac:dyDescent="0.25">
      <c r="A3232">
        <v>4898</v>
      </c>
      <c r="B3232" s="4">
        <v>1</v>
      </c>
      <c r="D3232" s="1">
        <v>3</v>
      </c>
    </row>
    <row r="3233" spans="1:5" x14ac:dyDescent="0.25">
      <c r="A3233">
        <v>4899</v>
      </c>
      <c r="B3233" s="4">
        <v>1</v>
      </c>
      <c r="D3233" s="1">
        <v>3</v>
      </c>
    </row>
    <row r="3234" spans="1:5" x14ac:dyDescent="0.25">
      <c r="A3234">
        <v>4900</v>
      </c>
      <c r="B3234" s="4">
        <v>1</v>
      </c>
      <c r="D3234" s="1">
        <v>3</v>
      </c>
    </row>
    <row r="3235" spans="1:5" x14ac:dyDescent="0.25">
      <c r="A3235">
        <v>4901</v>
      </c>
      <c r="B3235" s="4">
        <v>1</v>
      </c>
      <c r="D3235" s="1">
        <v>3</v>
      </c>
    </row>
    <row r="3236" spans="1:5" x14ac:dyDescent="0.25">
      <c r="A3236">
        <v>4902</v>
      </c>
      <c r="B3236" s="4">
        <v>1</v>
      </c>
      <c r="D3236" s="1">
        <v>3</v>
      </c>
    </row>
    <row r="3237" spans="1:5" x14ac:dyDescent="0.25">
      <c r="A3237">
        <v>4903</v>
      </c>
      <c r="B3237" s="4">
        <v>1</v>
      </c>
      <c r="D3237" s="1">
        <v>3</v>
      </c>
    </row>
    <row r="3238" spans="1:5" x14ac:dyDescent="0.25">
      <c r="A3238">
        <v>4904</v>
      </c>
      <c r="B3238" s="4">
        <v>1</v>
      </c>
      <c r="D3238" s="1">
        <v>3</v>
      </c>
    </row>
    <row r="3239" spans="1:5" x14ac:dyDescent="0.25">
      <c r="A3239">
        <v>4905</v>
      </c>
      <c r="B3239" s="4">
        <v>1</v>
      </c>
      <c r="D3239" s="1">
        <v>3</v>
      </c>
      <c r="E3239" s="3">
        <v>4</v>
      </c>
    </row>
    <row r="3240" spans="1:5" x14ac:dyDescent="0.25">
      <c r="A3240">
        <v>4906</v>
      </c>
      <c r="B3240" s="4">
        <v>1</v>
      </c>
      <c r="E3240" s="3">
        <v>4</v>
      </c>
    </row>
    <row r="3241" spans="1:5" x14ac:dyDescent="0.25">
      <c r="A3241">
        <v>4907</v>
      </c>
      <c r="B3241" s="4">
        <v>1</v>
      </c>
      <c r="E3241" s="3">
        <v>4</v>
      </c>
    </row>
    <row r="3242" spans="1:5" x14ac:dyDescent="0.25">
      <c r="A3242">
        <v>4908</v>
      </c>
      <c r="B3242" s="4">
        <v>1</v>
      </c>
      <c r="E3242" s="3">
        <v>4</v>
      </c>
    </row>
    <row r="3243" spans="1:5" x14ac:dyDescent="0.25">
      <c r="A3243">
        <v>4909</v>
      </c>
      <c r="B3243" s="4">
        <v>1</v>
      </c>
      <c r="E3243" s="3">
        <v>4</v>
      </c>
    </row>
    <row r="3244" spans="1:5" x14ac:dyDescent="0.25">
      <c r="A3244">
        <v>4910</v>
      </c>
      <c r="B3244" s="4">
        <v>1</v>
      </c>
      <c r="E3244" s="3">
        <v>4</v>
      </c>
    </row>
    <row r="3245" spans="1:5" x14ac:dyDescent="0.25">
      <c r="A3245">
        <v>4911</v>
      </c>
      <c r="B3245" s="4">
        <v>1</v>
      </c>
      <c r="E3245" s="3">
        <v>4</v>
      </c>
    </row>
    <row r="3246" spans="1:5" x14ac:dyDescent="0.25">
      <c r="A3246">
        <v>4912</v>
      </c>
      <c r="B3246" s="4">
        <v>1</v>
      </c>
      <c r="E3246" s="3">
        <v>4</v>
      </c>
    </row>
    <row r="3247" spans="1:5" x14ac:dyDescent="0.25">
      <c r="A3247">
        <v>4913</v>
      </c>
      <c r="B3247" s="4">
        <v>1</v>
      </c>
      <c r="E3247" s="3">
        <v>4</v>
      </c>
    </row>
    <row r="3248" spans="1:5" x14ac:dyDescent="0.25">
      <c r="A3248">
        <v>4914</v>
      </c>
      <c r="B3248" s="4">
        <v>1</v>
      </c>
      <c r="E3248" s="3">
        <v>4</v>
      </c>
    </row>
    <row r="3249" spans="1:5" x14ac:dyDescent="0.25">
      <c r="A3249">
        <v>4915</v>
      </c>
      <c r="B3249" s="4">
        <v>1</v>
      </c>
      <c r="E3249" s="3">
        <v>4</v>
      </c>
    </row>
    <row r="3250" spans="1:5" x14ac:dyDescent="0.25">
      <c r="A3250">
        <v>4916</v>
      </c>
      <c r="B3250" s="4">
        <v>1</v>
      </c>
      <c r="E3250" s="3">
        <v>4</v>
      </c>
    </row>
    <row r="3251" spans="1:5" x14ac:dyDescent="0.25">
      <c r="A3251">
        <v>4917</v>
      </c>
      <c r="B3251" s="4">
        <v>1</v>
      </c>
      <c r="E3251" s="3">
        <v>4</v>
      </c>
    </row>
    <row r="3252" spans="1:5" x14ac:dyDescent="0.25">
      <c r="A3252">
        <v>4918</v>
      </c>
      <c r="B3252" s="4">
        <v>1</v>
      </c>
      <c r="C3252" s="2">
        <v>2</v>
      </c>
      <c r="E3252" s="3">
        <v>4</v>
      </c>
    </row>
    <row r="3253" spans="1:5" x14ac:dyDescent="0.25">
      <c r="A3253">
        <v>4919</v>
      </c>
      <c r="C3253" s="2">
        <v>2</v>
      </c>
      <c r="E3253" s="3">
        <v>4</v>
      </c>
    </row>
    <row r="3254" spans="1:5" x14ac:dyDescent="0.25">
      <c r="A3254">
        <v>4920</v>
      </c>
      <c r="C3254" s="2">
        <v>2</v>
      </c>
      <c r="E3254" s="3">
        <v>4</v>
      </c>
    </row>
    <row r="3255" spans="1:5" x14ac:dyDescent="0.25">
      <c r="A3255">
        <v>4921</v>
      </c>
      <c r="C3255" s="2">
        <v>2</v>
      </c>
      <c r="E3255" s="3">
        <v>4</v>
      </c>
    </row>
    <row r="3256" spans="1:5" x14ac:dyDescent="0.25">
      <c r="A3256">
        <v>4922</v>
      </c>
      <c r="C3256" s="2">
        <v>2</v>
      </c>
      <c r="E3256" s="3">
        <v>4</v>
      </c>
    </row>
    <row r="3257" spans="1:5" x14ac:dyDescent="0.25">
      <c r="A3257">
        <v>4923</v>
      </c>
      <c r="C3257" s="2">
        <v>2</v>
      </c>
      <c r="E3257" s="3">
        <v>4</v>
      </c>
    </row>
    <row r="3258" spans="1:5" x14ac:dyDescent="0.25">
      <c r="A3258">
        <v>4924</v>
      </c>
      <c r="C3258" s="2">
        <v>2</v>
      </c>
      <c r="E3258" s="3">
        <v>4</v>
      </c>
    </row>
    <row r="3259" spans="1:5" x14ac:dyDescent="0.25">
      <c r="A3259">
        <v>4925</v>
      </c>
      <c r="C3259" s="2">
        <v>2</v>
      </c>
      <c r="D3259" s="1">
        <v>3</v>
      </c>
    </row>
    <row r="3260" spans="1:5" x14ac:dyDescent="0.25">
      <c r="A3260">
        <v>4926</v>
      </c>
      <c r="C3260" s="2">
        <v>2</v>
      </c>
      <c r="D3260" s="1">
        <v>3</v>
      </c>
    </row>
    <row r="3261" spans="1:5" x14ac:dyDescent="0.25">
      <c r="A3261">
        <v>4927</v>
      </c>
      <c r="C3261" s="2">
        <v>2</v>
      </c>
      <c r="D3261" s="1">
        <v>3</v>
      </c>
    </row>
    <row r="3262" spans="1:5" x14ac:dyDescent="0.25">
      <c r="A3262">
        <v>4928</v>
      </c>
      <c r="C3262" s="2">
        <v>2</v>
      </c>
      <c r="D3262" s="1">
        <v>3</v>
      </c>
    </row>
    <row r="3263" spans="1:5" x14ac:dyDescent="0.25">
      <c r="A3263">
        <v>4929</v>
      </c>
      <c r="C3263" s="2">
        <v>2</v>
      </c>
      <c r="D3263" s="1">
        <v>3</v>
      </c>
    </row>
    <row r="3264" spans="1:5" x14ac:dyDescent="0.25">
      <c r="A3264">
        <v>4930</v>
      </c>
      <c r="C3264" s="2">
        <v>2</v>
      </c>
      <c r="D3264" s="1">
        <v>3</v>
      </c>
    </row>
    <row r="3265" spans="1:5" x14ac:dyDescent="0.25">
      <c r="A3265">
        <v>4931</v>
      </c>
      <c r="C3265" s="2">
        <v>2</v>
      </c>
      <c r="D3265" s="1">
        <v>3</v>
      </c>
    </row>
    <row r="3266" spans="1:5" x14ac:dyDescent="0.25">
      <c r="A3266">
        <v>4932</v>
      </c>
      <c r="C3266" s="2">
        <v>2</v>
      </c>
      <c r="D3266" s="1">
        <v>3</v>
      </c>
    </row>
    <row r="3267" spans="1:5" x14ac:dyDescent="0.25">
      <c r="A3267">
        <v>4933</v>
      </c>
      <c r="C3267" s="2">
        <v>2</v>
      </c>
      <c r="D3267" s="1">
        <v>3</v>
      </c>
    </row>
    <row r="3268" spans="1:5" x14ac:dyDescent="0.25">
      <c r="A3268">
        <v>4934</v>
      </c>
      <c r="C3268" s="2">
        <v>2</v>
      </c>
      <c r="D3268" s="1">
        <v>3</v>
      </c>
    </row>
    <row r="3269" spans="1:5" x14ac:dyDescent="0.25">
      <c r="A3269">
        <v>4935</v>
      </c>
      <c r="C3269" s="2">
        <v>2</v>
      </c>
      <c r="D3269" s="1">
        <v>3</v>
      </c>
    </row>
    <row r="3270" spans="1:5" x14ac:dyDescent="0.25">
      <c r="A3270">
        <v>4936</v>
      </c>
      <c r="C3270" s="2">
        <v>2</v>
      </c>
      <c r="D3270" s="1">
        <v>3</v>
      </c>
    </row>
    <row r="3271" spans="1:5" x14ac:dyDescent="0.25">
      <c r="A3271">
        <v>4937</v>
      </c>
      <c r="D3271" s="1">
        <v>3</v>
      </c>
    </row>
    <row r="3272" spans="1:5" x14ac:dyDescent="0.25">
      <c r="A3272">
        <v>4938</v>
      </c>
      <c r="D3272" s="1">
        <v>3</v>
      </c>
    </row>
    <row r="3273" spans="1:5" x14ac:dyDescent="0.25">
      <c r="A3273">
        <v>4939</v>
      </c>
      <c r="D3273" s="1">
        <v>3</v>
      </c>
    </row>
    <row r="3274" spans="1:5" x14ac:dyDescent="0.25">
      <c r="A3274">
        <v>4940</v>
      </c>
      <c r="B3274" s="4">
        <v>1</v>
      </c>
      <c r="D3274" s="1">
        <v>3</v>
      </c>
    </row>
    <row r="3275" spans="1:5" x14ac:dyDescent="0.25">
      <c r="A3275">
        <v>4941</v>
      </c>
      <c r="B3275" s="4">
        <v>1</v>
      </c>
      <c r="D3275" s="1">
        <v>3</v>
      </c>
    </row>
    <row r="3276" spans="1:5" x14ac:dyDescent="0.25">
      <c r="A3276">
        <v>4942</v>
      </c>
      <c r="B3276" s="4">
        <v>1</v>
      </c>
      <c r="D3276" s="1">
        <v>3</v>
      </c>
      <c r="E3276" s="3">
        <v>4</v>
      </c>
    </row>
    <row r="3277" spans="1:5" x14ac:dyDescent="0.25">
      <c r="A3277">
        <v>4943</v>
      </c>
      <c r="B3277" s="4">
        <v>1</v>
      </c>
      <c r="D3277" s="1">
        <v>3</v>
      </c>
      <c r="E3277" s="3">
        <v>4</v>
      </c>
    </row>
    <row r="3278" spans="1:5" x14ac:dyDescent="0.25">
      <c r="A3278">
        <v>4944</v>
      </c>
      <c r="B3278" s="4">
        <v>1</v>
      </c>
      <c r="E3278" s="3">
        <v>4</v>
      </c>
    </row>
    <row r="3279" spans="1:5" x14ac:dyDescent="0.25">
      <c r="A3279">
        <v>4945</v>
      </c>
      <c r="B3279" s="4">
        <v>1</v>
      </c>
      <c r="E3279" s="3">
        <v>4</v>
      </c>
    </row>
    <row r="3280" spans="1:5" x14ac:dyDescent="0.25">
      <c r="A3280">
        <v>4946</v>
      </c>
      <c r="B3280" s="4">
        <v>1</v>
      </c>
      <c r="E3280" s="3">
        <v>4</v>
      </c>
    </row>
    <row r="3281" spans="1:5" x14ac:dyDescent="0.25">
      <c r="A3281">
        <v>4947</v>
      </c>
      <c r="B3281" s="4">
        <v>1</v>
      </c>
      <c r="E3281" s="3">
        <v>4</v>
      </c>
    </row>
    <row r="3282" spans="1:5" x14ac:dyDescent="0.25">
      <c r="A3282">
        <v>4948</v>
      </c>
      <c r="B3282" s="4">
        <v>1</v>
      </c>
      <c r="E3282" s="3">
        <v>4</v>
      </c>
    </row>
    <row r="3283" spans="1:5" x14ac:dyDescent="0.25">
      <c r="A3283">
        <v>4949</v>
      </c>
      <c r="B3283" s="4">
        <v>1</v>
      </c>
      <c r="E3283" s="3">
        <v>4</v>
      </c>
    </row>
    <row r="3284" spans="1:5" x14ac:dyDescent="0.25">
      <c r="A3284">
        <v>4950</v>
      </c>
      <c r="B3284" s="4">
        <v>1</v>
      </c>
      <c r="E3284" s="3">
        <v>4</v>
      </c>
    </row>
    <row r="3285" spans="1:5" x14ac:dyDescent="0.25">
      <c r="A3285">
        <v>4951</v>
      </c>
      <c r="B3285" s="4">
        <v>1</v>
      </c>
      <c r="E3285" s="3">
        <v>4</v>
      </c>
    </row>
    <row r="3286" spans="1:5" x14ac:dyDescent="0.25">
      <c r="A3286">
        <v>4952</v>
      </c>
      <c r="B3286" s="4">
        <v>1</v>
      </c>
      <c r="E3286" s="3">
        <v>4</v>
      </c>
    </row>
    <row r="3287" spans="1:5" x14ac:dyDescent="0.25">
      <c r="A3287">
        <v>4953</v>
      </c>
      <c r="B3287" s="4">
        <v>1</v>
      </c>
      <c r="E3287" s="3">
        <v>4</v>
      </c>
    </row>
    <row r="3288" spans="1:5" x14ac:dyDescent="0.25">
      <c r="A3288">
        <v>4954</v>
      </c>
      <c r="B3288" s="4">
        <v>1</v>
      </c>
      <c r="E3288" s="3">
        <v>4</v>
      </c>
    </row>
    <row r="3289" spans="1:5" x14ac:dyDescent="0.25">
      <c r="A3289">
        <v>4955</v>
      </c>
      <c r="B3289" s="4">
        <v>1</v>
      </c>
      <c r="E3289" s="3">
        <v>4</v>
      </c>
    </row>
    <row r="3290" spans="1:5" x14ac:dyDescent="0.25">
      <c r="A3290">
        <v>4956</v>
      </c>
      <c r="B3290" s="4">
        <v>1</v>
      </c>
      <c r="E3290" s="3">
        <v>4</v>
      </c>
    </row>
    <row r="3291" spans="1:5" x14ac:dyDescent="0.25">
      <c r="A3291">
        <v>4957</v>
      </c>
      <c r="B3291" s="4">
        <v>1</v>
      </c>
      <c r="E3291" s="3">
        <v>4</v>
      </c>
    </row>
    <row r="3292" spans="1:5" x14ac:dyDescent="0.25">
      <c r="A3292">
        <v>4958</v>
      </c>
      <c r="B3292" s="4">
        <v>1</v>
      </c>
      <c r="E3292" s="3">
        <v>4</v>
      </c>
    </row>
    <row r="3293" spans="1:5" x14ac:dyDescent="0.25">
      <c r="A3293">
        <v>4959</v>
      </c>
      <c r="E3293" s="3">
        <v>4</v>
      </c>
    </row>
    <row r="3294" spans="1:5" x14ac:dyDescent="0.25">
      <c r="A3294">
        <v>4960</v>
      </c>
      <c r="E3294" s="3">
        <v>4</v>
      </c>
    </row>
    <row r="3295" spans="1:5" x14ac:dyDescent="0.25">
      <c r="A3295">
        <v>4961</v>
      </c>
    </row>
    <row r="3296" spans="1:5" x14ac:dyDescent="0.25">
      <c r="A3296">
        <v>4962</v>
      </c>
      <c r="C3296" s="2">
        <v>2</v>
      </c>
    </row>
    <row r="3297" spans="1:4" x14ac:dyDescent="0.25">
      <c r="A3297">
        <v>4963</v>
      </c>
      <c r="C3297" s="2">
        <v>2</v>
      </c>
      <c r="D3297" s="1">
        <v>3</v>
      </c>
    </row>
    <row r="3298" spans="1:4" x14ac:dyDescent="0.25">
      <c r="A3298">
        <v>4964</v>
      </c>
      <c r="C3298" s="2">
        <v>2</v>
      </c>
      <c r="D3298" s="1">
        <v>3</v>
      </c>
    </row>
    <row r="3299" spans="1:4" x14ac:dyDescent="0.25">
      <c r="A3299">
        <v>4965</v>
      </c>
      <c r="C3299" s="2">
        <v>2</v>
      </c>
      <c r="D3299" s="1">
        <v>3</v>
      </c>
    </row>
    <row r="3300" spans="1:4" x14ac:dyDescent="0.25">
      <c r="A3300">
        <v>4966</v>
      </c>
      <c r="C3300" s="2">
        <v>2</v>
      </c>
      <c r="D3300" s="1">
        <v>3</v>
      </c>
    </row>
    <row r="3301" spans="1:4" x14ac:dyDescent="0.25">
      <c r="A3301">
        <v>4967</v>
      </c>
      <c r="C3301" s="2">
        <v>2</v>
      </c>
      <c r="D3301" s="1">
        <v>3</v>
      </c>
    </row>
    <row r="3302" spans="1:4" x14ac:dyDescent="0.25">
      <c r="A3302">
        <v>4968</v>
      </c>
      <c r="C3302" s="2">
        <v>2</v>
      </c>
      <c r="D3302" s="1">
        <v>3</v>
      </c>
    </row>
    <row r="3303" spans="1:4" x14ac:dyDescent="0.25">
      <c r="A3303">
        <v>4969</v>
      </c>
      <c r="C3303" s="2">
        <v>2</v>
      </c>
      <c r="D3303" s="1">
        <v>3</v>
      </c>
    </row>
    <row r="3304" spans="1:4" x14ac:dyDescent="0.25">
      <c r="A3304">
        <v>4970</v>
      </c>
      <c r="C3304" s="2">
        <v>2</v>
      </c>
      <c r="D3304" s="1">
        <v>3</v>
      </c>
    </row>
    <row r="3305" spans="1:4" x14ac:dyDescent="0.25">
      <c r="A3305">
        <v>4971</v>
      </c>
      <c r="C3305" s="2">
        <v>2</v>
      </c>
      <c r="D3305" s="1">
        <v>3</v>
      </c>
    </row>
    <row r="3306" spans="1:4" x14ac:dyDescent="0.25">
      <c r="A3306">
        <v>4972</v>
      </c>
      <c r="C3306" s="2">
        <v>2</v>
      </c>
      <c r="D3306" s="1">
        <v>3</v>
      </c>
    </row>
    <row r="3307" spans="1:4" x14ac:dyDescent="0.25">
      <c r="A3307">
        <v>4973</v>
      </c>
      <c r="C3307" s="2">
        <v>2</v>
      </c>
      <c r="D3307" s="1">
        <v>3</v>
      </c>
    </row>
    <row r="3308" spans="1:4" x14ac:dyDescent="0.25">
      <c r="A3308">
        <v>4974</v>
      </c>
      <c r="C3308" s="2">
        <v>2</v>
      </c>
      <c r="D3308" s="1">
        <v>3</v>
      </c>
    </row>
    <row r="3309" spans="1:4" x14ac:dyDescent="0.25">
      <c r="A3309">
        <v>4975</v>
      </c>
      <c r="C3309" s="2">
        <v>2</v>
      </c>
      <c r="D3309" s="1">
        <v>3</v>
      </c>
    </row>
    <row r="3310" spans="1:4" x14ac:dyDescent="0.25">
      <c r="A3310">
        <v>4976</v>
      </c>
      <c r="C3310" s="2">
        <v>2</v>
      </c>
      <c r="D3310" s="1">
        <v>3</v>
      </c>
    </row>
    <row r="3311" spans="1:4" x14ac:dyDescent="0.25">
      <c r="A3311">
        <v>4977</v>
      </c>
      <c r="C3311" s="2">
        <v>2</v>
      </c>
      <c r="D3311" s="1">
        <v>3</v>
      </c>
    </row>
    <row r="3312" spans="1:4" x14ac:dyDescent="0.25">
      <c r="A3312">
        <v>4978</v>
      </c>
      <c r="C3312" s="2">
        <v>2</v>
      </c>
      <c r="D3312" s="1">
        <v>3</v>
      </c>
    </row>
    <row r="3313" spans="1:5" x14ac:dyDescent="0.25">
      <c r="A3313">
        <v>4979</v>
      </c>
      <c r="D3313" s="1">
        <v>3</v>
      </c>
    </row>
    <row r="3314" spans="1:5" x14ac:dyDescent="0.25">
      <c r="A3314">
        <v>4980</v>
      </c>
      <c r="D3314" s="1">
        <v>3</v>
      </c>
    </row>
    <row r="3315" spans="1:5" x14ac:dyDescent="0.25">
      <c r="A3315">
        <v>4981</v>
      </c>
      <c r="D3315" s="1">
        <v>3</v>
      </c>
      <c r="E3315" s="3">
        <v>4</v>
      </c>
    </row>
    <row r="3316" spans="1:5" x14ac:dyDescent="0.25">
      <c r="A3316">
        <v>4982</v>
      </c>
      <c r="B3316" s="4">
        <v>1</v>
      </c>
      <c r="E3316" s="3">
        <v>4</v>
      </c>
    </row>
    <row r="3317" spans="1:5" x14ac:dyDescent="0.25">
      <c r="A3317">
        <v>4983</v>
      </c>
      <c r="B3317" s="4">
        <v>1</v>
      </c>
      <c r="E3317" s="3">
        <v>4</v>
      </c>
    </row>
    <row r="3318" spans="1:5" x14ac:dyDescent="0.25">
      <c r="A3318">
        <v>4984</v>
      </c>
      <c r="B3318" s="4">
        <v>1</v>
      </c>
      <c r="E3318" s="3">
        <v>4</v>
      </c>
    </row>
    <row r="3319" spans="1:5" x14ac:dyDescent="0.25">
      <c r="A3319">
        <v>4985</v>
      </c>
      <c r="B3319" s="4">
        <v>1</v>
      </c>
      <c r="E3319" s="3">
        <v>4</v>
      </c>
    </row>
    <row r="3320" spans="1:5" x14ac:dyDescent="0.25">
      <c r="A3320">
        <v>4986</v>
      </c>
      <c r="B3320" s="4">
        <v>1</v>
      </c>
      <c r="E3320" s="3">
        <v>4</v>
      </c>
    </row>
    <row r="3321" spans="1:5" x14ac:dyDescent="0.25">
      <c r="A3321">
        <v>4987</v>
      </c>
      <c r="B3321" s="4">
        <v>1</v>
      </c>
      <c r="E3321" s="3">
        <v>4</v>
      </c>
    </row>
    <row r="3322" spans="1:5" x14ac:dyDescent="0.25">
      <c r="A3322">
        <v>4988</v>
      </c>
      <c r="B3322" s="4">
        <v>1</v>
      </c>
      <c r="E3322" s="3">
        <v>4</v>
      </c>
    </row>
    <row r="3323" spans="1:5" x14ac:dyDescent="0.25">
      <c r="A3323">
        <v>4989</v>
      </c>
      <c r="B3323" s="4">
        <v>1</v>
      </c>
      <c r="E3323" s="3">
        <v>4</v>
      </c>
    </row>
    <row r="3324" spans="1:5" x14ac:dyDescent="0.25">
      <c r="A3324">
        <v>4990</v>
      </c>
      <c r="B3324" s="4">
        <v>1</v>
      </c>
      <c r="E3324" s="3">
        <v>4</v>
      </c>
    </row>
    <row r="3325" spans="1:5" x14ac:dyDescent="0.25">
      <c r="A3325">
        <v>4991</v>
      </c>
      <c r="B3325" s="4">
        <v>1</v>
      </c>
      <c r="E3325" s="3">
        <v>4</v>
      </c>
    </row>
    <row r="3326" spans="1:5" x14ac:dyDescent="0.25">
      <c r="A3326">
        <v>4992</v>
      </c>
      <c r="B3326" s="4">
        <v>1</v>
      </c>
      <c r="E3326" s="3">
        <v>4</v>
      </c>
    </row>
    <row r="3327" spans="1:5" x14ac:dyDescent="0.25">
      <c r="A3327">
        <v>4993</v>
      </c>
      <c r="B3327" s="4">
        <v>1</v>
      </c>
      <c r="E3327" s="3">
        <v>4</v>
      </c>
    </row>
    <row r="3328" spans="1:5" x14ac:dyDescent="0.25">
      <c r="A3328">
        <v>4994</v>
      </c>
      <c r="B3328" s="4">
        <v>1</v>
      </c>
      <c r="E3328" s="3">
        <v>4</v>
      </c>
    </row>
    <row r="3329" spans="1:5" x14ac:dyDescent="0.25">
      <c r="A3329">
        <v>4995</v>
      </c>
      <c r="B3329" s="4">
        <v>1</v>
      </c>
      <c r="E3329" s="3">
        <v>4</v>
      </c>
    </row>
    <row r="3330" spans="1:5" x14ac:dyDescent="0.25">
      <c r="A3330">
        <v>4996</v>
      </c>
      <c r="B3330" s="4">
        <v>1</v>
      </c>
      <c r="E3330" s="3">
        <v>4</v>
      </c>
    </row>
    <row r="3331" spans="1:5" x14ac:dyDescent="0.25">
      <c r="A3331">
        <v>4997</v>
      </c>
      <c r="B3331" s="4">
        <v>1</v>
      </c>
      <c r="E3331" s="3">
        <v>4</v>
      </c>
    </row>
    <row r="3332" spans="1:5" x14ac:dyDescent="0.25">
      <c r="A3332">
        <v>4998</v>
      </c>
      <c r="B3332" s="4">
        <v>1</v>
      </c>
      <c r="E3332" s="3">
        <v>4</v>
      </c>
    </row>
    <row r="3333" spans="1:5" x14ac:dyDescent="0.25">
      <c r="A3333">
        <v>4999</v>
      </c>
      <c r="B3333" s="4">
        <v>1</v>
      </c>
    </row>
    <row r="3334" spans="1:5" x14ac:dyDescent="0.25">
      <c r="A3334">
        <v>5000</v>
      </c>
    </row>
    <row r="3335" spans="1:5" x14ac:dyDescent="0.25">
      <c r="A3335">
        <v>5001</v>
      </c>
    </row>
    <row r="3336" spans="1:5" x14ac:dyDescent="0.25">
      <c r="A3336">
        <v>5002</v>
      </c>
      <c r="C3336" s="2">
        <v>2</v>
      </c>
      <c r="D3336" s="1">
        <v>3</v>
      </c>
    </row>
    <row r="3337" spans="1:5" x14ac:dyDescent="0.25">
      <c r="A3337">
        <v>5003</v>
      </c>
      <c r="C3337" s="2">
        <v>2</v>
      </c>
      <c r="D3337" s="1">
        <v>3</v>
      </c>
    </row>
    <row r="3338" spans="1:5" x14ac:dyDescent="0.25">
      <c r="A3338">
        <v>5004</v>
      </c>
      <c r="C3338" s="2">
        <v>2</v>
      </c>
      <c r="D3338" s="1">
        <v>3</v>
      </c>
    </row>
    <row r="3339" spans="1:5" x14ac:dyDescent="0.25">
      <c r="A3339">
        <v>5005</v>
      </c>
      <c r="C3339" s="2">
        <v>2</v>
      </c>
      <c r="D3339" s="1">
        <v>3</v>
      </c>
    </row>
    <row r="3340" spans="1:5" x14ac:dyDescent="0.25">
      <c r="A3340">
        <v>5006</v>
      </c>
      <c r="C3340" s="2">
        <v>2</v>
      </c>
      <c r="D3340" s="1">
        <v>3</v>
      </c>
    </row>
    <row r="3341" spans="1:5" x14ac:dyDescent="0.25">
      <c r="A3341">
        <v>5007</v>
      </c>
      <c r="C3341" s="2">
        <v>2</v>
      </c>
      <c r="D3341" s="1">
        <v>3</v>
      </c>
    </row>
    <row r="3342" spans="1:5" x14ac:dyDescent="0.25">
      <c r="A3342">
        <v>5008</v>
      </c>
      <c r="C3342" s="2">
        <v>2</v>
      </c>
      <c r="D3342" s="1">
        <v>3</v>
      </c>
    </row>
    <row r="3343" spans="1:5" x14ac:dyDescent="0.25">
      <c r="A3343">
        <v>5009</v>
      </c>
      <c r="C3343" s="2">
        <v>2</v>
      </c>
      <c r="D3343" s="1">
        <v>3</v>
      </c>
    </row>
    <row r="3344" spans="1:5" x14ac:dyDescent="0.25">
      <c r="A3344">
        <v>5010</v>
      </c>
      <c r="C3344" s="2">
        <v>2</v>
      </c>
      <c r="D3344" s="1">
        <v>3</v>
      </c>
    </row>
    <row r="3345" spans="1:5" x14ac:dyDescent="0.25">
      <c r="A3345">
        <v>5011</v>
      </c>
      <c r="C3345" s="2">
        <v>2</v>
      </c>
      <c r="D3345" s="1">
        <v>3</v>
      </c>
    </row>
    <row r="3346" spans="1:5" x14ac:dyDescent="0.25">
      <c r="A3346">
        <v>5012</v>
      </c>
      <c r="C3346" s="2">
        <v>2</v>
      </c>
      <c r="D3346" s="1">
        <v>3</v>
      </c>
    </row>
    <row r="3347" spans="1:5" x14ac:dyDescent="0.25">
      <c r="A3347">
        <v>5013</v>
      </c>
      <c r="C3347" s="2">
        <v>2</v>
      </c>
      <c r="D3347" s="1">
        <v>3</v>
      </c>
    </row>
    <row r="3348" spans="1:5" x14ac:dyDescent="0.25">
      <c r="A3348">
        <v>5014</v>
      </c>
      <c r="C3348" s="2">
        <v>2</v>
      </c>
      <c r="D3348" s="1">
        <v>3</v>
      </c>
    </row>
    <row r="3349" spans="1:5" x14ac:dyDescent="0.25">
      <c r="A3349">
        <v>5015</v>
      </c>
      <c r="C3349" s="2">
        <v>2</v>
      </c>
      <c r="D3349" s="1">
        <v>3</v>
      </c>
    </row>
    <row r="3350" spans="1:5" x14ac:dyDescent="0.25">
      <c r="A3350">
        <v>5016</v>
      </c>
      <c r="C3350" s="2">
        <v>2</v>
      </c>
      <c r="D3350" s="1">
        <v>3</v>
      </c>
    </row>
    <row r="3351" spans="1:5" x14ac:dyDescent="0.25">
      <c r="A3351">
        <v>5017</v>
      </c>
      <c r="C3351" s="2">
        <v>2</v>
      </c>
      <c r="D3351" s="1">
        <v>3</v>
      </c>
    </row>
    <row r="3352" spans="1:5" x14ac:dyDescent="0.25">
      <c r="A3352">
        <v>5018</v>
      </c>
      <c r="C3352" s="2">
        <v>2</v>
      </c>
      <c r="D3352" s="1">
        <v>3</v>
      </c>
      <c r="E3352" s="3">
        <v>4</v>
      </c>
    </row>
    <row r="3353" spans="1:5" x14ac:dyDescent="0.25">
      <c r="A3353">
        <v>5019</v>
      </c>
      <c r="E3353" s="3">
        <v>4</v>
      </c>
    </row>
    <row r="3354" spans="1:5" x14ac:dyDescent="0.25">
      <c r="A3354">
        <v>5020</v>
      </c>
      <c r="E3354" s="3">
        <v>4</v>
      </c>
    </row>
    <row r="3355" spans="1:5" x14ac:dyDescent="0.25">
      <c r="A3355">
        <v>5021</v>
      </c>
      <c r="E3355" s="3">
        <v>4</v>
      </c>
    </row>
    <row r="3356" spans="1:5" x14ac:dyDescent="0.25">
      <c r="A3356">
        <v>5022</v>
      </c>
      <c r="E3356" s="3">
        <v>4</v>
      </c>
    </row>
    <row r="3357" spans="1:5" x14ac:dyDescent="0.25">
      <c r="A3357">
        <v>5023</v>
      </c>
      <c r="E3357" s="3">
        <v>4</v>
      </c>
    </row>
    <row r="3358" spans="1:5" x14ac:dyDescent="0.25">
      <c r="A3358">
        <v>5024</v>
      </c>
      <c r="E3358" s="3">
        <v>4</v>
      </c>
    </row>
    <row r="3359" spans="1:5" x14ac:dyDescent="0.25">
      <c r="A3359">
        <v>5025</v>
      </c>
      <c r="E3359" s="3">
        <v>4</v>
      </c>
    </row>
    <row r="3360" spans="1:5" x14ac:dyDescent="0.25">
      <c r="A3360">
        <v>5026</v>
      </c>
      <c r="B3360" s="4">
        <v>1</v>
      </c>
      <c r="E3360" s="3">
        <v>4</v>
      </c>
    </row>
    <row r="3361" spans="1:5" x14ac:dyDescent="0.25">
      <c r="A3361">
        <v>5027</v>
      </c>
      <c r="B3361" s="4">
        <v>1</v>
      </c>
      <c r="E3361" s="3">
        <v>4</v>
      </c>
    </row>
    <row r="3362" spans="1:5" x14ac:dyDescent="0.25">
      <c r="A3362">
        <v>5028</v>
      </c>
      <c r="B3362" s="4">
        <v>1</v>
      </c>
      <c r="E3362" s="3">
        <v>4</v>
      </c>
    </row>
    <row r="3363" spans="1:5" x14ac:dyDescent="0.25">
      <c r="A3363">
        <v>5029</v>
      </c>
      <c r="B3363" s="4">
        <v>1</v>
      </c>
      <c r="E3363" s="3">
        <v>4</v>
      </c>
    </row>
    <row r="3364" spans="1:5" x14ac:dyDescent="0.25">
      <c r="A3364">
        <v>5030</v>
      </c>
      <c r="B3364" s="4">
        <v>1</v>
      </c>
      <c r="E3364" s="3">
        <v>4</v>
      </c>
    </row>
    <row r="3365" spans="1:5" x14ac:dyDescent="0.25">
      <c r="A3365">
        <v>5031</v>
      </c>
      <c r="B3365" s="4">
        <v>1</v>
      </c>
      <c r="E3365" s="3">
        <v>4</v>
      </c>
    </row>
    <row r="3366" spans="1:5" x14ac:dyDescent="0.25">
      <c r="A3366">
        <v>5032</v>
      </c>
      <c r="B3366" s="4">
        <v>1</v>
      </c>
      <c r="E3366" s="3">
        <v>4</v>
      </c>
    </row>
    <row r="3367" spans="1:5" x14ac:dyDescent="0.25">
      <c r="A3367">
        <v>5033</v>
      </c>
      <c r="B3367" s="4">
        <v>1</v>
      </c>
      <c r="E3367" s="3">
        <v>4</v>
      </c>
    </row>
    <row r="3368" spans="1:5" x14ac:dyDescent="0.25">
      <c r="A3368">
        <v>5034</v>
      </c>
      <c r="B3368" s="4">
        <v>1</v>
      </c>
      <c r="E3368" s="3">
        <v>4</v>
      </c>
    </row>
    <row r="3369" spans="1:5" x14ac:dyDescent="0.25">
      <c r="A3369">
        <v>5035</v>
      </c>
      <c r="B3369" s="4">
        <v>1</v>
      </c>
      <c r="E3369" s="3">
        <v>4</v>
      </c>
    </row>
    <row r="3370" spans="1:5" x14ac:dyDescent="0.25">
      <c r="A3370">
        <v>5036</v>
      </c>
      <c r="B3370" s="4">
        <v>1</v>
      </c>
    </row>
    <row r="3371" spans="1:5" x14ac:dyDescent="0.25">
      <c r="A3371">
        <v>5037</v>
      </c>
      <c r="B3371" s="4">
        <v>1</v>
      </c>
    </row>
    <row r="3372" spans="1:5" x14ac:dyDescent="0.25">
      <c r="A3372">
        <v>5038</v>
      </c>
      <c r="B3372" s="4">
        <v>1</v>
      </c>
    </row>
    <row r="3373" spans="1:5" x14ac:dyDescent="0.25">
      <c r="A3373">
        <v>5039</v>
      </c>
      <c r="B3373" s="4">
        <v>1</v>
      </c>
    </row>
    <row r="3374" spans="1:5" x14ac:dyDescent="0.25">
      <c r="A3374">
        <v>5040</v>
      </c>
      <c r="B3374" s="4">
        <v>1</v>
      </c>
      <c r="D3374" s="1">
        <v>3</v>
      </c>
    </row>
    <row r="3375" spans="1:5" x14ac:dyDescent="0.25">
      <c r="A3375">
        <v>5041</v>
      </c>
      <c r="B3375" s="4">
        <v>1</v>
      </c>
      <c r="D3375" s="1">
        <v>3</v>
      </c>
    </row>
    <row r="3376" spans="1:5" x14ac:dyDescent="0.25">
      <c r="A3376">
        <v>5042</v>
      </c>
      <c r="B3376" s="4">
        <v>1</v>
      </c>
      <c r="C3376" s="2">
        <v>2</v>
      </c>
      <c r="D3376" s="1">
        <v>3</v>
      </c>
    </row>
    <row r="3377" spans="1:5" x14ac:dyDescent="0.25">
      <c r="A3377">
        <v>5043</v>
      </c>
      <c r="B3377" s="4">
        <v>1</v>
      </c>
      <c r="C3377" s="2">
        <v>2</v>
      </c>
      <c r="D3377" s="1">
        <v>3</v>
      </c>
    </row>
    <row r="3378" spans="1:5" x14ac:dyDescent="0.25">
      <c r="A3378">
        <v>5044</v>
      </c>
      <c r="C3378" s="2">
        <v>2</v>
      </c>
      <c r="D3378" s="1">
        <v>3</v>
      </c>
    </row>
    <row r="3379" spans="1:5" x14ac:dyDescent="0.25">
      <c r="A3379">
        <v>5045</v>
      </c>
      <c r="C3379" s="2">
        <v>2</v>
      </c>
      <c r="D3379" s="1">
        <v>3</v>
      </c>
    </row>
    <row r="3380" spans="1:5" x14ac:dyDescent="0.25">
      <c r="A3380">
        <v>5046</v>
      </c>
      <c r="C3380" s="2">
        <v>2</v>
      </c>
      <c r="D3380" s="1">
        <v>3</v>
      </c>
    </row>
    <row r="3381" spans="1:5" x14ac:dyDescent="0.25">
      <c r="A3381">
        <v>5047</v>
      </c>
      <c r="C3381" s="2">
        <v>2</v>
      </c>
      <c r="D3381" s="1">
        <v>3</v>
      </c>
    </row>
    <row r="3382" spans="1:5" x14ac:dyDescent="0.25">
      <c r="A3382">
        <v>5048</v>
      </c>
      <c r="C3382" s="2">
        <v>2</v>
      </c>
      <c r="D3382" s="1">
        <v>3</v>
      </c>
    </row>
    <row r="3383" spans="1:5" x14ac:dyDescent="0.25">
      <c r="A3383">
        <v>5049</v>
      </c>
      <c r="C3383" s="2">
        <v>2</v>
      </c>
      <c r="D3383" s="1">
        <v>3</v>
      </c>
    </row>
    <row r="3384" spans="1:5" x14ac:dyDescent="0.25">
      <c r="A3384">
        <v>5050</v>
      </c>
      <c r="C3384" s="2">
        <v>2</v>
      </c>
      <c r="D3384" s="1">
        <v>3</v>
      </c>
    </row>
    <row r="3385" spans="1:5" x14ac:dyDescent="0.25">
      <c r="A3385">
        <v>5051</v>
      </c>
      <c r="C3385" s="2">
        <v>2</v>
      </c>
      <c r="D3385" s="1">
        <v>3</v>
      </c>
    </row>
    <row r="3386" spans="1:5" x14ac:dyDescent="0.25">
      <c r="A3386">
        <v>5052</v>
      </c>
      <c r="C3386" s="2">
        <v>2</v>
      </c>
      <c r="D3386" s="1">
        <v>3</v>
      </c>
    </row>
    <row r="3387" spans="1:5" x14ac:dyDescent="0.25">
      <c r="A3387">
        <v>5053</v>
      </c>
      <c r="C3387" s="2">
        <v>2</v>
      </c>
      <c r="D3387" s="1">
        <v>3</v>
      </c>
      <c r="E3387" s="3">
        <v>4</v>
      </c>
    </row>
    <row r="3388" spans="1:5" x14ac:dyDescent="0.25">
      <c r="A3388">
        <v>5054</v>
      </c>
      <c r="C3388" s="2">
        <v>2</v>
      </c>
      <c r="D3388" s="1">
        <v>3</v>
      </c>
      <c r="E3388" s="3">
        <v>4</v>
      </c>
    </row>
    <row r="3389" spans="1:5" x14ac:dyDescent="0.25">
      <c r="A3389">
        <v>5055</v>
      </c>
      <c r="C3389" s="2">
        <v>2</v>
      </c>
      <c r="E3389" s="3">
        <v>4</v>
      </c>
    </row>
    <row r="3390" spans="1:5" x14ac:dyDescent="0.25">
      <c r="A3390">
        <v>5056</v>
      </c>
      <c r="C3390" s="2">
        <v>2</v>
      </c>
      <c r="E3390" s="3">
        <v>4</v>
      </c>
    </row>
    <row r="3391" spans="1:5" x14ac:dyDescent="0.25">
      <c r="A3391">
        <v>5057</v>
      </c>
      <c r="C3391" s="2">
        <v>2</v>
      </c>
      <c r="E3391" s="3">
        <v>4</v>
      </c>
    </row>
    <row r="3392" spans="1:5" x14ac:dyDescent="0.25">
      <c r="A3392">
        <v>5058</v>
      </c>
      <c r="E3392" s="3">
        <v>4</v>
      </c>
    </row>
    <row r="3393" spans="1:5" x14ac:dyDescent="0.25">
      <c r="A3393">
        <v>5059</v>
      </c>
      <c r="E3393" s="3">
        <v>4</v>
      </c>
    </row>
    <row r="3394" spans="1:5" x14ac:dyDescent="0.25">
      <c r="A3394">
        <v>5060</v>
      </c>
      <c r="E3394" s="3">
        <v>4</v>
      </c>
    </row>
    <row r="3395" spans="1:5" x14ac:dyDescent="0.25">
      <c r="A3395">
        <v>5061</v>
      </c>
      <c r="E3395" s="3">
        <v>4</v>
      </c>
    </row>
    <row r="3396" spans="1:5" x14ac:dyDescent="0.25">
      <c r="A3396">
        <v>5062</v>
      </c>
      <c r="E3396" s="3">
        <v>4</v>
      </c>
    </row>
    <row r="3397" spans="1:5" x14ac:dyDescent="0.25">
      <c r="A3397">
        <v>5063</v>
      </c>
      <c r="E3397" s="3">
        <v>4</v>
      </c>
    </row>
    <row r="3398" spans="1:5" x14ac:dyDescent="0.25">
      <c r="A3398">
        <v>5064</v>
      </c>
      <c r="B3398" s="4">
        <v>1</v>
      </c>
      <c r="E3398" s="3">
        <v>4</v>
      </c>
    </row>
    <row r="3399" spans="1:5" x14ac:dyDescent="0.25">
      <c r="A3399">
        <v>5065</v>
      </c>
      <c r="B3399" s="4">
        <v>1</v>
      </c>
      <c r="E3399" s="3">
        <v>4</v>
      </c>
    </row>
    <row r="3400" spans="1:5" x14ac:dyDescent="0.25">
      <c r="A3400">
        <v>5066</v>
      </c>
      <c r="B3400" s="4">
        <v>1</v>
      </c>
      <c r="E3400" s="3">
        <v>4</v>
      </c>
    </row>
    <row r="3401" spans="1:5" x14ac:dyDescent="0.25">
      <c r="A3401">
        <v>5067</v>
      </c>
      <c r="B3401" s="4">
        <v>1</v>
      </c>
      <c r="E3401" s="3">
        <v>4</v>
      </c>
    </row>
    <row r="3402" spans="1:5" x14ac:dyDescent="0.25">
      <c r="A3402">
        <v>5068</v>
      </c>
      <c r="B3402" s="4">
        <v>1</v>
      </c>
      <c r="E3402" s="3">
        <v>4</v>
      </c>
    </row>
    <row r="3403" spans="1:5" x14ac:dyDescent="0.25">
      <c r="A3403">
        <v>5069</v>
      </c>
      <c r="B3403" s="4">
        <v>1</v>
      </c>
      <c r="E3403" s="3">
        <v>4</v>
      </c>
    </row>
    <row r="3404" spans="1:5" x14ac:dyDescent="0.25">
      <c r="A3404">
        <v>5070</v>
      </c>
      <c r="B3404" s="4">
        <v>1</v>
      </c>
      <c r="E3404" s="3">
        <v>4</v>
      </c>
    </row>
    <row r="3405" spans="1:5" x14ac:dyDescent="0.25">
      <c r="A3405">
        <v>5071</v>
      </c>
      <c r="B3405" s="4">
        <v>1</v>
      </c>
      <c r="E3405" s="3">
        <v>4</v>
      </c>
    </row>
    <row r="3406" spans="1:5" x14ac:dyDescent="0.25">
      <c r="A3406">
        <v>5072</v>
      </c>
      <c r="B3406" s="4">
        <v>1</v>
      </c>
      <c r="E3406" s="3">
        <v>4</v>
      </c>
    </row>
    <row r="3407" spans="1:5" x14ac:dyDescent="0.25">
      <c r="A3407">
        <v>5073</v>
      </c>
      <c r="B3407" s="4">
        <v>1</v>
      </c>
    </row>
    <row r="3408" spans="1:5" x14ac:dyDescent="0.25">
      <c r="A3408">
        <v>5074</v>
      </c>
      <c r="B3408" s="4">
        <v>1</v>
      </c>
    </row>
    <row r="3409" spans="1:5" x14ac:dyDescent="0.25">
      <c r="A3409">
        <v>5075</v>
      </c>
      <c r="B3409" s="4">
        <v>1</v>
      </c>
      <c r="D3409" s="1">
        <v>3</v>
      </c>
    </row>
    <row r="3410" spans="1:5" x14ac:dyDescent="0.25">
      <c r="A3410">
        <v>5076</v>
      </c>
      <c r="B3410" s="4">
        <v>1</v>
      </c>
      <c r="D3410" s="1">
        <v>3</v>
      </c>
    </row>
    <row r="3411" spans="1:5" x14ac:dyDescent="0.25">
      <c r="A3411">
        <v>5077</v>
      </c>
      <c r="B3411" s="4">
        <v>1</v>
      </c>
      <c r="D3411" s="1">
        <v>3</v>
      </c>
    </row>
    <row r="3412" spans="1:5" x14ac:dyDescent="0.25">
      <c r="A3412">
        <v>5078</v>
      </c>
      <c r="B3412" s="4">
        <v>1</v>
      </c>
      <c r="C3412" s="2">
        <v>2</v>
      </c>
      <c r="D3412" s="1">
        <v>3</v>
      </c>
    </row>
    <row r="3413" spans="1:5" x14ac:dyDescent="0.25">
      <c r="A3413">
        <v>5079</v>
      </c>
      <c r="B3413" s="4">
        <v>1</v>
      </c>
      <c r="C3413" s="2">
        <v>2</v>
      </c>
      <c r="D3413" s="1">
        <v>3</v>
      </c>
    </row>
    <row r="3414" spans="1:5" x14ac:dyDescent="0.25">
      <c r="A3414">
        <v>5080</v>
      </c>
      <c r="B3414" s="4">
        <v>1</v>
      </c>
      <c r="C3414" s="2">
        <v>2</v>
      </c>
      <c r="D3414" s="1">
        <v>3</v>
      </c>
    </row>
    <row r="3415" spans="1:5" x14ac:dyDescent="0.25">
      <c r="A3415">
        <v>5081</v>
      </c>
      <c r="C3415" s="2">
        <v>2</v>
      </c>
      <c r="D3415" s="1">
        <v>3</v>
      </c>
    </row>
    <row r="3416" spans="1:5" x14ac:dyDescent="0.25">
      <c r="A3416">
        <v>5082</v>
      </c>
      <c r="C3416" s="2">
        <v>2</v>
      </c>
      <c r="D3416" s="1">
        <v>3</v>
      </c>
    </row>
    <row r="3417" spans="1:5" x14ac:dyDescent="0.25">
      <c r="A3417">
        <v>5083</v>
      </c>
      <c r="C3417" s="2">
        <v>2</v>
      </c>
      <c r="D3417" s="1">
        <v>3</v>
      </c>
    </row>
    <row r="3418" spans="1:5" x14ac:dyDescent="0.25">
      <c r="A3418">
        <v>5084</v>
      </c>
      <c r="C3418" s="2">
        <v>2</v>
      </c>
      <c r="D3418" s="1">
        <v>3</v>
      </c>
      <c r="E3418" s="3">
        <v>4</v>
      </c>
    </row>
    <row r="3419" spans="1:5" x14ac:dyDescent="0.25">
      <c r="A3419">
        <v>5085</v>
      </c>
      <c r="C3419" s="2">
        <v>2</v>
      </c>
      <c r="D3419" s="1">
        <v>3</v>
      </c>
      <c r="E3419" s="3">
        <v>4</v>
      </c>
    </row>
    <row r="3420" spans="1:5" x14ac:dyDescent="0.25">
      <c r="A3420">
        <v>5086</v>
      </c>
      <c r="C3420" s="2">
        <v>2</v>
      </c>
      <c r="D3420" s="1">
        <v>3</v>
      </c>
      <c r="E3420" s="3">
        <v>4</v>
      </c>
    </row>
    <row r="3421" spans="1:5" x14ac:dyDescent="0.25">
      <c r="A3421">
        <v>5087</v>
      </c>
      <c r="C3421" s="2">
        <v>2</v>
      </c>
      <c r="D3421" s="1">
        <v>3</v>
      </c>
      <c r="E3421" s="3">
        <v>4</v>
      </c>
    </row>
    <row r="3422" spans="1:5" x14ac:dyDescent="0.25">
      <c r="A3422">
        <v>5088</v>
      </c>
      <c r="C3422" s="2">
        <v>2</v>
      </c>
      <c r="D3422" s="1">
        <v>3</v>
      </c>
      <c r="E3422" s="3">
        <v>4</v>
      </c>
    </row>
    <row r="3423" spans="1:5" x14ac:dyDescent="0.25">
      <c r="A3423">
        <v>5089</v>
      </c>
      <c r="C3423" s="2">
        <v>2</v>
      </c>
      <c r="D3423" s="1">
        <v>3</v>
      </c>
      <c r="E3423" s="3">
        <v>4</v>
      </c>
    </row>
    <row r="3424" spans="1:5" x14ac:dyDescent="0.25">
      <c r="A3424">
        <v>5090</v>
      </c>
      <c r="C3424" s="2">
        <v>2</v>
      </c>
      <c r="D3424" s="1">
        <v>3</v>
      </c>
      <c r="E3424" s="3">
        <v>4</v>
      </c>
    </row>
    <row r="3425" spans="1:5" x14ac:dyDescent="0.25">
      <c r="A3425">
        <v>5091</v>
      </c>
      <c r="C3425" s="2">
        <v>2</v>
      </c>
      <c r="D3425" s="1">
        <v>3</v>
      </c>
      <c r="E3425" s="3">
        <v>4</v>
      </c>
    </row>
    <row r="3426" spans="1:5" x14ac:dyDescent="0.25">
      <c r="A3426">
        <v>5092</v>
      </c>
      <c r="C3426" s="2">
        <v>2</v>
      </c>
      <c r="D3426" s="1">
        <v>3</v>
      </c>
      <c r="E3426" s="3">
        <v>4</v>
      </c>
    </row>
    <row r="3427" spans="1:5" x14ac:dyDescent="0.25">
      <c r="A3427">
        <v>5093</v>
      </c>
      <c r="C3427" s="2">
        <v>2</v>
      </c>
      <c r="E3427" s="3">
        <v>4</v>
      </c>
    </row>
    <row r="3428" spans="1:5" x14ac:dyDescent="0.25">
      <c r="A3428">
        <v>5094</v>
      </c>
      <c r="E3428" s="3">
        <v>4</v>
      </c>
    </row>
    <row r="3429" spans="1:5" x14ac:dyDescent="0.25">
      <c r="A3429">
        <v>5095</v>
      </c>
      <c r="E3429" s="3">
        <v>4</v>
      </c>
    </row>
    <row r="3430" spans="1:5" x14ac:dyDescent="0.25">
      <c r="A3430">
        <v>5096</v>
      </c>
      <c r="E3430" s="3">
        <v>4</v>
      </c>
    </row>
    <row r="3431" spans="1:5" x14ac:dyDescent="0.25">
      <c r="A3431">
        <v>5097</v>
      </c>
      <c r="E3431" s="3">
        <v>4</v>
      </c>
    </row>
    <row r="3432" spans="1:5" x14ac:dyDescent="0.25">
      <c r="A3432">
        <v>5098</v>
      </c>
      <c r="B3432" s="4">
        <v>1</v>
      </c>
      <c r="E3432" s="3">
        <v>4</v>
      </c>
    </row>
    <row r="3433" spans="1:5" x14ac:dyDescent="0.25">
      <c r="A3433">
        <v>5099</v>
      </c>
      <c r="B3433" s="4">
        <v>1</v>
      </c>
      <c r="E3433" s="3">
        <v>4</v>
      </c>
    </row>
    <row r="3434" spans="1:5" x14ac:dyDescent="0.25">
      <c r="A3434">
        <v>5100</v>
      </c>
      <c r="B3434" s="4">
        <v>1</v>
      </c>
      <c r="E3434" s="3">
        <v>4</v>
      </c>
    </row>
    <row r="3435" spans="1:5" x14ac:dyDescent="0.25">
      <c r="A3435">
        <v>5101</v>
      </c>
      <c r="B3435" s="4">
        <v>1</v>
      </c>
      <c r="E3435" s="3">
        <v>4</v>
      </c>
    </row>
    <row r="3436" spans="1:5" x14ac:dyDescent="0.25">
      <c r="A3436">
        <v>5102</v>
      </c>
      <c r="B3436" s="4">
        <v>1</v>
      </c>
      <c r="E3436" s="3">
        <v>4</v>
      </c>
    </row>
    <row r="3437" spans="1:5" x14ac:dyDescent="0.25">
      <c r="A3437">
        <v>5103</v>
      </c>
      <c r="B3437" s="4">
        <v>1</v>
      </c>
    </row>
    <row r="3438" spans="1:5" x14ac:dyDescent="0.25">
      <c r="A3438">
        <v>5104</v>
      </c>
      <c r="B3438" s="4">
        <v>1</v>
      </c>
    </row>
    <row r="3439" spans="1:5" x14ac:dyDescent="0.25">
      <c r="A3439">
        <v>5105</v>
      </c>
      <c r="B3439" s="4">
        <v>1</v>
      </c>
    </row>
    <row r="3440" spans="1:5" x14ac:dyDescent="0.25">
      <c r="A3440">
        <v>5106</v>
      </c>
      <c r="B3440" s="4">
        <v>1</v>
      </c>
    </row>
    <row r="3441" spans="1:5" x14ac:dyDescent="0.25">
      <c r="A3441">
        <v>5107</v>
      </c>
      <c r="B3441" s="4">
        <v>1</v>
      </c>
    </row>
    <row r="3442" spans="1:5" x14ac:dyDescent="0.25">
      <c r="A3442">
        <v>5108</v>
      </c>
      <c r="B3442" s="4">
        <v>1</v>
      </c>
      <c r="D3442" s="1">
        <v>3</v>
      </c>
    </row>
    <row r="3443" spans="1:5" x14ac:dyDescent="0.25">
      <c r="A3443">
        <v>5109</v>
      </c>
      <c r="B3443" s="4">
        <v>1</v>
      </c>
      <c r="D3443" s="1">
        <v>3</v>
      </c>
    </row>
    <row r="3444" spans="1:5" x14ac:dyDescent="0.25">
      <c r="A3444">
        <v>5110</v>
      </c>
      <c r="B3444" s="4">
        <v>1</v>
      </c>
      <c r="D3444" s="1">
        <v>3</v>
      </c>
    </row>
    <row r="3445" spans="1:5" x14ac:dyDescent="0.25">
      <c r="A3445">
        <v>5111</v>
      </c>
      <c r="B3445" s="4">
        <v>1</v>
      </c>
      <c r="D3445" s="1">
        <v>3</v>
      </c>
    </row>
    <row r="3446" spans="1:5" x14ac:dyDescent="0.25">
      <c r="A3446">
        <v>5112</v>
      </c>
      <c r="B3446" s="4">
        <v>1</v>
      </c>
      <c r="D3446" s="1">
        <v>3</v>
      </c>
    </row>
    <row r="3447" spans="1:5" x14ac:dyDescent="0.25">
      <c r="A3447">
        <v>5113</v>
      </c>
      <c r="B3447" s="4">
        <v>1</v>
      </c>
      <c r="D3447" s="1">
        <v>3</v>
      </c>
    </row>
    <row r="3448" spans="1:5" x14ac:dyDescent="0.25">
      <c r="A3448">
        <v>5114</v>
      </c>
      <c r="B3448" s="4">
        <v>1</v>
      </c>
      <c r="D3448" s="1">
        <v>3</v>
      </c>
    </row>
    <row r="3449" spans="1:5" x14ac:dyDescent="0.25">
      <c r="A3449">
        <v>5115</v>
      </c>
      <c r="B3449" s="4">
        <v>1</v>
      </c>
      <c r="D3449" s="1">
        <v>3</v>
      </c>
    </row>
    <row r="3450" spans="1:5" x14ac:dyDescent="0.25">
      <c r="A3450">
        <v>5116</v>
      </c>
      <c r="D3450" s="1">
        <v>3</v>
      </c>
    </row>
    <row r="3451" spans="1:5" x14ac:dyDescent="0.25">
      <c r="A3451">
        <v>5117</v>
      </c>
      <c r="C3451" s="2">
        <v>2</v>
      </c>
      <c r="D3451" s="1">
        <v>3</v>
      </c>
    </row>
    <row r="3452" spans="1:5" x14ac:dyDescent="0.25">
      <c r="A3452">
        <v>5118</v>
      </c>
      <c r="C3452" s="2">
        <v>2</v>
      </c>
      <c r="D3452" s="1">
        <v>3</v>
      </c>
    </row>
    <row r="3453" spans="1:5" x14ac:dyDescent="0.25">
      <c r="A3453">
        <v>5119</v>
      </c>
      <c r="C3453" s="2">
        <v>2</v>
      </c>
      <c r="D3453" s="1">
        <v>3</v>
      </c>
    </row>
    <row r="3454" spans="1:5" x14ac:dyDescent="0.25">
      <c r="A3454">
        <v>5120</v>
      </c>
      <c r="C3454" s="2">
        <v>2</v>
      </c>
      <c r="D3454" s="1">
        <v>3</v>
      </c>
    </row>
    <row r="3455" spans="1:5" x14ac:dyDescent="0.25">
      <c r="A3455">
        <v>5121</v>
      </c>
      <c r="C3455" s="2">
        <v>2</v>
      </c>
      <c r="D3455" s="1">
        <v>3</v>
      </c>
    </row>
    <row r="3456" spans="1:5" x14ac:dyDescent="0.25">
      <c r="A3456">
        <v>5122</v>
      </c>
      <c r="C3456" s="2">
        <v>2</v>
      </c>
      <c r="D3456" s="1">
        <v>3</v>
      </c>
      <c r="E3456" s="3">
        <v>4</v>
      </c>
    </row>
    <row r="3457" spans="1:5" x14ac:dyDescent="0.25">
      <c r="A3457">
        <v>5123</v>
      </c>
      <c r="C3457" s="2">
        <v>2</v>
      </c>
      <c r="D3457" s="1">
        <v>3</v>
      </c>
      <c r="E3457" s="3">
        <v>4</v>
      </c>
    </row>
    <row r="3458" spans="1:5" x14ac:dyDescent="0.25">
      <c r="A3458">
        <v>5124</v>
      </c>
      <c r="C3458" s="2">
        <v>2</v>
      </c>
      <c r="D3458" s="1">
        <v>3</v>
      </c>
      <c r="E3458" s="3">
        <v>4</v>
      </c>
    </row>
    <row r="3459" spans="1:5" x14ac:dyDescent="0.25">
      <c r="A3459">
        <v>5125</v>
      </c>
      <c r="C3459" s="2">
        <v>2</v>
      </c>
      <c r="E3459" s="3">
        <v>4</v>
      </c>
    </row>
    <row r="3460" spans="1:5" x14ac:dyDescent="0.25">
      <c r="A3460">
        <v>5126</v>
      </c>
      <c r="C3460" s="2">
        <v>2</v>
      </c>
      <c r="E3460" s="3">
        <v>4</v>
      </c>
    </row>
    <row r="3461" spans="1:5" x14ac:dyDescent="0.25">
      <c r="A3461">
        <v>5127</v>
      </c>
      <c r="C3461" s="2">
        <v>2</v>
      </c>
      <c r="E3461" s="3">
        <v>4</v>
      </c>
    </row>
    <row r="3462" spans="1:5" x14ac:dyDescent="0.25">
      <c r="A3462">
        <v>5128</v>
      </c>
      <c r="C3462" s="2">
        <v>2</v>
      </c>
      <c r="E3462" s="3">
        <v>4</v>
      </c>
    </row>
    <row r="3463" spans="1:5" x14ac:dyDescent="0.25">
      <c r="A3463">
        <v>5129</v>
      </c>
      <c r="C3463" s="2">
        <v>2</v>
      </c>
      <c r="E3463" s="3">
        <v>4</v>
      </c>
    </row>
    <row r="3464" spans="1:5" x14ac:dyDescent="0.25">
      <c r="A3464">
        <v>5130</v>
      </c>
      <c r="C3464" s="2">
        <v>2</v>
      </c>
      <c r="E3464" s="3">
        <v>4</v>
      </c>
    </row>
    <row r="3465" spans="1:5" x14ac:dyDescent="0.25">
      <c r="A3465">
        <v>5131</v>
      </c>
      <c r="C3465" s="2">
        <v>2</v>
      </c>
      <c r="E3465" s="3">
        <v>4</v>
      </c>
    </row>
    <row r="3466" spans="1:5" x14ac:dyDescent="0.25">
      <c r="A3466">
        <v>5132</v>
      </c>
      <c r="C3466" s="2">
        <v>2</v>
      </c>
      <c r="E3466" s="3">
        <v>4</v>
      </c>
    </row>
    <row r="3467" spans="1:5" x14ac:dyDescent="0.25">
      <c r="A3467">
        <v>5133</v>
      </c>
      <c r="C3467" s="2">
        <v>2</v>
      </c>
      <c r="E3467" s="3">
        <v>4</v>
      </c>
    </row>
    <row r="3468" spans="1:5" x14ac:dyDescent="0.25">
      <c r="A3468">
        <v>5134</v>
      </c>
      <c r="B3468" s="4">
        <v>1</v>
      </c>
      <c r="E3468" s="3">
        <v>4</v>
      </c>
    </row>
    <row r="3469" spans="1:5" x14ac:dyDescent="0.25">
      <c r="A3469">
        <v>5135</v>
      </c>
      <c r="B3469" s="4">
        <v>1</v>
      </c>
      <c r="E3469" s="3">
        <v>4</v>
      </c>
    </row>
    <row r="3470" spans="1:5" x14ac:dyDescent="0.25">
      <c r="A3470">
        <v>5136</v>
      </c>
      <c r="B3470" s="4">
        <v>1</v>
      </c>
      <c r="E3470" s="3">
        <v>4</v>
      </c>
    </row>
    <row r="3471" spans="1:5" x14ac:dyDescent="0.25">
      <c r="A3471">
        <v>5137</v>
      </c>
      <c r="B3471" s="4">
        <v>1</v>
      </c>
      <c r="E3471" s="3">
        <v>4</v>
      </c>
    </row>
    <row r="3472" spans="1:5" x14ac:dyDescent="0.25">
      <c r="A3472">
        <v>5138</v>
      </c>
      <c r="B3472" s="4">
        <v>1</v>
      </c>
      <c r="E3472" s="3">
        <v>4</v>
      </c>
    </row>
    <row r="3473" spans="1:4" x14ac:dyDescent="0.25">
      <c r="A3473">
        <v>5139</v>
      </c>
      <c r="B3473" s="4">
        <v>1</v>
      </c>
    </row>
    <row r="3474" spans="1:4" x14ac:dyDescent="0.25">
      <c r="A3474">
        <v>5140</v>
      </c>
      <c r="B3474" s="4">
        <v>1</v>
      </c>
    </row>
    <row r="3475" spans="1:4" x14ac:dyDescent="0.25">
      <c r="A3475">
        <v>5141</v>
      </c>
      <c r="B3475" s="4">
        <v>1</v>
      </c>
    </row>
    <row r="3476" spans="1:4" x14ac:dyDescent="0.25">
      <c r="A3476">
        <v>5142</v>
      </c>
      <c r="B3476" s="4">
        <v>1</v>
      </c>
    </row>
    <row r="3477" spans="1:4" x14ac:dyDescent="0.25">
      <c r="A3477">
        <v>5143</v>
      </c>
      <c r="B3477" s="4">
        <v>1</v>
      </c>
      <c r="D3477" s="1">
        <v>3</v>
      </c>
    </row>
    <row r="3478" spans="1:4" x14ac:dyDescent="0.25">
      <c r="A3478">
        <v>5144</v>
      </c>
      <c r="B3478" s="4">
        <v>1</v>
      </c>
      <c r="D3478" s="1">
        <v>3</v>
      </c>
    </row>
    <row r="3479" spans="1:4" x14ac:dyDescent="0.25">
      <c r="A3479">
        <v>5145</v>
      </c>
      <c r="B3479" s="4">
        <v>1</v>
      </c>
      <c r="D3479" s="1">
        <v>3</v>
      </c>
    </row>
    <row r="3480" spans="1:4" x14ac:dyDescent="0.25">
      <c r="A3480">
        <v>5146</v>
      </c>
      <c r="B3480" s="4">
        <v>1</v>
      </c>
      <c r="D3480" s="1">
        <v>3</v>
      </c>
    </row>
    <row r="3481" spans="1:4" x14ac:dyDescent="0.25">
      <c r="A3481">
        <v>5147</v>
      </c>
      <c r="B3481" s="4">
        <v>1</v>
      </c>
      <c r="D3481" s="1">
        <v>3</v>
      </c>
    </row>
    <row r="3482" spans="1:4" x14ac:dyDescent="0.25">
      <c r="A3482">
        <v>5148</v>
      </c>
      <c r="B3482" s="4">
        <v>1</v>
      </c>
      <c r="D3482" s="1">
        <v>3</v>
      </c>
    </row>
    <row r="3483" spans="1:4" x14ac:dyDescent="0.25">
      <c r="A3483">
        <v>5149</v>
      </c>
      <c r="B3483" s="4">
        <v>1</v>
      </c>
      <c r="D3483" s="1">
        <v>3</v>
      </c>
    </row>
    <row r="3484" spans="1:4" x14ac:dyDescent="0.25">
      <c r="A3484">
        <v>5150</v>
      </c>
      <c r="B3484" s="4">
        <v>1</v>
      </c>
      <c r="D3484" s="1">
        <v>3</v>
      </c>
    </row>
    <row r="3485" spans="1:4" x14ac:dyDescent="0.25">
      <c r="A3485">
        <v>5151</v>
      </c>
      <c r="B3485" s="4">
        <v>1</v>
      </c>
      <c r="D3485" s="1">
        <v>3</v>
      </c>
    </row>
    <row r="3486" spans="1:4" x14ac:dyDescent="0.25">
      <c r="A3486">
        <v>5152</v>
      </c>
      <c r="D3486" s="1">
        <v>3</v>
      </c>
    </row>
    <row r="3487" spans="1:4" x14ac:dyDescent="0.25">
      <c r="A3487">
        <v>5153</v>
      </c>
      <c r="D3487" s="1">
        <v>3</v>
      </c>
    </row>
    <row r="3488" spans="1:4" x14ac:dyDescent="0.25">
      <c r="A3488">
        <v>5154</v>
      </c>
      <c r="D3488" s="1">
        <v>3</v>
      </c>
    </row>
    <row r="3489" spans="1:5" x14ac:dyDescent="0.25">
      <c r="A3489">
        <v>5155</v>
      </c>
      <c r="C3489" s="2">
        <v>2</v>
      </c>
      <c r="D3489" s="1">
        <v>3</v>
      </c>
    </row>
    <row r="3490" spans="1:5" x14ac:dyDescent="0.25">
      <c r="A3490">
        <v>5156</v>
      </c>
      <c r="C3490" s="2">
        <v>2</v>
      </c>
      <c r="D3490" s="1">
        <v>3</v>
      </c>
    </row>
    <row r="3491" spans="1:5" x14ac:dyDescent="0.25">
      <c r="A3491">
        <v>5157</v>
      </c>
      <c r="C3491" s="2">
        <v>2</v>
      </c>
      <c r="D3491" s="1">
        <v>3</v>
      </c>
    </row>
    <row r="3492" spans="1:5" x14ac:dyDescent="0.25">
      <c r="A3492">
        <v>5158</v>
      </c>
      <c r="C3492" s="2">
        <v>2</v>
      </c>
      <c r="D3492" s="1">
        <v>3</v>
      </c>
    </row>
    <row r="3493" spans="1:5" x14ac:dyDescent="0.25">
      <c r="A3493">
        <v>5159</v>
      </c>
      <c r="C3493" s="2">
        <v>2</v>
      </c>
      <c r="D3493" s="1">
        <v>3</v>
      </c>
      <c r="E3493" s="3">
        <v>4</v>
      </c>
    </row>
    <row r="3494" spans="1:5" x14ac:dyDescent="0.25">
      <c r="A3494">
        <v>5160</v>
      </c>
      <c r="C3494" s="2">
        <v>2</v>
      </c>
      <c r="E3494" s="3">
        <v>4</v>
      </c>
    </row>
    <row r="3495" spans="1:5" x14ac:dyDescent="0.25">
      <c r="A3495">
        <v>5161</v>
      </c>
      <c r="C3495" s="2">
        <v>2</v>
      </c>
      <c r="E3495" s="3">
        <v>4</v>
      </c>
    </row>
    <row r="3496" spans="1:5" x14ac:dyDescent="0.25">
      <c r="A3496">
        <v>5162</v>
      </c>
      <c r="C3496" s="2">
        <v>2</v>
      </c>
      <c r="E3496" s="3">
        <v>4</v>
      </c>
    </row>
    <row r="3497" spans="1:5" x14ac:dyDescent="0.25">
      <c r="A3497">
        <v>5163</v>
      </c>
      <c r="C3497" s="2">
        <v>2</v>
      </c>
      <c r="E3497" s="3">
        <v>4</v>
      </c>
    </row>
    <row r="3498" spans="1:5" x14ac:dyDescent="0.25">
      <c r="A3498">
        <v>5164</v>
      </c>
      <c r="C3498" s="2">
        <v>2</v>
      </c>
      <c r="E3498" s="3">
        <v>4</v>
      </c>
    </row>
    <row r="3499" spans="1:5" x14ac:dyDescent="0.25">
      <c r="A3499">
        <v>5165</v>
      </c>
      <c r="C3499" s="2">
        <v>2</v>
      </c>
      <c r="E3499" s="3">
        <v>4</v>
      </c>
    </row>
    <row r="3500" spans="1:5" x14ac:dyDescent="0.25">
      <c r="A3500">
        <v>5166</v>
      </c>
      <c r="C3500" s="2">
        <v>2</v>
      </c>
      <c r="E3500" s="3">
        <v>4</v>
      </c>
    </row>
    <row r="3501" spans="1:5" x14ac:dyDescent="0.25">
      <c r="A3501">
        <v>5167</v>
      </c>
      <c r="C3501" s="2">
        <v>2</v>
      </c>
      <c r="E3501" s="3">
        <v>4</v>
      </c>
    </row>
    <row r="3502" spans="1:5" x14ac:dyDescent="0.25">
      <c r="A3502">
        <v>5168</v>
      </c>
      <c r="C3502" s="2">
        <v>2</v>
      </c>
      <c r="E3502" s="3">
        <v>4</v>
      </c>
    </row>
    <row r="3503" spans="1:5" x14ac:dyDescent="0.25">
      <c r="A3503">
        <v>5169</v>
      </c>
      <c r="C3503" s="2">
        <v>2</v>
      </c>
      <c r="E3503" s="3">
        <v>4</v>
      </c>
    </row>
    <row r="3504" spans="1:5" x14ac:dyDescent="0.25">
      <c r="A3504">
        <v>5170</v>
      </c>
      <c r="E3504" s="3">
        <v>4</v>
      </c>
    </row>
    <row r="3505" spans="1:5" x14ac:dyDescent="0.25">
      <c r="A3505">
        <v>5171</v>
      </c>
      <c r="E3505" s="3">
        <v>4</v>
      </c>
    </row>
    <row r="3506" spans="1:5" x14ac:dyDescent="0.25">
      <c r="A3506">
        <v>5172</v>
      </c>
      <c r="E3506" s="3">
        <v>4</v>
      </c>
    </row>
    <row r="3507" spans="1:5" x14ac:dyDescent="0.25">
      <c r="A3507">
        <v>5173</v>
      </c>
      <c r="B3507" s="4">
        <v>1</v>
      </c>
      <c r="E3507" s="3">
        <v>4</v>
      </c>
    </row>
    <row r="3508" spans="1:5" x14ac:dyDescent="0.25">
      <c r="A3508">
        <v>5174</v>
      </c>
      <c r="B3508" s="4">
        <v>1</v>
      </c>
      <c r="E3508" s="3">
        <v>4</v>
      </c>
    </row>
    <row r="3509" spans="1:5" x14ac:dyDescent="0.25">
      <c r="A3509">
        <v>5175</v>
      </c>
      <c r="B3509" s="4">
        <v>1</v>
      </c>
      <c r="E3509" s="3">
        <v>4</v>
      </c>
    </row>
    <row r="3510" spans="1:5" x14ac:dyDescent="0.25">
      <c r="A3510">
        <v>5176</v>
      </c>
      <c r="B3510" s="4">
        <v>1</v>
      </c>
      <c r="E3510" s="3">
        <v>4</v>
      </c>
    </row>
    <row r="3511" spans="1:5" x14ac:dyDescent="0.25">
      <c r="A3511">
        <v>5177</v>
      </c>
      <c r="B3511" s="4">
        <v>1</v>
      </c>
    </row>
    <row r="3512" spans="1:5" x14ac:dyDescent="0.25">
      <c r="A3512">
        <v>5178</v>
      </c>
      <c r="B3512" s="4">
        <v>1</v>
      </c>
    </row>
    <row r="3513" spans="1:5" x14ac:dyDescent="0.25">
      <c r="A3513">
        <v>5179</v>
      </c>
      <c r="B3513" s="4">
        <v>1</v>
      </c>
      <c r="D3513" s="1">
        <v>3</v>
      </c>
    </row>
    <row r="3514" spans="1:5" x14ac:dyDescent="0.25">
      <c r="A3514">
        <v>5180</v>
      </c>
      <c r="B3514" s="4">
        <v>1</v>
      </c>
      <c r="D3514" s="1">
        <v>3</v>
      </c>
    </row>
    <row r="3515" spans="1:5" x14ac:dyDescent="0.25">
      <c r="A3515">
        <v>5181</v>
      </c>
      <c r="B3515" s="4">
        <v>1</v>
      </c>
      <c r="D3515" s="1">
        <v>3</v>
      </c>
    </row>
    <row r="3516" spans="1:5" x14ac:dyDescent="0.25">
      <c r="A3516">
        <v>5182</v>
      </c>
      <c r="B3516" s="4">
        <v>1</v>
      </c>
      <c r="D3516" s="1">
        <v>3</v>
      </c>
    </row>
    <row r="3517" spans="1:5" x14ac:dyDescent="0.25">
      <c r="A3517">
        <v>5183</v>
      </c>
      <c r="B3517" s="4">
        <v>1</v>
      </c>
      <c r="D3517" s="1">
        <v>3</v>
      </c>
    </row>
    <row r="3518" spans="1:5" x14ac:dyDescent="0.25">
      <c r="A3518">
        <v>5184</v>
      </c>
      <c r="B3518" s="4">
        <v>1</v>
      </c>
      <c r="D3518" s="1">
        <v>3</v>
      </c>
    </row>
    <row r="3519" spans="1:5" x14ac:dyDescent="0.25">
      <c r="A3519">
        <v>5185</v>
      </c>
      <c r="B3519" s="4">
        <v>1</v>
      </c>
      <c r="D3519" s="1">
        <v>3</v>
      </c>
    </row>
    <row r="3520" spans="1:5" x14ac:dyDescent="0.25">
      <c r="A3520">
        <v>5186</v>
      </c>
      <c r="B3520" s="4">
        <v>1</v>
      </c>
      <c r="D3520" s="1">
        <v>3</v>
      </c>
    </row>
    <row r="3521" spans="1:5" x14ac:dyDescent="0.25">
      <c r="A3521">
        <v>5187</v>
      </c>
      <c r="B3521" s="4">
        <v>1</v>
      </c>
      <c r="D3521" s="1">
        <v>3</v>
      </c>
    </row>
    <row r="3522" spans="1:5" x14ac:dyDescent="0.25">
      <c r="A3522">
        <v>5188</v>
      </c>
      <c r="B3522" s="4">
        <v>1</v>
      </c>
      <c r="D3522" s="1">
        <v>3</v>
      </c>
    </row>
    <row r="3523" spans="1:5" x14ac:dyDescent="0.25">
      <c r="A3523">
        <v>5189</v>
      </c>
      <c r="B3523" s="4">
        <v>1</v>
      </c>
      <c r="D3523" s="1">
        <v>3</v>
      </c>
    </row>
    <row r="3524" spans="1:5" x14ac:dyDescent="0.25">
      <c r="A3524">
        <v>5190</v>
      </c>
      <c r="D3524" s="1">
        <v>3</v>
      </c>
    </row>
    <row r="3525" spans="1:5" x14ac:dyDescent="0.25">
      <c r="A3525">
        <v>5191</v>
      </c>
      <c r="C3525" s="2">
        <v>2</v>
      </c>
      <c r="D3525" s="1">
        <v>3</v>
      </c>
    </row>
    <row r="3526" spans="1:5" x14ac:dyDescent="0.25">
      <c r="A3526">
        <v>5192</v>
      </c>
      <c r="C3526" s="2">
        <v>2</v>
      </c>
      <c r="D3526" s="1">
        <v>3</v>
      </c>
    </row>
    <row r="3527" spans="1:5" x14ac:dyDescent="0.25">
      <c r="A3527">
        <v>5193</v>
      </c>
      <c r="C3527" s="2">
        <v>2</v>
      </c>
      <c r="D3527" s="1">
        <v>3</v>
      </c>
    </row>
    <row r="3528" spans="1:5" x14ac:dyDescent="0.25">
      <c r="A3528">
        <v>5194</v>
      </c>
      <c r="C3528" s="2">
        <v>2</v>
      </c>
      <c r="D3528" s="1">
        <v>3</v>
      </c>
    </row>
    <row r="3529" spans="1:5" x14ac:dyDescent="0.25">
      <c r="A3529">
        <v>5195</v>
      </c>
      <c r="C3529" s="2">
        <v>2</v>
      </c>
      <c r="D3529" s="1">
        <v>3</v>
      </c>
    </row>
    <row r="3530" spans="1:5" x14ac:dyDescent="0.25">
      <c r="A3530">
        <v>5196</v>
      </c>
      <c r="C3530" s="2">
        <v>2</v>
      </c>
      <c r="D3530" s="1">
        <v>3</v>
      </c>
    </row>
    <row r="3531" spans="1:5" x14ac:dyDescent="0.25">
      <c r="A3531">
        <v>5197</v>
      </c>
      <c r="C3531" s="2">
        <v>2</v>
      </c>
      <c r="E3531" s="3">
        <v>4</v>
      </c>
    </row>
    <row r="3532" spans="1:5" x14ac:dyDescent="0.25">
      <c r="A3532">
        <v>5198</v>
      </c>
      <c r="C3532" s="2">
        <v>2</v>
      </c>
      <c r="E3532" s="3">
        <v>4</v>
      </c>
    </row>
    <row r="3533" spans="1:5" x14ac:dyDescent="0.25">
      <c r="A3533">
        <v>5199</v>
      </c>
      <c r="C3533" s="2">
        <v>2</v>
      </c>
      <c r="E3533" s="3">
        <v>4</v>
      </c>
    </row>
    <row r="3534" spans="1:5" x14ac:dyDescent="0.25">
      <c r="A3534">
        <v>5200</v>
      </c>
      <c r="C3534" s="2">
        <v>2</v>
      </c>
      <c r="E3534" s="3">
        <v>4</v>
      </c>
    </row>
    <row r="3535" spans="1:5" x14ac:dyDescent="0.25">
      <c r="A3535">
        <v>5201</v>
      </c>
      <c r="C3535" s="2">
        <v>2</v>
      </c>
      <c r="E3535" s="3">
        <v>4</v>
      </c>
    </row>
    <row r="3536" spans="1:5" x14ac:dyDescent="0.25">
      <c r="A3536">
        <v>5202</v>
      </c>
      <c r="C3536" s="2">
        <v>2</v>
      </c>
      <c r="E3536" s="3">
        <v>4</v>
      </c>
    </row>
    <row r="3537" spans="1:5" x14ac:dyDescent="0.25">
      <c r="A3537">
        <v>5203</v>
      </c>
      <c r="C3537" s="2">
        <v>2</v>
      </c>
      <c r="E3537" s="3">
        <v>4</v>
      </c>
    </row>
    <row r="3538" spans="1:5" x14ac:dyDescent="0.25">
      <c r="A3538">
        <v>5204</v>
      </c>
      <c r="C3538" s="2">
        <v>2</v>
      </c>
      <c r="E3538" s="3">
        <v>4</v>
      </c>
    </row>
    <row r="3539" spans="1:5" x14ac:dyDescent="0.25">
      <c r="A3539">
        <v>5205</v>
      </c>
      <c r="C3539" s="2">
        <v>2</v>
      </c>
      <c r="E3539" s="3">
        <v>4</v>
      </c>
    </row>
    <row r="3540" spans="1:5" x14ac:dyDescent="0.25">
      <c r="A3540">
        <v>5206</v>
      </c>
      <c r="C3540" s="2">
        <v>2</v>
      </c>
      <c r="E3540" s="3">
        <v>4</v>
      </c>
    </row>
    <row r="3541" spans="1:5" x14ac:dyDescent="0.25">
      <c r="A3541">
        <v>5207</v>
      </c>
      <c r="C3541" s="2">
        <v>2</v>
      </c>
      <c r="E3541" s="3">
        <v>4</v>
      </c>
    </row>
    <row r="3542" spans="1:5" x14ac:dyDescent="0.25">
      <c r="A3542">
        <v>5208</v>
      </c>
      <c r="E3542" s="3">
        <v>4</v>
      </c>
    </row>
    <row r="3543" spans="1:5" x14ac:dyDescent="0.25">
      <c r="A3543">
        <v>5209</v>
      </c>
      <c r="E3543" s="3">
        <v>4</v>
      </c>
    </row>
    <row r="3544" spans="1:5" x14ac:dyDescent="0.25">
      <c r="A3544">
        <v>5210</v>
      </c>
      <c r="B3544" s="4">
        <v>1</v>
      </c>
      <c r="E3544" s="3">
        <v>4</v>
      </c>
    </row>
    <row r="3545" spans="1:5" x14ac:dyDescent="0.25">
      <c r="A3545">
        <v>5211</v>
      </c>
      <c r="B3545" s="4">
        <v>1</v>
      </c>
      <c r="E3545" s="3">
        <v>4</v>
      </c>
    </row>
    <row r="3546" spans="1:5" x14ac:dyDescent="0.25">
      <c r="A3546">
        <v>5212</v>
      </c>
      <c r="B3546" s="4">
        <v>1</v>
      </c>
      <c r="E3546" s="3">
        <v>4</v>
      </c>
    </row>
    <row r="3547" spans="1:5" x14ac:dyDescent="0.25">
      <c r="A3547">
        <v>5213</v>
      </c>
      <c r="B3547" s="4">
        <v>1</v>
      </c>
      <c r="E3547" s="3">
        <v>4</v>
      </c>
    </row>
    <row r="3548" spans="1:5" x14ac:dyDescent="0.25">
      <c r="A3548">
        <v>5214</v>
      </c>
      <c r="B3548" s="4">
        <v>1</v>
      </c>
      <c r="E3548" s="3">
        <v>4</v>
      </c>
    </row>
    <row r="3549" spans="1:5" x14ac:dyDescent="0.25">
      <c r="A3549">
        <v>5215</v>
      </c>
      <c r="B3549" s="4">
        <v>1</v>
      </c>
      <c r="E3549" s="3">
        <v>4</v>
      </c>
    </row>
    <row r="3550" spans="1:5" x14ac:dyDescent="0.25">
      <c r="A3550">
        <v>5216</v>
      </c>
      <c r="B3550" s="4">
        <v>1</v>
      </c>
    </row>
    <row r="3551" spans="1:5" x14ac:dyDescent="0.25">
      <c r="A3551">
        <v>5217</v>
      </c>
      <c r="B3551" s="4">
        <v>1</v>
      </c>
    </row>
    <row r="3552" spans="1:5" x14ac:dyDescent="0.25">
      <c r="A3552">
        <v>5218</v>
      </c>
      <c r="B3552" s="4">
        <v>1</v>
      </c>
      <c r="D3552" s="1">
        <v>3</v>
      </c>
    </row>
    <row r="3553" spans="1:4" x14ac:dyDescent="0.25">
      <c r="A3553">
        <v>5219</v>
      </c>
      <c r="B3553" s="4">
        <v>1</v>
      </c>
      <c r="D3553" s="1">
        <v>3</v>
      </c>
    </row>
    <row r="3554" spans="1:4" x14ac:dyDescent="0.25">
      <c r="A3554">
        <v>5220</v>
      </c>
      <c r="B3554" s="4">
        <v>1</v>
      </c>
      <c r="D3554" s="1">
        <v>3</v>
      </c>
    </row>
    <row r="3555" spans="1:4" x14ac:dyDescent="0.25">
      <c r="A3555">
        <v>5221</v>
      </c>
      <c r="B3555" s="4">
        <v>1</v>
      </c>
      <c r="D3555" s="1">
        <v>3</v>
      </c>
    </row>
    <row r="3556" spans="1:4" x14ac:dyDescent="0.25">
      <c r="A3556">
        <v>5222</v>
      </c>
      <c r="B3556" s="4">
        <v>1</v>
      </c>
      <c r="D3556" s="1">
        <v>3</v>
      </c>
    </row>
    <row r="3557" spans="1:4" x14ac:dyDescent="0.25">
      <c r="A3557">
        <v>5223</v>
      </c>
      <c r="B3557" s="4">
        <v>1</v>
      </c>
      <c r="D3557" s="1">
        <v>3</v>
      </c>
    </row>
    <row r="3558" spans="1:4" x14ac:dyDescent="0.25">
      <c r="A3558">
        <v>5224</v>
      </c>
      <c r="B3558" s="4">
        <v>1</v>
      </c>
      <c r="D3558" s="1">
        <v>3</v>
      </c>
    </row>
    <row r="3559" spans="1:4" x14ac:dyDescent="0.25">
      <c r="A3559">
        <v>5225</v>
      </c>
      <c r="B3559" s="4">
        <v>1</v>
      </c>
      <c r="D3559" s="1">
        <v>3</v>
      </c>
    </row>
    <row r="3560" spans="1:4" x14ac:dyDescent="0.25">
      <c r="A3560">
        <v>5226</v>
      </c>
      <c r="B3560" s="4">
        <v>1</v>
      </c>
      <c r="D3560" s="1">
        <v>3</v>
      </c>
    </row>
    <row r="3561" spans="1:4" x14ac:dyDescent="0.25">
      <c r="A3561">
        <v>5227</v>
      </c>
      <c r="B3561" s="4">
        <v>1</v>
      </c>
      <c r="D3561" s="1">
        <v>3</v>
      </c>
    </row>
    <row r="3562" spans="1:4" x14ac:dyDescent="0.25">
      <c r="A3562">
        <v>5228</v>
      </c>
      <c r="B3562" s="4">
        <v>1</v>
      </c>
      <c r="D3562" s="1">
        <v>3</v>
      </c>
    </row>
    <row r="3563" spans="1:4" x14ac:dyDescent="0.25">
      <c r="A3563">
        <v>5229</v>
      </c>
      <c r="B3563" s="4">
        <v>1</v>
      </c>
      <c r="D3563" s="1">
        <v>3</v>
      </c>
    </row>
    <row r="3564" spans="1:4" x14ac:dyDescent="0.25">
      <c r="A3564">
        <v>5230</v>
      </c>
      <c r="D3564" s="1">
        <v>3</v>
      </c>
    </row>
    <row r="3565" spans="1:4" x14ac:dyDescent="0.25">
      <c r="A3565">
        <v>5231</v>
      </c>
      <c r="C3565" s="2">
        <v>2</v>
      </c>
      <c r="D3565" s="1">
        <v>3</v>
      </c>
    </row>
    <row r="3566" spans="1:4" x14ac:dyDescent="0.25">
      <c r="A3566">
        <v>5232</v>
      </c>
      <c r="C3566" s="2">
        <v>2</v>
      </c>
      <c r="D3566" s="1">
        <v>3</v>
      </c>
    </row>
    <row r="3567" spans="1:4" x14ac:dyDescent="0.25">
      <c r="A3567">
        <v>5233</v>
      </c>
      <c r="C3567" s="2">
        <v>2</v>
      </c>
      <c r="D3567" s="1">
        <v>3</v>
      </c>
    </row>
    <row r="3568" spans="1:4" x14ac:dyDescent="0.25">
      <c r="A3568">
        <v>5234</v>
      </c>
      <c r="C3568" s="2">
        <v>2</v>
      </c>
      <c r="D3568" s="1">
        <v>3</v>
      </c>
    </row>
    <row r="3569" spans="1:5" x14ac:dyDescent="0.25">
      <c r="A3569">
        <v>5235</v>
      </c>
      <c r="C3569" s="2">
        <v>2</v>
      </c>
      <c r="D3569" s="1">
        <v>3</v>
      </c>
    </row>
    <row r="3570" spans="1:5" x14ac:dyDescent="0.25">
      <c r="A3570">
        <v>5236</v>
      </c>
      <c r="C3570" s="2">
        <v>2</v>
      </c>
      <c r="D3570" s="1">
        <v>3</v>
      </c>
    </row>
    <row r="3571" spans="1:5" x14ac:dyDescent="0.25">
      <c r="A3571">
        <v>5237</v>
      </c>
      <c r="C3571" s="2">
        <v>2</v>
      </c>
      <c r="D3571" s="1">
        <v>3</v>
      </c>
      <c r="E3571" s="3">
        <v>4</v>
      </c>
    </row>
    <row r="3572" spans="1:5" x14ac:dyDescent="0.25">
      <c r="A3572">
        <v>5238</v>
      </c>
      <c r="C3572" s="2">
        <v>2</v>
      </c>
      <c r="E3572" s="3">
        <v>4</v>
      </c>
    </row>
    <row r="3573" spans="1:5" x14ac:dyDescent="0.25">
      <c r="A3573">
        <v>5239</v>
      </c>
      <c r="C3573" s="2">
        <v>2</v>
      </c>
      <c r="E3573" s="3">
        <v>4</v>
      </c>
    </row>
    <row r="3574" spans="1:5" x14ac:dyDescent="0.25">
      <c r="A3574">
        <v>5240</v>
      </c>
      <c r="C3574" s="2">
        <v>2</v>
      </c>
      <c r="E3574" s="3">
        <v>4</v>
      </c>
    </row>
    <row r="3575" spans="1:5" x14ac:dyDescent="0.25">
      <c r="A3575">
        <v>5241</v>
      </c>
      <c r="C3575" s="2">
        <v>2</v>
      </c>
      <c r="E3575" s="3">
        <v>4</v>
      </c>
    </row>
    <row r="3576" spans="1:5" x14ac:dyDescent="0.25">
      <c r="A3576">
        <v>5242</v>
      </c>
      <c r="C3576" s="2">
        <v>2</v>
      </c>
      <c r="E3576" s="3">
        <v>4</v>
      </c>
    </row>
    <row r="3577" spans="1:5" x14ac:dyDescent="0.25">
      <c r="A3577">
        <v>5243</v>
      </c>
      <c r="C3577" s="2">
        <v>2</v>
      </c>
      <c r="E3577" s="3">
        <v>4</v>
      </c>
    </row>
    <row r="3578" spans="1:5" x14ac:dyDescent="0.25">
      <c r="A3578">
        <v>5244</v>
      </c>
      <c r="C3578" s="2">
        <v>2</v>
      </c>
      <c r="E3578" s="3">
        <v>4</v>
      </c>
    </row>
    <row r="3579" spans="1:5" x14ac:dyDescent="0.25">
      <c r="A3579">
        <v>5245</v>
      </c>
      <c r="C3579" s="2">
        <v>2</v>
      </c>
      <c r="E3579" s="3">
        <v>4</v>
      </c>
    </row>
    <row r="3580" spans="1:5" x14ac:dyDescent="0.25">
      <c r="A3580">
        <v>5246</v>
      </c>
      <c r="C3580" s="2">
        <v>2</v>
      </c>
      <c r="E3580" s="3">
        <v>4</v>
      </c>
    </row>
    <row r="3581" spans="1:5" x14ac:dyDescent="0.25">
      <c r="A3581">
        <v>5247</v>
      </c>
      <c r="C3581" s="2">
        <v>2</v>
      </c>
      <c r="E3581" s="3">
        <v>4</v>
      </c>
    </row>
    <row r="3582" spans="1:5" x14ac:dyDescent="0.25">
      <c r="A3582">
        <v>5248</v>
      </c>
      <c r="C3582" s="2">
        <v>2</v>
      </c>
      <c r="E3582" s="3">
        <v>4</v>
      </c>
    </row>
    <row r="3583" spans="1:5" x14ac:dyDescent="0.25">
      <c r="A3583">
        <v>5249</v>
      </c>
      <c r="C3583" s="2">
        <v>2</v>
      </c>
      <c r="E3583" s="3">
        <v>4</v>
      </c>
    </row>
    <row r="3584" spans="1:5" x14ac:dyDescent="0.25">
      <c r="A3584">
        <v>5250</v>
      </c>
      <c r="C3584" s="2">
        <v>2</v>
      </c>
      <c r="E3584" s="3">
        <v>4</v>
      </c>
    </row>
    <row r="3585" spans="1:5" x14ac:dyDescent="0.25">
      <c r="A3585">
        <v>5251</v>
      </c>
      <c r="B3585" s="4">
        <v>1</v>
      </c>
      <c r="E3585" s="3">
        <v>4</v>
      </c>
    </row>
    <row r="3586" spans="1:5" x14ac:dyDescent="0.25">
      <c r="A3586">
        <v>5252</v>
      </c>
      <c r="B3586" s="4">
        <v>1</v>
      </c>
      <c r="E3586" s="3">
        <v>4</v>
      </c>
    </row>
    <row r="3587" spans="1:5" x14ac:dyDescent="0.25">
      <c r="A3587">
        <v>5253</v>
      </c>
      <c r="B3587" s="4">
        <v>1</v>
      </c>
      <c r="E3587" s="3">
        <v>4</v>
      </c>
    </row>
    <row r="3588" spans="1:5" x14ac:dyDescent="0.25">
      <c r="A3588">
        <v>5254</v>
      </c>
      <c r="B3588" s="4">
        <v>1</v>
      </c>
      <c r="E3588" s="3">
        <v>4</v>
      </c>
    </row>
    <row r="3589" spans="1:5" x14ac:dyDescent="0.25">
      <c r="A3589">
        <v>5255</v>
      </c>
      <c r="B3589" s="4">
        <v>1</v>
      </c>
      <c r="E3589" s="3">
        <v>4</v>
      </c>
    </row>
    <row r="3590" spans="1:5" x14ac:dyDescent="0.25">
      <c r="A3590">
        <v>5256</v>
      </c>
      <c r="B3590" s="4">
        <v>1</v>
      </c>
      <c r="E3590" s="3">
        <v>4</v>
      </c>
    </row>
    <row r="3591" spans="1:5" x14ac:dyDescent="0.25">
      <c r="A3591">
        <v>5257</v>
      </c>
      <c r="B3591" s="4">
        <v>1</v>
      </c>
      <c r="E3591" s="3">
        <v>4</v>
      </c>
    </row>
    <row r="3592" spans="1:5" x14ac:dyDescent="0.25">
      <c r="A3592">
        <v>5258</v>
      </c>
      <c r="B3592" s="4">
        <v>1</v>
      </c>
      <c r="E3592" s="3">
        <v>4</v>
      </c>
    </row>
    <row r="3593" spans="1:5" x14ac:dyDescent="0.25">
      <c r="A3593">
        <v>5259</v>
      </c>
      <c r="B3593" s="4">
        <v>1</v>
      </c>
      <c r="D3593" s="1">
        <v>3</v>
      </c>
      <c r="E3593" s="3">
        <v>4</v>
      </c>
    </row>
    <row r="3594" spans="1:5" x14ac:dyDescent="0.25">
      <c r="A3594">
        <v>5260</v>
      </c>
      <c r="B3594" s="4">
        <v>1</v>
      </c>
      <c r="D3594" s="1">
        <v>3</v>
      </c>
    </row>
    <row r="3595" spans="1:5" x14ac:dyDescent="0.25">
      <c r="A3595">
        <v>5261</v>
      </c>
      <c r="B3595" s="4">
        <v>1</v>
      </c>
      <c r="D3595" s="1">
        <v>3</v>
      </c>
    </row>
    <row r="3596" spans="1:5" x14ac:dyDescent="0.25">
      <c r="A3596">
        <v>5262</v>
      </c>
      <c r="B3596" s="4">
        <v>1</v>
      </c>
      <c r="D3596" s="1">
        <v>3</v>
      </c>
    </row>
    <row r="3597" spans="1:5" x14ac:dyDescent="0.25">
      <c r="A3597">
        <v>5263</v>
      </c>
      <c r="B3597" s="4">
        <v>1</v>
      </c>
      <c r="D3597" s="1">
        <v>3</v>
      </c>
    </row>
    <row r="3598" spans="1:5" x14ac:dyDescent="0.25">
      <c r="A3598">
        <v>5264</v>
      </c>
      <c r="B3598" s="4">
        <v>1</v>
      </c>
      <c r="D3598" s="1">
        <v>3</v>
      </c>
    </row>
    <row r="3599" spans="1:5" x14ac:dyDescent="0.25">
      <c r="A3599">
        <v>5265</v>
      </c>
      <c r="B3599" s="4">
        <v>1</v>
      </c>
      <c r="D3599" s="1">
        <v>3</v>
      </c>
    </row>
    <row r="3600" spans="1:5" x14ac:dyDescent="0.25">
      <c r="A3600">
        <v>5266</v>
      </c>
      <c r="B3600" s="4">
        <v>1</v>
      </c>
      <c r="D3600" s="1">
        <v>3</v>
      </c>
    </row>
    <row r="3601" spans="1:6" x14ac:dyDescent="0.25">
      <c r="A3601">
        <v>5267</v>
      </c>
      <c r="B3601" s="4">
        <v>1</v>
      </c>
      <c r="D3601" s="1">
        <v>3</v>
      </c>
    </row>
    <row r="3602" spans="1:6" x14ac:dyDescent="0.25">
      <c r="A3602">
        <v>5268</v>
      </c>
      <c r="B3602" s="4">
        <v>1</v>
      </c>
      <c r="D3602" s="1">
        <v>3</v>
      </c>
    </row>
    <row r="3603" spans="1:6" x14ac:dyDescent="0.25">
      <c r="A3603">
        <v>5269</v>
      </c>
      <c r="B3603" s="4">
        <v>1</v>
      </c>
      <c r="D3603" s="1">
        <v>3</v>
      </c>
    </row>
    <row r="3604" spans="1:6" x14ac:dyDescent="0.25">
      <c r="A3604">
        <v>5270</v>
      </c>
      <c r="B3604" s="4">
        <v>1</v>
      </c>
      <c r="D3604" s="1">
        <v>3</v>
      </c>
    </row>
    <row r="3605" spans="1:6" x14ac:dyDescent="0.25">
      <c r="A3605">
        <v>5271</v>
      </c>
      <c r="B3605" s="4">
        <v>1</v>
      </c>
      <c r="C3605" s="2">
        <v>2</v>
      </c>
      <c r="D3605" s="1">
        <v>3</v>
      </c>
    </row>
    <row r="3606" spans="1:6" x14ac:dyDescent="0.25">
      <c r="A3606">
        <v>5272</v>
      </c>
      <c r="B3606" s="4">
        <v>1</v>
      </c>
      <c r="C3606" s="2">
        <v>2</v>
      </c>
      <c r="D3606" s="1">
        <v>3</v>
      </c>
    </row>
    <row r="3607" spans="1:6" x14ac:dyDescent="0.25">
      <c r="A3607">
        <v>5273</v>
      </c>
      <c r="C3607" s="2">
        <v>2</v>
      </c>
      <c r="D3607" s="1">
        <v>3</v>
      </c>
    </row>
    <row r="3608" spans="1:6" x14ac:dyDescent="0.25">
      <c r="A3608">
        <v>5274</v>
      </c>
      <c r="C3608" s="2">
        <v>2</v>
      </c>
      <c r="D3608" s="1">
        <v>3</v>
      </c>
    </row>
    <row r="3609" spans="1:6" x14ac:dyDescent="0.25">
      <c r="A3609">
        <v>5275</v>
      </c>
      <c r="C3609" s="2">
        <v>2</v>
      </c>
      <c r="D3609" s="1">
        <v>3</v>
      </c>
    </row>
    <row r="3610" spans="1:6" x14ac:dyDescent="0.25">
      <c r="A3610">
        <v>5276</v>
      </c>
      <c r="C3610" s="2">
        <v>2</v>
      </c>
      <c r="D3610" s="1">
        <v>3</v>
      </c>
    </row>
    <row r="3611" spans="1:6" x14ac:dyDescent="0.25">
      <c r="A3611">
        <v>5277</v>
      </c>
      <c r="C3611" s="2">
        <v>2</v>
      </c>
      <c r="D3611" s="1">
        <v>3</v>
      </c>
    </row>
    <row r="3612" spans="1:6" x14ac:dyDescent="0.25">
      <c r="A3612">
        <v>5278</v>
      </c>
      <c r="C3612" s="2">
        <v>2</v>
      </c>
      <c r="D3612" s="1">
        <v>3</v>
      </c>
    </row>
    <row r="3613" spans="1:6" x14ac:dyDescent="0.25">
      <c r="A3613">
        <v>5279</v>
      </c>
      <c r="C3613" s="2">
        <v>2</v>
      </c>
      <c r="D3613" s="1">
        <v>3</v>
      </c>
    </row>
    <row r="3614" spans="1:6" x14ac:dyDescent="0.25">
      <c r="A3614">
        <v>5280</v>
      </c>
      <c r="F3614" t="s">
        <v>22</v>
      </c>
    </row>
    <row r="3615" spans="1:6" x14ac:dyDescent="0.25">
      <c r="A3615">
        <v>7546</v>
      </c>
    </row>
    <row r="3616" spans="1:6" x14ac:dyDescent="0.25">
      <c r="A3616">
        <v>7547</v>
      </c>
    </row>
    <row r="3617" spans="1:1" x14ac:dyDescent="0.25">
      <c r="A3617">
        <v>7548</v>
      </c>
    </row>
    <row r="3618" spans="1:1" x14ac:dyDescent="0.25">
      <c r="A3618">
        <v>7549</v>
      </c>
    </row>
    <row r="3619" spans="1:1" x14ac:dyDescent="0.25">
      <c r="A3619">
        <v>7550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4"/>
  <sheetViews>
    <sheetView tabSelected="1" topLeftCell="CP1" workbookViewId="0">
      <selection activeCell="DH1" sqref="DH1:DT3"/>
    </sheetView>
  </sheetViews>
  <sheetFormatPr defaultRowHeight="15" x14ac:dyDescent="0.25"/>
  <sheetData>
    <row r="1" spans="1:1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266</v>
      </c>
      <c r="CR1" t="s">
        <v>267</v>
      </c>
      <c r="CS1" t="s">
        <v>268</v>
      </c>
      <c r="CT1" t="s">
        <v>269</v>
      </c>
      <c r="CU1" t="s">
        <v>270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</row>
    <row r="2" spans="1:111" x14ac:dyDescent="0.25">
      <c r="A2">
        <v>50.17833499999999</v>
      </c>
      <c r="B2">
        <v>6.3365289999999996</v>
      </c>
      <c r="C2">
        <v>39.615963999999991</v>
      </c>
      <c r="D2">
        <v>6.1957170000000001</v>
      </c>
      <c r="E2">
        <v>19.265688999999995</v>
      </c>
      <c r="F2">
        <v>1.9009590000000001</v>
      </c>
      <c r="G2">
        <v>30.039276000000001</v>
      </c>
      <c r="H2">
        <v>6.4069349999999998</v>
      </c>
      <c r="I2">
        <f>SQRT((ABS($A$3-$A$2)^2+(ABS($B$3-$B$2)^2)))</f>
        <v>19.459316641744469</v>
      </c>
      <c r="J2">
        <f>SQRT((ABS($C$3-$C$2)^2+(ABS($D$3-$D$2)^2)))</f>
        <v>19.014009168651256</v>
      </c>
      <c r="K2">
        <f>SQRT((ABS($E$3-$E$2)^2+(ABS($F$3-$F$2)^2)))</f>
        <v>23.165122688195936</v>
      </c>
      <c r="L2">
        <f>SQRT((ABS($G$3-$G$2)^2+(ABS($H$3-$H$2)^2)))</f>
        <v>21.433658215885824</v>
      </c>
      <c r="M2">
        <f>ABS($B$2-$D$2)</f>
        <v>0.14081199999999949</v>
      </c>
      <c r="N2">
        <f>ABS($F$2-$H$2)</f>
        <v>4.5059759999999995</v>
      </c>
      <c r="Q2">
        <f>SQRT((ABS($A$2-$E$3)^2+(ABS($B$2-$F$3)^2)))</f>
        <v>8.1124689213142691</v>
      </c>
      <c r="R2">
        <f>SQRT((ABS($C$2-$G$2)^2+(ABS($D$2-$H$2)^2)))</f>
        <v>9.5790169690249432</v>
      </c>
      <c r="S2">
        <v>21</v>
      </c>
      <c r="T2">
        <v>5</v>
      </c>
      <c r="U2">
        <v>10</v>
      </c>
      <c r="V2">
        <v>9</v>
      </c>
      <c r="W2">
        <v>18</v>
      </c>
      <c r="X2">
        <v>3</v>
      </c>
      <c r="Y2">
        <v>13</v>
      </c>
      <c r="Z2">
        <v>8</v>
      </c>
      <c r="AA2">
        <v>23</v>
      </c>
      <c r="AB2">
        <v>13</v>
      </c>
      <c r="AC2">
        <v>13</v>
      </c>
      <c r="AD2">
        <v>5</v>
      </c>
      <c r="AE2">
        <v>18</v>
      </c>
      <c r="AF2">
        <v>9</v>
      </c>
      <c r="AG2">
        <v>8</v>
      </c>
      <c r="AH2">
        <v>3</v>
      </c>
      <c r="AI2">
        <v>16</v>
      </c>
      <c r="AJ2">
        <v>1</v>
      </c>
      <c r="AK2">
        <v>6</v>
      </c>
      <c r="AL2">
        <v>7</v>
      </c>
      <c r="AM2">
        <v>17</v>
      </c>
      <c r="AN2">
        <v>0</v>
      </c>
      <c r="AO2">
        <v>7</v>
      </c>
      <c r="AP2">
        <v>8</v>
      </c>
      <c r="AQ2">
        <v>19</v>
      </c>
      <c r="AR2">
        <v>0</v>
      </c>
      <c r="AS2">
        <v>7</v>
      </c>
      <c r="AT2">
        <v>0</v>
      </c>
      <c r="AU2">
        <v>18</v>
      </c>
      <c r="AV2">
        <v>7</v>
      </c>
      <c r="AW2">
        <v>8</v>
      </c>
      <c r="AX2">
        <v>0</v>
      </c>
      <c r="AY2">
        <f>(21/200)</f>
        <v>0.105</v>
      </c>
      <c r="AZ2">
        <f>(18/200)</f>
        <v>0.09</v>
      </c>
      <c r="BA2">
        <f>(23/200)</f>
        <v>0.115</v>
      </c>
      <c r="BB2">
        <f>(18/200)</f>
        <v>0.09</v>
      </c>
      <c r="BC2">
        <f>(16/200)</f>
        <v>0.08</v>
      </c>
      <c r="BD2">
        <f>(17/200)</f>
        <v>8.5000000000000006E-2</v>
      </c>
      <c r="BE2">
        <f>(19/200)</f>
        <v>9.5000000000000001E-2</v>
      </c>
      <c r="BF2">
        <f>(18/200)</f>
        <v>0.09</v>
      </c>
      <c r="BG2">
        <f>(0.105+0.08)</f>
        <v>0.185</v>
      </c>
      <c r="BH2">
        <f>(0.09+0.085)</f>
        <v>0.17499999999999999</v>
      </c>
      <c r="BI2">
        <f>(0.115+0.095)</f>
        <v>0.21000000000000002</v>
      </c>
      <c r="BJ2">
        <f>(0.09+0.09)</f>
        <v>0.18</v>
      </c>
      <c r="BK2">
        <f>((0.105/0.185)*100)</f>
        <v>56.756756756756758</v>
      </c>
      <c r="BL2">
        <f>((0.09/0.175)*100)</f>
        <v>51.428571428571438</v>
      </c>
      <c r="BM2">
        <f>((0.115/0.21)*100)</f>
        <v>54.761904761904766</v>
      </c>
      <c r="BN2">
        <f>((0.09/0.18)*100)</f>
        <v>50</v>
      </c>
      <c r="BO2">
        <f>((0.08/0.185)*100)</f>
        <v>43.243243243243242</v>
      </c>
      <c r="BP2">
        <f>((0.085/0.175)*100)</f>
        <v>48.571428571428577</v>
      </c>
      <c r="BQ2">
        <f>((0.095/0.21)*100)</f>
        <v>45.238095238095241</v>
      </c>
      <c r="BS2">
        <f>((5/21)*100)</f>
        <v>23.809523809523807</v>
      </c>
      <c r="BT2">
        <f>((10/21)*100)</f>
        <v>47.619047619047613</v>
      </c>
      <c r="BU2">
        <f>((9/21)*100)</f>
        <v>42.857142857142854</v>
      </c>
      <c r="BV2">
        <f>((3/18)*100)</f>
        <v>16.666666666666664</v>
      </c>
      <c r="BW2">
        <f>((13/18)*100)</f>
        <v>72.222222222222214</v>
      </c>
      <c r="BX2">
        <f>((8/18)*100)</f>
        <v>44.444444444444443</v>
      </c>
      <c r="BY2">
        <f>((13/23)*100)</f>
        <v>56.521739130434781</v>
      </c>
      <c r="BZ2">
        <f>((13/23)*100)</f>
        <v>56.521739130434781</v>
      </c>
      <c r="CA2">
        <f>((5/23)*100)</f>
        <v>21.739130434782609</v>
      </c>
      <c r="CB2">
        <f>((9/18)*100)</f>
        <v>50</v>
      </c>
      <c r="CC2">
        <f>((8/18)*100)</f>
        <v>44.444444444444443</v>
      </c>
      <c r="CD2">
        <f>((3/18)*100)</f>
        <v>16.666666666666664</v>
      </c>
      <c r="CE2">
        <f>((1/16)*100)</f>
        <v>6.25</v>
      </c>
      <c r="CF2">
        <f>((6/16)*100)</f>
        <v>37.5</v>
      </c>
      <c r="CG2">
        <f>((7/16)*100)</f>
        <v>43.75</v>
      </c>
      <c r="CH2">
        <f>((0/17)*100)</f>
        <v>0</v>
      </c>
      <c r="CI2">
        <f>((7/17)*100)</f>
        <v>41.17647058823529</v>
      </c>
      <c r="CJ2">
        <f>((8/17)*100)</f>
        <v>47.058823529411761</v>
      </c>
      <c r="CK2">
        <f>((0/19)*100)</f>
        <v>0</v>
      </c>
      <c r="CL2">
        <f>((7/19)*100)</f>
        <v>36.84210526315789</v>
      </c>
      <c r="CM2">
        <f>((0/19)*100)</f>
        <v>0</v>
      </c>
      <c r="CN2">
        <f>((7/18)*100)</f>
        <v>38.888888888888893</v>
      </c>
      <c r="CO2">
        <f>((8/18)*100)</f>
        <v>44.444444444444443</v>
      </c>
      <c r="CP2">
        <f>((0/18)*100)</f>
        <v>0</v>
      </c>
      <c r="CQ2">
        <f>$I2/$BG2</f>
        <v>105.18549536078091</v>
      </c>
      <c r="CR2">
        <f>$J2/$BH2</f>
        <v>108.65148096372147</v>
      </c>
      <c r="CS2">
        <f>$K2/$BI2</f>
        <v>110.31010803902825</v>
      </c>
      <c r="CT2">
        <f>$L2/$BJ2</f>
        <v>119.07587897714347</v>
      </c>
      <c r="CU2">
        <f>CU4/CU6</f>
        <v>108.71385449480427</v>
      </c>
      <c r="CV2">
        <v>0.40540540540540537</v>
      </c>
      <c r="CW2">
        <v>0.27027027027027029</v>
      </c>
      <c r="CX2">
        <v>0.32432432432432434</v>
      </c>
      <c r="CY2">
        <v>0.42857142857142855</v>
      </c>
      <c r="CZ2">
        <v>0.14285714285714285</v>
      </c>
      <c r="DA2">
        <v>0.25714285714285712</v>
      </c>
      <c r="DB2">
        <v>0.23809523809523808</v>
      </c>
      <c r="DC2">
        <v>0.2857142857142857</v>
      </c>
      <c r="DD2">
        <v>0.5</v>
      </c>
      <c r="DE2">
        <v>0.30555555555555558</v>
      </c>
      <c r="DF2">
        <v>0.27777777777777779</v>
      </c>
      <c r="DG2">
        <v>0.41666666666666669</v>
      </c>
    </row>
    <row r="3" spans="1:111" x14ac:dyDescent="0.25">
      <c r="A3">
        <v>69.631226999999996</v>
      </c>
      <c r="B3">
        <v>6.8365260000000001</v>
      </c>
      <c r="C3">
        <v>58.487486999999994</v>
      </c>
      <c r="D3">
        <v>8.5191119999999998</v>
      </c>
      <c r="E3">
        <v>42.291731999999996</v>
      </c>
      <c r="F3">
        <v>4.4355700000000002</v>
      </c>
      <c r="G3">
        <v>51.375462999999996</v>
      </c>
      <c r="H3">
        <v>8.4487059999999996</v>
      </c>
      <c r="I3">
        <f>SQRT((ABS($A$4-$A$3)^2+(ABS($B$4-$B$3)^2)))</f>
        <v>16.403684527950471</v>
      </c>
      <c r="J3">
        <f>SQRT((ABS($C$4-$C$3)^2+(ABS($D$4-$D$3)^2)))</f>
        <v>18.380787434031038</v>
      </c>
      <c r="K3">
        <f>SQRT((ABS($E$4-$E$3)^2+(ABS($F$4-$F$3)^2)))</f>
        <v>20.609766585877988</v>
      </c>
      <c r="L3">
        <f>SQRT((ABS($G$4-$G$3)^2+(ABS($H$4-$H$3)^2)))</f>
        <v>16.515842035556311</v>
      </c>
      <c r="M3">
        <f>ABS($B$3-$D$3)</f>
        <v>1.6825859999999997</v>
      </c>
      <c r="N3">
        <f>ABS($F$3-$H$3)</f>
        <v>4.0131359999999994</v>
      </c>
      <c r="Q3">
        <f>SQRT((ABS($A$3-$E$4)^2+(ABS($B$3-$F$4)^2)))</f>
        <v>6.8502184662088013</v>
      </c>
      <c r="R3">
        <f>SQRT((ABS($C$3-$G$3)^2+(ABS($D$3-$H$3)^2)))</f>
        <v>7.1123724861266915</v>
      </c>
      <c r="S3">
        <v>16</v>
      </c>
      <c r="T3">
        <v>1</v>
      </c>
      <c r="U3">
        <v>5</v>
      </c>
      <c r="V3">
        <v>3</v>
      </c>
      <c r="W3">
        <v>20</v>
      </c>
      <c r="X3">
        <v>5</v>
      </c>
      <c r="Y3">
        <v>16</v>
      </c>
      <c r="Z3">
        <v>9</v>
      </c>
      <c r="AA3">
        <v>21</v>
      </c>
      <c r="AB3">
        <v>10</v>
      </c>
      <c r="AC3">
        <v>16</v>
      </c>
      <c r="AD3">
        <v>5</v>
      </c>
      <c r="AE3">
        <v>13</v>
      </c>
      <c r="AF3">
        <v>3</v>
      </c>
      <c r="AG3">
        <v>9</v>
      </c>
      <c r="AH3">
        <v>5</v>
      </c>
      <c r="AI3">
        <v>16</v>
      </c>
      <c r="AJ3">
        <v>1</v>
      </c>
      <c r="AK3">
        <v>5</v>
      </c>
      <c r="AL3">
        <v>6</v>
      </c>
      <c r="AM3">
        <v>17</v>
      </c>
      <c r="AN3">
        <v>1</v>
      </c>
      <c r="AO3">
        <v>12</v>
      </c>
      <c r="AP3">
        <v>7</v>
      </c>
      <c r="AQ3">
        <v>17</v>
      </c>
      <c r="AR3">
        <v>6</v>
      </c>
      <c r="AS3">
        <v>12</v>
      </c>
      <c r="AT3">
        <v>2</v>
      </c>
      <c r="AU3">
        <v>18</v>
      </c>
      <c r="AV3">
        <v>6</v>
      </c>
      <c r="AW3">
        <v>7</v>
      </c>
      <c r="AX3">
        <v>2</v>
      </c>
      <c r="AY3">
        <f>(16/200)</f>
        <v>0.08</v>
      </c>
      <c r="AZ3">
        <f>(20/200)</f>
        <v>0.1</v>
      </c>
      <c r="BA3">
        <f>(21/200)</f>
        <v>0.105</v>
      </c>
      <c r="BB3">
        <f>(13/200)</f>
        <v>6.5000000000000002E-2</v>
      </c>
      <c r="BC3">
        <f>(16/200)</f>
        <v>0.08</v>
      </c>
      <c r="BD3">
        <f>(17/200)</f>
        <v>8.5000000000000006E-2</v>
      </c>
      <c r="BE3">
        <f>(17/200)</f>
        <v>8.5000000000000006E-2</v>
      </c>
      <c r="BF3">
        <f>(18/200)</f>
        <v>0.09</v>
      </c>
      <c r="BG3">
        <f>(0.08+0.08)</f>
        <v>0.16</v>
      </c>
      <c r="BH3">
        <f>(0.1+0.085)</f>
        <v>0.185</v>
      </c>
      <c r="BI3">
        <f>(0.105+0.085)</f>
        <v>0.19</v>
      </c>
      <c r="BJ3">
        <f>(0.065+0.09)</f>
        <v>0.155</v>
      </c>
      <c r="BK3">
        <f>((0.08/0.16)*100)</f>
        <v>50</v>
      </c>
      <c r="BL3">
        <f>((0.1/0.185)*100)</f>
        <v>54.054054054054056</v>
      </c>
      <c r="BM3">
        <f>((0.105/0.19)*100)</f>
        <v>55.263157894736835</v>
      </c>
      <c r="BN3">
        <f>((0.065/0.155)*100)</f>
        <v>41.935483870967744</v>
      </c>
      <c r="BO3">
        <f>((0.08/0.16)*100)</f>
        <v>50</v>
      </c>
      <c r="BP3">
        <f>((0.085/0.185)*100)</f>
        <v>45.945945945945951</v>
      </c>
      <c r="BQ3">
        <f>((0.085/0.19)*100)</f>
        <v>44.736842105263158</v>
      </c>
      <c r="BS3">
        <f>((1/16)*100)</f>
        <v>6.25</v>
      </c>
      <c r="BT3">
        <f>((5/16)*100)</f>
        <v>31.25</v>
      </c>
      <c r="BU3">
        <f>((3/16)*100)</f>
        <v>18.75</v>
      </c>
      <c r="BV3">
        <f>((5/20)*100)</f>
        <v>25</v>
      </c>
      <c r="BW3">
        <f>((16/20)*100)</f>
        <v>80</v>
      </c>
      <c r="BX3">
        <f>((9/20)*100)</f>
        <v>45</v>
      </c>
      <c r="BY3">
        <f>((10/21)*100)</f>
        <v>47.619047619047613</v>
      </c>
      <c r="BZ3">
        <f>((16/21)*100)</f>
        <v>76.19047619047619</v>
      </c>
      <c r="CA3">
        <f>((5/21)*100)</f>
        <v>23.809523809523807</v>
      </c>
      <c r="CB3">
        <f>((3/13)*100)</f>
        <v>23.076923076923077</v>
      </c>
      <c r="CC3">
        <f>((9/13)*100)</f>
        <v>69.230769230769226</v>
      </c>
      <c r="CD3">
        <f>((5/13)*100)</f>
        <v>38.461538461538467</v>
      </c>
      <c r="CE3">
        <f>((1/16)*100)</f>
        <v>6.25</v>
      </c>
      <c r="CF3">
        <f>((5/16)*100)</f>
        <v>31.25</v>
      </c>
      <c r="CG3">
        <f>((6/16)*100)</f>
        <v>37.5</v>
      </c>
      <c r="CH3">
        <f>((1/17)*100)</f>
        <v>5.8823529411764701</v>
      </c>
      <c r="CI3">
        <f>((12/17)*100)</f>
        <v>70.588235294117652</v>
      </c>
      <c r="CJ3">
        <f>((7/17)*100)</f>
        <v>41.17647058823529</v>
      </c>
      <c r="CK3">
        <f>((6/17)*100)</f>
        <v>35.294117647058826</v>
      </c>
      <c r="CL3">
        <f>((12/17)*100)</f>
        <v>70.588235294117652</v>
      </c>
      <c r="CM3">
        <f>((2/17)*100)</f>
        <v>11.76470588235294</v>
      </c>
      <c r="CN3">
        <f>((6/18)*100)</f>
        <v>33.333333333333329</v>
      </c>
      <c r="CO3">
        <f>((7/18)*100)</f>
        <v>38.888888888888893</v>
      </c>
      <c r="CP3">
        <f>((2/18)*100)</f>
        <v>11.111111111111111</v>
      </c>
      <c r="CQ3">
        <f>$I3/$BG3</f>
        <v>102.52302829969044</v>
      </c>
      <c r="CR3">
        <f>$J3/$BH3</f>
        <v>99.35560775151913</v>
      </c>
      <c r="CS3">
        <f>$K3/$BI3</f>
        <v>108.4724557151473</v>
      </c>
      <c r="CT3">
        <f>$L3/$BJ3</f>
        <v>106.55381958423426</v>
      </c>
      <c r="CU3" t="s">
        <v>272</v>
      </c>
      <c r="CV3">
        <v>0.46875</v>
      </c>
      <c r="CW3">
        <v>0.34375</v>
      </c>
      <c r="CX3">
        <v>0.40625</v>
      </c>
      <c r="CY3">
        <v>0.40540540540540543</v>
      </c>
      <c r="CZ3">
        <v>0.10810810810810811</v>
      </c>
      <c r="DA3">
        <v>0.27027027027027029</v>
      </c>
      <c r="DB3">
        <v>0.28947368421052633</v>
      </c>
      <c r="DC3">
        <v>0.13157894736842102</v>
      </c>
      <c r="DD3">
        <v>0.39473684210526316</v>
      </c>
      <c r="DE3">
        <v>0.38709677419354838</v>
      </c>
      <c r="DF3">
        <v>0.12903225806451613</v>
      </c>
      <c r="DG3">
        <v>0.25806451612903225</v>
      </c>
    </row>
    <row r="4" spans="1:111" x14ac:dyDescent="0.25">
      <c r="A4">
        <v>86.012635999999986</v>
      </c>
      <c r="B4">
        <v>5.9819469999999999</v>
      </c>
      <c r="C4">
        <v>76.867975000000001</v>
      </c>
      <c r="D4">
        <v>8.4141949999999994</v>
      </c>
      <c r="E4">
        <v>62.853338999999991</v>
      </c>
      <c r="F4">
        <v>5.8436880000000002</v>
      </c>
      <c r="G4">
        <v>67.852842999999993</v>
      </c>
      <c r="H4">
        <v>9.5751989999999996</v>
      </c>
      <c r="I4">
        <f>SQRT((ABS($A$5-$A$4)^2+(ABS($B$5-$B$4)^2)))</f>
        <v>20.329790796740927</v>
      </c>
      <c r="J4">
        <f>SQRT((ABS($C$5-$C$4)^2+(ABS($D$5-$D$4)^2)))</f>
        <v>19.308518823982833</v>
      </c>
      <c r="K4">
        <f>SQRT((ABS($E$5-$E$4)^2+(ABS($F$5-$F$4)^2)))</f>
        <v>15.133064513882514</v>
      </c>
      <c r="L4">
        <f>SQRT((ABS($G$5-$G$4)^2+(ABS($H$5-$H$4)^2)))</f>
        <v>18.062579849373144</v>
      </c>
      <c r="M4">
        <f>ABS($B$4-$D$4)</f>
        <v>2.4322479999999995</v>
      </c>
      <c r="N4">
        <f>ABS($F$4-$H$4)</f>
        <v>3.7315109999999994</v>
      </c>
      <c r="Q4">
        <f>SQRT((ABS($A$4-$E$5)^2+(ABS($B$4-$F$5)^2)))</f>
        <v>8.0273109970186027</v>
      </c>
      <c r="R4">
        <f>SQRT((ABS($C$4-$G$4)^2+(ABS($D$4-$H$4)^2)))</f>
        <v>9.0895838884648708</v>
      </c>
      <c r="S4">
        <v>18</v>
      </c>
      <c r="T4">
        <v>3</v>
      </c>
      <c r="U4">
        <v>11</v>
      </c>
      <c r="V4">
        <v>5</v>
      </c>
      <c r="W4">
        <v>21</v>
      </c>
      <c r="X4">
        <v>3</v>
      </c>
      <c r="Y4">
        <v>11</v>
      </c>
      <c r="Z4">
        <v>15</v>
      </c>
      <c r="AA4">
        <v>15</v>
      </c>
      <c r="AB4">
        <v>5</v>
      </c>
      <c r="AC4">
        <v>11</v>
      </c>
      <c r="AD4">
        <v>5</v>
      </c>
      <c r="AE4">
        <v>18</v>
      </c>
      <c r="AF4">
        <v>5</v>
      </c>
      <c r="AG4">
        <v>15</v>
      </c>
      <c r="AH4">
        <v>5</v>
      </c>
      <c r="AI4">
        <v>18</v>
      </c>
      <c r="AJ4">
        <v>0</v>
      </c>
      <c r="AK4">
        <v>8</v>
      </c>
      <c r="AL4">
        <v>5</v>
      </c>
      <c r="AM4">
        <v>16</v>
      </c>
      <c r="AN4">
        <v>1</v>
      </c>
      <c r="AO4">
        <v>12</v>
      </c>
      <c r="AP4">
        <v>12</v>
      </c>
      <c r="AQ4">
        <v>16</v>
      </c>
      <c r="AR4">
        <v>5</v>
      </c>
      <c r="AS4">
        <v>12</v>
      </c>
      <c r="AT4">
        <v>8</v>
      </c>
      <c r="AU4">
        <v>18</v>
      </c>
      <c r="AV4">
        <v>5</v>
      </c>
      <c r="AW4">
        <v>12</v>
      </c>
      <c r="AX4">
        <v>8</v>
      </c>
      <c r="AY4">
        <f>(18/200)</f>
        <v>0.09</v>
      </c>
      <c r="AZ4">
        <f>(21/200)</f>
        <v>0.105</v>
      </c>
      <c r="BA4">
        <f>(15/200)</f>
        <v>7.4999999999999997E-2</v>
      </c>
      <c r="BB4">
        <f>(18/200)</f>
        <v>0.09</v>
      </c>
      <c r="BC4">
        <f>(18/200)</f>
        <v>0.09</v>
      </c>
      <c r="BD4">
        <f>(16/200)</f>
        <v>0.08</v>
      </c>
      <c r="BE4">
        <f>(16/200)</f>
        <v>0.08</v>
      </c>
      <c r="BF4">
        <f>(18/200)</f>
        <v>0.09</v>
      </c>
      <c r="BG4">
        <f>(0.09+0.09)</f>
        <v>0.18</v>
      </c>
      <c r="BH4">
        <f>(0.105+0.08)</f>
        <v>0.185</v>
      </c>
      <c r="BI4">
        <f>(0.075+0.08)</f>
        <v>0.155</v>
      </c>
      <c r="BJ4">
        <f>(0.09+0.09)</f>
        <v>0.18</v>
      </c>
      <c r="BK4">
        <f>((0.09/0.18)*100)</f>
        <v>50</v>
      </c>
      <c r="BL4">
        <f>((0.105/0.185)*100)</f>
        <v>56.756756756756758</v>
      </c>
      <c r="BM4">
        <f>((0.075/0.155)*100)</f>
        <v>48.387096774193544</v>
      </c>
      <c r="BN4">
        <f>((0.09/0.18)*100)</f>
        <v>50</v>
      </c>
      <c r="BO4">
        <f>((0.09/0.18)*100)</f>
        <v>50</v>
      </c>
      <c r="BP4">
        <f>((0.08/0.185)*100)</f>
        <v>43.243243243243242</v>
      </c>
      <c r="BQ4">
        <f>((0.08/0.155)*100)</f>
        <v>51.612903225806448</v>
      </c>
      <c r="BS4">
        <f>((3/18)*100)</f>
        <v>16.666666666666664</v>
      </c>
      <c r="BT4">
        <f>((11/18)*100)</f>
        <v>61.111111111111114</v>
      </c>
      <c r="BU4">
        <f>((5/18)*100)</f>
        <v>27.777777777777779</v>
      </c>
      <c r="BV4">
        <f>((3/21)*100)</f>
        <v>14.285714285714285</v>
      </c>
      <c r="BW4">
        <f>((11/21)*100)</f>
        <v>52.380952380952387</v>
      </c>
      <c r="BX4">
        <f>((15/21)*100)</f>
        <v>71.428571428571431</v>
      </c>
      <c r="BY4">
        <f>((5/15)*100)</f>
        <v>33.333333333333329</v>
      </c>
      <c r="BZ4">
        <f>((11/15)*100)</f>
        <v>73.333333333333329</v>
      </c>
      <c r="CA4">
        <f>((5/15)*100)</f>
        <v>33.333333333333329</v>
      </c>
      <c r="CB4">
        <f>((5/18)*100)</f>
        <v>27.777777777777779</v>
      </c>
      <c r="CC4">
        <f>((15/18)*100)</f>
        <v>83.333333333333343</v>
      </c>
      <c r="CD4">
        <f>((5/18)*100)</f>
        <v>27.777777777777779</v>
      </c>
      <c r="CE4">
        <f>((0/18)*100)</f>
        <v>0</v>
      </c>
      <c r="CF4">
        <f>((8/18)*100)</f>
        <v>44.444444444444443</v>
      </c>
      <c r="CG4">
        <f>((5/18)*100)</f>
        <v>27.777777777777779</v>
      </c>
      <c r="CH4">
        <f>((1/16)*100)</f>
        <v>6.25</v>
      </c>
      <c r="CI4">
        <f>((12/16)*100)</f>
        <v>75</v>
      </c>
      <c r="CJ4">
        <f>((12/16)*100)</f>
        <v>75</v>
      </c>
      <c r="CK4">
        <f>((5/16)*100)</f>
        <v>31.25</v>
      </c>
      <c r="CL4">
        <f>((12/16)*100)</f>
        <v>75</v>
      </c>
      <c r="CM4">
        <f>((8/16)*100)</f>
        <v>50</v>
      </c>
      <c r="CN4">
        <f>((5/18)*100)</f>
        <v>27.777777777777779</v>
      </c>
      <c r="CO4">
        <f>((12/18)*100)</f>
        <v>66.666666666666657</v>
      </c>
      <c r="CP4">
        <f>((8/18)*100)</f>
        <v>44.444444444444443</v>
      </c>
      <c r="CQ4">
        <f>$I4/$BG4</f>
        <v>112.94328220411626</v>
      </c>
      <c r="CR4">
        <f>$J4/$BH4</f>
        <v>104.37037202152884</v>
      </c>
      <c r="CS4">
        <f>$K4/$BI4</f>
        <v>97.632674283112991</v>
      </c>
      <c r="CT4">
        <f>$L4/$BJ4</f>
        <v>100.3476658298508</v>
      </c>
      <c r="CU4">
        <f>SUM(I:L)</f>
        <v>4213.7490002186132</v>
      </c>
      <c r="CV4">
        <v>0.44444444444444442</v>
      </c>
      <c r="CW4">
        <v>0.27777777777777779</v>
      </c>
      <c r="CX4">
        <v>0.3611111111111111</v>
      </c>
      <c r="CY4">
        <v>0.45945945945945943</v>
      </c>
      <c r="CZ4">
        <v>0.27027027027027029</v>
      </c>
      <c r="DA4">
        <v>0.10810810810810811</v>
      </c>
      <c r="DB4">
        <v>0.32258064516129031</v>
      </c>
      <c r="DC4">
        <v>0.12903225806451613</v>
      </c>
      <c r="DD4">
        <v>0.25806451612903225</v>
      </c>
      <c r="DE4">
        <v>0.36111111111111116</v>
      </c>
      <c r="DF4">
        <v>8.3333333333333329E-2</v>
      </c>
      <c r="DG4">
        <v>0.3611111111111111</v>
      </c>
    </row>
    <row r="5" spans="1:111" x14ac:dyDescent="0.25">
      <c r="A5">
        <v>106.34146999999999</v>
      </c>
      <c r="B5">
        <v>6.1791830000000001</v>
      </c>
      <c r="C5">
        <v>96.144124999999988</v>
      </c>
      <c r="D5">
        <v>7.2966350000000002</v>
      </c>
      <c r="E5">
        <v>77.986401999999998</v>
      </c>
      <c r="F5">
        <v>5.8504569999999996</v>
      </c>
      <c r="G5">
        <v>85.617947999999984</v>
      </c>
      <c r="H5">
        <v>6.3105650000000004</v>
      </c>
      <c r="I5">
        <f>SQRT((ABS($A$6-$A$5)^2+(ABS($B$6-$B$5)^2)))</f>
        <v>19.343682238994731</v>
      </c>
      <c r="J5">
        <f>SQRT((ABS($C$6-$C$5)^2+(ABS($D$6-$D$5)^2)))</f>
        <v>20.395533702789567</v>
      </c>
      <c r="K5">
        <f>SQRT((ABS($E$6-$E$5)^2+(ABS($F$6-$F$5)^2)))</f>
        <v>18.774445953283976</v>
      </c>
      <c r="L5">
        <f>SQRT((ABS($G$6-$G$5)^2+(ABS($H$6-$H$5)^2)))</f>
        <v>20.728631497799682</v>
      </c>
      <c r="M5">
        <f>ABS($B$5-$D$5)</f>
        <v>1.1174520000000001</v>
      </c>
      <c r="N5">
        <f>ABS($F$5-$H$5)</f>
        <v>0.46010800000000085</v>
      </c>
      <c r="Q5">
        <f>SQRT((ABS($A$5-$E$6)^2+(ABS($B$5-$F$6)^2)))</f>
        <v>9.9113612665795188</v>
      </c>
      <c r="R5">
        <f>SQRT((ABS($C$5-$G$5)^2+(ABS($D$5-$H$5)^2)))</f>
        <v>10.572262590393272</v>
      </c>
      <c r="S5">
        <v>19</v>
      </c>
      <c r="T5">
        <v>4</v>
      </c>
      <c r="U5">
        <v>13</v>
      </c>
      <c r="V5">
        <v>7</v>
      </c>
      <c r="W5">
        <v>19</v>
      </c>
      <c r="X5">
        <v>3</v>
      </c>
      <c r="Y5">
        <v>9</v>
      </c>
      <c r="Z5">
        <v>14</v>
      </c>
      <c r="AA5">
        <v>19</v>
      </c>
      <c r="AB5">
        <v>11</v>
      </c>
      <c r="AC5">
        <v>9</v>
      </c>
      <c r="AD5">
        <v>4</v>
      </c>
      <c r="AE5">
        <v>19</v>
      </c>
      <c r="AF5">
        <v>7</v>
      </c>
      <c r="AG5">
        <v>14</v>
      </c>
      <c r="AH5">
        <v>5</v>
      </c>
      <c r="AI5">
        <v>16</v>
      </c>
      <c r="AJ5">
        <v>0</v>
      </c>
      <c r="AK5">
        <v>8</v>
      </c>
      <c r="AL5">
        <v>4</v>
      </c>
      <c r="AM5">
        <v>15</v>
      </c>
      <c r="AN5">
        <v>0</v>
      </c>
      <c r="AO5">
        <v>5</v>
      </c>
      <c r="AP5">
        <v>12</v>
      </c>
      <c r="AQ5">
        <v>15</v>
      </c>
      <c r="AR5">
        <v>8</v>
      </c>
      <c r="AS5">
        <v>5</v>
      </c>
      <c r="AT5">
        <v>2</v>
      </c>
      <c r="AU5">
        <v>17</v>
      </c>
      <c r="AV5">
        <v>4</v>
      </c>
      <c r="AW5">
        <v>12</v>
      </c>
      <c r="AX5">
        <v>2</v>
      </c>
      <c r="AY5">
        <f>(19/200)</f>
        <v>9.5000000000000001E-2</v>
      </c>
      <c r="AZ5">
        <f>(19/200)</f>
        <v>9.5000000000000001E-2</v>
      </c>
      <c r="BA5">
        <f>(19/200)</f>
        <v>9.5000000000000001E-2</v>
      </c>
      <c r="BB5">
        <f>(19/200)</f>
        <v>9.5000000000000001E-2</v>
      </c>
      <c r="BC5">
        <f>(16/200)</f>
        <v>0.08</v>
      </c>
      <c r="BD5">
        <f>(15/200)</f>
        <v>7.4999999999999997E-2</v>
      </c>
      <c r="BE5">
        <f>(15/200)</f>
        <v>7.4999999999999997E-2</v>
      </c>
      <c r="BF5">
        <f>(17/200)</f>
        <v>8.5000000000000006E-2</v>
      </c>
      <c r="BG5">
        <f>(0.095+0.08)</f>
        <v>0.17499999999999999</v>
      </c>
      <c r="BH5">
        <f>(0.095+0.075)</f>
        <v>0.16999999999999998</v>
      </c>
      <c r="BI5">
        <f>(0.095+0.075)</f>
        <v>0.16999999999999998</v>
      </c>
      <c r="BJ5">
        <f>(0.095+0.085)</f>
        <v>0.18</v>
      </c>
      <c r="BK5">
        <f>((0.095/0.175)*100)</f>
        <v>54.285714285714292</v>
      </c>
      <c r="BL5">
        <f>((0.095/0.17)*100)</f>
        <v>55.882352941176471</v>
      </c>
      <c r="BM5">
        <f>((0.095/0.17)*100)</f>
        <v>55.882352941176471</v>
      </c>
      <c r="BN5">
        <f>((0.095/0.18)*100)</f>
        <v>52.777777777777779</v>
      </c>
      <c r="BO5">
        <f>((0.08/0.175)*100)</f>
        <v>45.714285714285715</v>
      </c>
      <c r="BP5">
        <f>((0.075/0.17)*100)</f>
        <v>44.117647058823522</v>
      </c>
      <c r="BQ5">
        <f>((0.075/0.17)*100)</f>
        <v>44.117647058823522</v>
      </c>
      <c r="BR5">
        <f>((0.085/0.18)*100)</f>
        <v>47.222222222222229</v>
      </c>
      <c r="BS5">
        <f>((4/19)*100)</f>
        <v>21.052631578947366</v>
      </c>
      <c r="BT5">
        <f>((13/19)*100)</f>
        <v>68.421052631578945</v>
      </c>
      <c r="BU5">
        <f>((7/19)*100)</f>
        <v>36.84210526315789</v>
      </c>
      <c r="BV5">
        <f>((3/19)*100)</f>
        <v>15.789473684210526</v>
      </c>
      <c r="BW5">
        <f>((9/19)*100)</f>
        <v>47.368421052631575</v>
      </c>
      <c r="BX5">
        <f>((14/19)*100)</f>
        <v>73.68421052631578</v>
      </c>
      <c r="BY5">
        <f>((11/19)*100)</f>
        <v>57.894736842105267</v>
      </c>
      <c r="BZ5">
        <f>((9/19)*100)</f>
        <v>47.368421052631575</v>
      </c>
      <c r="CA5">
        <f>((4/19)*100)</f>
        <v>21.052631578947366</v>
      </c>
      <c r="CB5">
        <f>((7/19)*100)</f>
        <v>36.84210526315789</v>
      </c>
      <c r="CC5">
        <f>((14/19)*100)</f>
        <v>73.68421052631578</v>
      </c>
      <c r="CD5">
        <f>((5/19)*100)</f>
        <v>26.315789473684209</v>
      </c>
      <c r="CE5">
        <f>((0/16)*100)</f>
        <v>0</v>
      </c>
      <c r="CF5">
        <f>((8/16)*100)</f>
        <v>50</v>
      </c>
      <c r="CG5">
        <f>((4/16)*100)</f>
        <v>25</v>
      </c>
      <c r="CH5">
        <f>((0/15)*100)</f>
        <v>0</v>
      </c>
      <c r="CI5">
        <f>((5/15)*100)</f>
        <v>33.333333333333329</v>
      </c>
      <c r="CJ5">
        <f>((12/15)*100)</f>
        <v>80</v>
      </c>
      <c r="CK5">
        <f>((8/15)*100)</f>
        <v>53.333333333333336</v>
      </c>
      <c r="CL5">
        <f>((5/15)*100)</f>
        <v>33.333333333333329</v>
      </c>
      <c r="CM5">
        <f>((2/15)*100)</f>
        <v>13.333333333333334</v>
      </c>
      <c r="CN5">
        <f>((4/17)*100)</f>
        <v>23.52941176470588</v>
      </c>
      <c r="CO5">
        <f>((12/17)*100)</f>
        <v>70.588235294117652</v>
      </c>
      <c r="CP5">
        <f>((2/17)*100)</f>
        <v>11.76470588235294</v>
      </c>
      <c r="CQ5">
        <f>$I5/$BG5</f>
        <v>110.5353270799699</v>
      </c>
      <c r="CR5">
        <f>$J5/$BH5</f>
        <v>119.97372766346805</v>
      </c>
      <c r="CS5">
        <f>$K5/$BI5</f>
        <v>110.4379173722587</v>
      </c>
      <c r="CT5">
        <f>$L5/$BJ5</f>
        <v>115.1590638766649</v>
      </c>
      <c r="CU5" t="s">
        <v>273</v>
      </c>
      <c r="CV5">
        <v>0.48571428571428571</v>
      </c>
      <c r="CW5">
        <v>0.22857142857142854</v>
      </c>
      <c r="CX5">
        <v>0.34285714285714286</v>
      </c>
      <c r="CY5">
        <v>0.47058823529411764</v>
      </c>
      <c r="CZ5">
        <v>0.29411764705882354</v>
      </c>
      <c r="DA5">
        <v>8.8235294117647078E-2</v>
      </c>
      <c r="DB5">
        <v>0.23529411764705882</v>
      </c>
      <c r="DC5">
        <v>0.29411764705882348</v>
      </c>
      <c r="DD5">
        <v>0.38235294117647056</v>
      </c>
      <c r="DE5">
        <v>0.36111111111111116</v>
      </c>
      <c r="DF5">
        <v>0.1388888888888889</v>
      </c>
      <c r="DG5">
        <v>0.41666666666666669</v>
      </c>
    </row>
    <row r="6" spans="1:111" x14ac:dyDescent="0.25">
      <c r="A6">
        <v>125.68336599999999</v>
      </c>
      <c r="B6">
        <v>6.4420549999999999</v>
      </c>
      <c r="C6">
        <v>116.53870499999999</v>
      </c>
      <c r="D6">
        <v>7.4938700000000003</v>
      </c>
      <c r="E6">
        <v>96.670411999999999</v>
      </c>
      <c r="F6">
        <v>4.0099159999999996</v>
      </c>
      <c r="G6">
        <v>106.34146999999999</v>
      </c>
      <c r="H6">
        <v>6.7707819999999996</v>
      </c>
      <c r="I6">
        <f>SQRT((ABS($A$7-$A$6)^2+(ABS($B$7-$B$6)^2)))</f>
        <v>30.289397761514255</v>
      </c>
      <c r="J6">
        <f>SQRT((ABS($C$7-$C$6)^2+(ABS($D$7-$D$6)^2)))</f>
        <v>30.287173676908491</v>
      </c>
      <c r="K6">
        <f>SQRT((ABS($E$7-$E$6)^2+(ABS($F$7-$F$6)^2)))</f>
        <v>20.625997629542614</v>
      </c>
      <c r="L6">
        <f>SQRT((ABS($G$7-$G$6)^2+(ABS($H$7-$H$6)^2)))</f>
        <v>18.885472936176882</v>
      </c>
      <c r="M6">
        <f>ABS($B$6-$D$6)</f>
        <v>1.0518150000000004</v>
      </c>
      <c r="N6">
        <f>ABS($F$6-$H$6)</f>
        <v>2.760866</v>
      </c>
      <c r="Q6">
        <f>SQRT((ABS($A$6-$E$7)^2+(ABS($B$6-$F$7)^2)))</f>
        <v>8.5130350996342727</v>
      </c>
      <c r="R6">
        <f>SQRT((ABS($C$6-$G$6)^2+(ABS($D$6-$H$6)^2)))</f>
        <v>10.222840011511925</v>
      </c>
      <c r="S6">
        <v>20</v>
      </c>
      <c r="T6">
        <v>4</v>
      </c>
      <c r="U6">
        <v>15</v>
      </c>
      <c r="V6">
        <v>5</v>
      </c>
      <c r="W6">
        <v>18</v>
      </c>
      <c r="X6">
        <v>3</v>
      </c>
      <c r="Y6">
        <v>7</v>
      </c>
      <c r="Z6">
        <v>14</v>
      </c>
      <c r="AA6">
        <v>18</v>
      </c>
      <c r="AB6">
        <v>13</v>
      </c>
      <c r="AC6">
        <v>7</v>
      </c>
      <c r="AD6">
        <v>4</v>
      </c>
      <c r="AE6">
        <v>18</v>
      </c>
      <c r="AF6">
        <v>5</v>
      </c>
      <c r="AG6">
        <v>14</v>
      </c>
      <c r="AH6">
        <v>3</v>
      </c>
      <c r="AI6">
        <v>15</v>
      </c>
      <c r="AJ6">
        <v>0</v>
      </c>
      <c r="AK6">
        <v>10</v>
      </c>
      <c r="AL6">
        <v>2</v>
      </c>
      <c r="AM6">
        <v>15</v>
      </c>
      <c r="AN6">
        <v>0</v>
      </c>
      <c r="AO6">
        <v>4</v>
      </c>
      <c r="AP6">
        <v>10</v>
      </c>
      <c r="AQ6">
        <v>14</v>
      </c>
      <c r="AR6">
        <v>8</v>
      </c>
      <c r="AS6">
        <v>4</v>
      </c>
      <c r="AT6">
        <v>0</v>
      </c>
      <c r="AU6">
        <v>14</v>
      </c>
      <c r="AV6">
        <v>2</v>
      </c>
      <c r="AW6">
        <v>10</v>
      </c>
      <c r="AX6">
        <v>0</v>
      </c>
      <c r="AY6">
        <f>(20/200)</f>
        <v>0.1</v>
      </c>
      <c r="AZ6">
        <f>(18/200)</f>
        <v>0.09</v>
      </c>
      <c r="BA6">
        <f>(18/200)</f>
        <v>0.09</v>
      </c>
      <c r="BB6">
        <f>(18/200)</f>
        <v>0.09</v>
      </c>
      <c r="BC6">
        <f>(15/200)</f>
        <v>7.4999999999999997E-2</v>
      </c>
      <c r="BD6">
        <f>(15/200)</f>
        <v>7.4999999999999997E-2</v>
      </c>
      <c r="BE6">
        <f>(14/200)</f>
        <v>7.0000000000000007E-2</v>
      </c>
      <c r="BF6">
        <f>(14/200)</f>
        <v>7.0000000000000007E-2</v>
      </c>
      <c r="BG6">
        <f>(0.1+0.075)</f>
        <v>0.17499999999999999</v>
      </c>
      <c r="BH6">
        <f>(0.09+0.075)</f>
        <v>0.16499999999999998</v>
      </c>
      <c r="BI6">
        <f>(0.09+0.07)</f>
        <v>0.16</v>
      </c>
      <c r="BJ6">
        <f>(0.09+0.07)</f>
        <v>0.16</v>
      </c>
      <c r="BK6">
        <f>((0.1/0.175)*100)</f>
        <v>57.142857142857153</v>
      </c>
      <c r="BL6">
        <f>((0.09/0.165)*100)</f>
        <v>54.54545454545454</v>
      </c>
      <c r="BM6">
        <f>((0.09/0.16)*100)</f>
        <v>56.25</v>
      </c>
      <c r="BN6">
        <f>((0.09/0.16)*100)</f>
        <v>56.25</v>
      </c>
      <c r="BO6">
        <f>((0.075/0.175)*100)</f>
        <v>42.857142857142861</v>
      </c>
      <c r="BP6">
        <f>((0.075/0.165)*100)</f>
        <v>45.454545454545453</v>
      </c>
      <c r="BQ6">
        <f>((0.07/0.16)*100)</f>
        <v>43.750000000000007</v>
      </c>
      <c r="BR6">
        <f>((0.07/0.16)*100)</f>
        <v>43.750000000000007</v>
      </c>
      <c r="BS6">
        <f>((4/20)*100)</f>
        <v>20</v>
      </c>
      <c r="BT6">
        <f>((15/20)*100)</f>
        <v>75</v>
      </c>
      <c r="BU6">
        <f>((5/20)*100)</f>
        <v>25</v>
      </c>
      <c r="BV6">
        <f>((3/18)*100)</f>
        <v>16.666666666666664</v>
      </c>
      <c r="BW6">
        <f>((7/18)*100)</f>
        <v>38.888888888888893</v>
      </c>
      <c r="BX6">
        <f>((14/18)*100)</f>
        <v>77.777777777777786</v>
      </c>
      <c r="BY6">
        <f>((13/18)*100)</f>
        <v>72.222222222222214</v>
      </c>
      <c r="BZ6">
        <f>((7/18)*100)</f>
        <v>38.888888888888893</v>
      </c>
      <c r="CA6">
        <f>((4/18)*100)</f>
        <v>22.222222222222221</v>
      </c>
      <c r="CB6">
        <f>((5/18)*100)</f>
        <v>27.777777777777779</v>
      </c>
      <c r="CC6">
        <f>((14/18)*100)</f>
        <v>77.777777777777786</v>
      </c>
      <c r="CD6">
        <f>((3/18)*100)</f>
        <v>16.666666666666664</v>
      </c>
      <c r="CE6">
        <f>((0/15)*100)</f>
        <v>0</v>
      </c>
      <c r="CF6">
        <f>((10/15)*100)</f>
        <v>66.666666666666657</v>
      </c>
      <c r="CG6">
        <f>((2/15)*100)</f>
        <v>13.333333333333334</v>
      </c>
      <c r="CH6">
        <f>((0/15)*100)</f>
        <v>0</v>
      </c>
      <c r="CI6">
        <f>((4/15)*100)</f>
        <v>26.666666666666668</v>
      </c>
      <c r="CJ6">
        <f>((10/15)*100)</f>
        <v>66.666666666666657</v>
      </c>
      <c r="CK6">
        <f>((8/14)*100)</f>
        <v>57.142857142857139</v>
      </c>
      <c r="CL6">
        <f>((4/14)*100)</f>
        <v>28.571428571428569</v>
      </c>
      <c r="CM6">
        <f>((0/14)*100)</f>
        <v>0</v>
      </c>
      <c r="CN6">
        <f>((2/14)*100)</f>
        <v>14.285714285714285</v>
      </c>
      <c r="CO6">
        <f>((10/14)*100)</f>
        <v>71.428571428571431</v>
      </c>
      <c r="CP6">
        <f>((0/14)*100)</f>
        <v>0</v>
      </c>
      <c r="CQ6">
        <f>$I6/$BG6</f>
        <v>173.08227292293861</v>
      </c>
      <c r="CR6">
        <f>$J6/$BH6</f>
        <v>183.55862834489997</v>
      </c>
      <c r="CS6">
        <f>$K6/$BI6</f>
        <v>128.91248518464133</v>
      </c>
      <c r="CT6">
        <f>$L6/$BJ6</f>
        <v>118.03420585110551</v>
      </c>
      <c r="CU6">
        <f>SUM(BG:BJ)</f>
        <v>38.76</v>
      </c>
      <c r="CV6">
        <v>0.45714285714285718</v>
      </c>
      <c r="CW6">
        <v>0.1428571428571429</v>
      </c>
      <c r="CX6">
        <v>0.42857142857142855</v>
      </c>
      <c r="CY6">
        <v>0.48484848484848486</v>
      </c>
      <c r="CZ6">
        <v>0.33333333333333331</v>
      </c>
      <c r="DA6">
        <v>0.15151515151515149</v>
      </c>
      <c r="DB6">
        <v>0.15625</v>
      </c>
      <c r="DC6">
        <v>0.3125</v>
      </c>
      <c r="DD6">
        <v>0.46875</v>
      </c>
      <c r="DE6">
        <v>0.375</v>
      </c>
      <c r="DF6">
        <v>0.125</v>
      </c>
      <c r="DG6">
        <v>0.46875</v>
      </c>
    </row>
    <row r="7" spans="1:111" x14ac:dyDescent="0.25">
      <c r="A7">
        <v>155.96944099999999</v>
      </c>
      <c r="B7">
        <v>6.890695</v>
      </c>
      <c r="C7">
        <v>146.824848</v>
      </c>
      <c r="D7">
        <v>7.7437329999999998</v>
      </c>
      <c r="E7">
        <v>117.26244499999999</v>
      </c>
      <c r="F7">
        <v>5.1931130000000003</v>
      </c>
      <c r="G7">
        <v>125.222825</v>
      </c>
      <c r="H7">
        <v>7.1651439999999997</v>
      </c>
      <c r="I7">
        <f>SQRT((ABS($A$8-$A$7)^2+(ABS($B$8-$B$7)^2)))</f>
        <v>21.80803903026225</v>
      </c>
      <c r="J7">
        <f>SQRT((ABS($C$8-$C$7)^2+(ABS($D$8-$D$7)^2)))</f>
        <v>20.591792999999996</v>
      </c>
      <c r="K7">
        <f>SQRT((ABS($E$8-$E$7)^2+(ABS($F$8-$F$7)^2)))</f>
        <v>30.28669670721073</v>
      </c>
      <c r="L7">
        <f>SQRT((ABS($G$8-$G$7)^2+(ABS($H$8-$H$7)^2)))</f>
        <v>28.865212224837908</v>
      </c>
      <c r="M7">
        <f>ABS($B$7-$D$7)</f>
        <v>0.85303799999999974</v>
      </c>
      <c r="N7">
        <f>ABS($F$7-$H$7)</f>
        <v>1.9720309999999994</v>
      </c>
      <c r="Q7">
        <f>SQRT((ABS($A$7-$E$8)^2+(ABS($B$7-$F$8)^2)))</f>
        <v>8.5550883371958832</v>
      </c>
      <c r="R7">
        <f>SQRT((ABS($C$7-$G$7)^2+(ABS($D$7-$H$7)^2)))</f>
        <v>21.609770080300486</v>
      </c>
      <c r="S7">
        <v>19</v>
      </c>
      <c r="T7">
        <v>4</v>
      </c>
      <c r="U7">
        <v>13</v>
      </c>
      <c r="V7">
        <v>2</v>
      </c>
      <c r="W7">
        <v>21</v>
      </c>
      <c r="X7">
        <v>6</v>
      </c>
      <c r="Y7">
        <v>8</v>
      </c>
      <c r="Z7">
        <v>15</v>
      </c>
      <c r="AA7">
        <v>20</v>
      </c>
      <c r="AB7">
        <v>15</v>
      </c>
      <c r="AC7">
        <v>8</v>
      </c>
      <c r="AD7">
        <v>5</v>
      </c>
      <c r="AE7">
        <v>15</v>
      </c>
      <c r="AF7">
        <v>0</v>
      </c>
      <c r="AG7">
        <v>15</v>
      </c>
      <c r="AH7">
        <v>5</v>
      </c>
      <c r="AI7">
        <v>15</v>
      </c>
      <c r="AJ7">
        <v>0</v>
      </c>
      <c r="AK7">
        <v>10</v>
      </c>
      <c r="AL7">
        <v>0</v>
      </c>
      <c r="AM7">
        <v>16</v>
      </c>
      <c r="AN7">
        <v>0</v>
      </c>
      <c r="AO7">
        <v>4</v>
      </c>
      <c r="AP7">
        <v>12</v>
      </c>
      <c r="AQ7">
        <v>15</v>
      </c>
      <c r="AR7">
        <v>10</v>
      </c>
      <c r="AS7">
        <v>4</v>
      </c>
      <c r="AT7">
        <v>0</v>
      </c>
      <c r="AU7">
        <v>15</v>
      </c>
      <c r="AV7">
        <v>0</v>
      </c>
      <c r="AW7">
        <v>12</v>
      </c>
      <c r="AX7">
        <v>0</v>
      </c>
      <c r="AY7">
        <f>(19/200)</f>
        <v>9.5000000000000001E-2</v>
      </c>
      <c r="AZ7">
        <f>(21/200)</f>
        <v>0.105</v>
      </c>
      <c r="BA7">
        <f>(20/200)</f>
        <v>0.1</v>
      </c>
      <c r="BB7">
        <f>(15/200)</f>
        <v>7.4999999999999997E-2</v>
      </c>
      <c r="BC7">
        <f>(15/200)</f>
        <v>7.4999999999999997E-2</v>
      </c>
      <c r="BD7">
        <f>(16/200)</f>
        <v>0.08</v>
      </c>
      <c r="BE7">
        <f>(15/200)</f>
        <v>7.4999999999999997E-2</v>
      </c>
      <c r="BF7">
        <f>(15/200)</f>
        <v>7.4999999999999997E-2</v>
      </c>
      <c r="BG7">
        <f>(0.095+0.075)</f>
        <v>0.16999999999999998</v>
      </c>
      <c r="BH7">
        <f>(0.105+0.08)</f>
        <v>0.185</v>
      </c>
      <c r="BI7">
        <f>(0.1+0.075)</f>
        <v>0.17499999999999999</v>
      </c>
      <c r="BJ7">
        <f>(0.075+0.075)</f>
        <v>0.15</v>
      </c>
      <c r="BK7">
        <f>((0.095/0.17)*100)</f>
        <v>55.882352941176471</v>
      </c>
      <c r="BL7">
        <f>((0.105/0.185)*100)</f>
        <v>56.756756756756758</v>
      </c>
      <c r="BM7">
        <f>((0.1/0.175)*100)</f>
        <v>57.142857142857153</v>
      </c>
      <c r="BN7">
        <f>((0.075/0.15)*100)</f>
        <v>50</v>
      </c>
      <c r="BO7">
        <f>((0.075/0.17)*100)</f>
        <v>44.117647058823522</v>
      </c>
      <c r="BP7">
        <f>((0.08/0.185)*100)</f>
        <v>43.243243243243242</v>
      </c>
      <c r="BQ7">
        <f>((0.075/0.175)*100)</f>
        <v>42.857142857142861</v>
      </c>
      <c r="BR7">
        <f>((0.075/0.15)*100)</f>
        <v>50</v>
      </c>
      <c r="BS7">
        <f>((4/19)*100)</f>
        <v>21.052631578947366</v>
      </c>
      <c r="BT7">
        <f>((13/19)*100)</f>
        <v>68.421052631578945</v>
      </c>
      <c r="BU7">
        <f>((2/19)*100)</f>
        <v>10.526315789473683</v>
      </c>
      <c r="BV7">
        <f>((6/21)*100)</f>
        <v>28.571428571428569</v>
      </c>
      <c r="BW7">
        <f>((8/21)*100)</f>
        <v>38.095238095238095</v>
      </c>
      <c r="BX7">
        <f>((15/21)*100)</f>
        <v>71.428571428571431</v>
      </c>
      <c r="BY7">
        <f>((15/20)*100)</f>
        <v>75</v>
      </c>
      <c r="BZ7">
        <f>((8/20)*100)</f>
        <v>40</v>
      </c>
      <c r="CA7">
        <f>((5/20)*100)</f>
        <v>25</v>
      </c>
      <c r="CB7">
        <f>((0/15)*100)</f>
        <v>0</v>
      </c>
      <c r="CC7">
        <f>((15/15)*100)</f>
        <v>100</v>
      </c>
      <c r="CD7">
        <f>((5/15)*100)</f>
        <v>33.333333333333329</v>
      </c>
      <c r="CE7">
        <f>((0/15)*100)</f>
        <v>0</v>
      </c>
      <c r="CF7">
        <f>((10/15)*100)</f>
        <v>66.666666666666657</v>
      </c>
      <c r="CG7">
        <f>((0/15)*100)</f>
        <v>0</v>
      </c>
      <c r="CH7">
        <f>((0/16)*100)</f>
        <v>0</v>
      </c>
      <c r="CI7">
        <f>((4/16)*100)</f>
        <v>25</v>
      </c>
      <c r="CJ7">
        <f>((12/16)*100)</f>
        <v>75</v>
      </c>
      <c r="CK7">
        <f>((10/15)*100)</f>
        <v>66.666666666666657</v>
      </c>
      <c r="CL7">
        <f>((4/15)*100)</f>
        <v>26.666666666666668</v>
      </c>
      <c r="CM7">
        <f>((0/15)*100)</f>
        <v>0</v>
      </c>
      <c r="CN7">
        <f>((0/15)*100)</f>
        <v>0</v>
      </c>
      <c r="CO7">
        <f>((12/15)*100)</f>
        <v>80</v>
      </c>
      <c r="CP7">
        <f>((0/15)*100)</f>
        <v>0</v>
      </c>
      <c r="CQ7">
        <f>$I7/$BG7</f>
        <v>128.28258253095441</v>
      </c>
      <c r="CR7">
        <f>$J7/$BH7</f>
        <v>111.30698918918917</v>
      </c>
      <c r="CS7">
        <f>$K7/$BI7</f>
        <v>173.06683832691846</v>
      </c>
      <c r="CT7">
        <f>$L7/$BJ7</f>
        <v>192.43474816558606</v>
      </c>
      <c r="CV7">
        <v>0.47058823529411764</v>
      </c>
      <c r="CW7">
        <v>0.1470588235294118</v>
      </c>
      <c r="CX7">
        <v>0.44117647058823528</v>
      </c>
      <c r="CY7">
        <v>0.48648648648648651</v>
      </c>
      <c r="CZ7">
        <v>0.35135135135135137</v>
      </c>
      <c r="DA7">
        <v>0.10810810810810811</v>
      </c>
      <c r="DB7">
        <v>0.14285714285714285</v>
      </c>
      <c r="DC7">
        <v>0.31428571428571428</v>
      </c>
      <c r="DD7">
        <v>0.4285714285714286</v>
      </c>
      <c r="DE7">
        <v>0.5</v>
      </c>
      <c r="DF7">
        <v>8.333333333333337E-2</v>
      </c>
      <c r="DG7">
        <v>0.33333333333333331</v>
      </c>
    </row>
    <row r="8" spans="1:111" x14ac:dyDescent="0.25">
      <c r="A8">
        <v>177.74546100000001</v>
      </c>
      <c r="B8">
        <v>5.7093740000000004</v>
      </c>
      <c r="C8">
        <v>167.416641</v>
      </c>
      <c r="D8">
        <v>7.7437329999999998</v>
      </c>
      <c r="E8">
        <v>147.54855699999999</v>
      </c>
      <c r="F8">
        <v>5.3813079999999998</v>
      </c>
      <c r="G8">
        <v>154.06160799999998</v>
      </c>
      <c r="H8">
        <v>8.4000819999999994</v>
      </c>
      <c r="I8">
        <f>SQRT((ABS($A$9-$A$8)^2+(ABS($B$9-$B$8)^2)))</f>
        <v>22.419005374158274</v>
      </c>
      <c r="J8">
        <f>SQRT((ABS($C$9-$C$8)^2+(ABS($D$9-$D$8)^2)))</f>
        <v>21.909185784223471</v>
      </c>
      <c r="K8">
        <f>SQRT((ABS($E$9-$E$8)^2+(ABS($F$9-$F$8)^2)))</f>
        <v>18.397330071026854</v>
      </c>
      <c r="L8">
        <f>SQRT((ABS($G$9-$G$8)^2+(ABS($H$9-$H$8)^2)))</f>
        <v>20.94088745796714</v>
      </c>
      <c r="M8">
        <f>ABS($B$8-$D$8)</f>
        <v>2.0343589999999994</v>
      </c>
      <c r="N8">
        <f>ABS($F$8-$H$8)</f>
        <v>3.0187739999999996</v>
      </c>
      <c r="Q8">
        <f>SQRT((ABS($A$8-$E$9)^2+(ABS($B$8-$F$9)^2)))</f>
        <v>11.877463464807519</v>
      </c>
      <c r="R8">
        <f>SQRT((ABS($C$8-$G$9)^2+(ABS($D$8-$H$9)^2)))</f>
        <v>7.570239137526956</v>
      </c>
      <c r="S8">
        <v>23</v>
      </c>
      <c r="T8">
        <v>7</v>
      </c>
      <c r="U8">
        <v>19</v>
      </c>
      <c r="V8">
        <v>7</v>
      </c>
      <c r="W8">
        <v>20</v>
      </c>
      <c r="X8">
        <v>4</v>
      </c>
      <c r="Y8">
        <v>5</v>
      </c>
      <c r="Z8">
        <v>18</v>
      </c>
      <c r="AA8">
        <v>16</v>
      </c>
      <c r="AB8">
        <v>13</v>
      </c>
      <c r="AC8">
        <v>4</v>
      </c>
      <c r="AD8">
        <v>5</v>
      </c>
      <c r="AE8">
        <v>19</v>
      </c>
      <c r="AF8">
        <v>3</v>
      </c>
      <c r="AG8">
        <v>18</v>
      </c>
      <c r="AH8">
        <v>5</v>
      </c>
      <c r="AI8">
        <v>16</v>
      </c>
      <c r="AJ8">
        <v>0</v>
      </c>
      <c r="AK8">
        <v>13</v>
      </c>
      <c r="AL8">
        <v>0</v>
      </c>
      <c r="AM8">
        <v>15</v>
      </c>
      <c r="AN8">
        <v>0</v>
      </c>
      <c r="AO8">
        <v>3</v>
      </c>
      <c r="AP8">
        <v>14</v>
      </c>
      <c r="AQ8">
        <v>16</v>
      </c>
      <c r="AR8">
        <v>10</v>
      </c>
      <c r="AS8">
        <v>3</v>
      </c>
      <c r="AT8">
        <v>6</v>
      </c>
      <c r="AU8">
        <v>17</v>
      </c>
      <c r="AV8">
        <v>0</v>
      </c>
      <c r="AW8">
        <v>14</v>
      </c>
      <c r="AX8">
        <v>6</v>
      </c>
      <c r="AY8">
        <f>(23/200)</f>
        <v>0.115</v>
      </c>
      <c r="AZ8">
        <f>(20/200)</f>
        <v>0.1</v>
      </c>
      <c r="BA8">
        <f>(16/200)</f>
        <v>0.08</v>
      </c>
      <c r="BB8">
        <f>(19/200)</f>
        <v>9.5000000000000001E-2</v>
      </c>
      <c r="BC8">
        <f>(16/200)</f>
        <v>0.08</v>
      </c>
      <c r="BD8">
        <f>(15/200)</f>
        <v>7.4999999999999997E-2</v>
      </c>
      <c r="BE8">
        <f>(16/200)</f>
        <v>0.08</v>
      </c>
      <c r="BF8">
        <f>(17/200)</f>
        <v>8.5000000000000006E-2</v>
      </c>
      <c r="BG8">
        <f>(0.115+0.08)</f>
        <v>0.19500000000000001</v>
      </c>
      <c r="BH8">
        <f>(0.1+0.075)</f>
        <v>0.17499999999999999</v>
      </c>
      <c r="BI8">
        <f>(0.08+0.08)</f>
        <v>0.16</v>
      </c>
      <c r="BJ8">
        <f>(0.095+0.085)</f>
        <v>0.18</v>
      </c>
      <c r="BK8">
        <f>((0.115/0.195)*100)</f>
        <v>58.974358974358978</v>
      </c>
      <c r="BL8">
        <f>((0.1/0.175)*100)</f>
        <v>57.142857142857153</v>
      </c>
      <c r="BM8">
        <f>((0.08/0.16)*100)</f>
        <v>50</v>
      </c>
      <c r="BN8">
        <f>((0.095/0.18)*100)</f>
        <v>52.777777777777779</v>
      </c>
      <c r="BO8">
        <f>((0.08/0.195)*100)</f>
        <v>41.025641025641022</v>
      </c>
      <c r="BP8">
        <f>((0.075/0.175)*100)</f>
        <v>42.857142857142861</v>
      </c>
      <c r="BQ8">
        <f>((0.08/0.16)*100)</f>
        <v>50</v>
      </c>
      <c r="BR8">
        <f>((0.085/0.18)*100)</f>
        <v>47.222222222222229</v>
      </c>
      <c r="BS8">
        <f>((7/23)*100)</f>
        <v>30.434782608695656</v>
      </c>
      <c r="BT8">
        <f>((19/23)*100)</f>
        <v>82.608695652173907</v>
      </c>
      <c r="BU8">
        <f>((7/23)*100)</f>
        <v>30.434782608695656</v>
      </c>
      <c r="BV8">
        <f>((4/20)*100)</f>
        <v>20</v>
      </c>
      <c r="BW8">
        <f>((5/20)*100)</f>
        <v>25</v>
      </c>
      <c r="BX8">
        <f>((18/20)*100)</f>
        <v>90</v>
      </c>
      <c r="BY8">
        <f>((13/16)*100)</f>
        <v>81.25</v>
      </c>
      <c r="BZ8">
        <f>((4/16)*100)</f>
        <v>25</v>
      </c>
      <c r="CA8">
        <f>((5/16)*100)</f>
        <v>31.25</v>
      </c>
      <c r="CB8">
        <f>((3/19)*100)</f>
        <v>15.789473684210526</v>
      </c>
      <c r="CC8">
        <f>((18/19)*100)</f>
        <v>94.73684210526315</v>
      </c>
      <c r="CD8">
        <f>((5/19)*100)</f>
        <v>26.315789473684209</v>
      </c>
      <c r="CE8">
        <f>((0/16)*100)</f>
        <v>0</v>
      </c>
      <c r="CF8">
        <f>((13/16)*100)</f>
        <v>81.25</v>
      </c>
      <c r="CG8">
        <f>((0/16)*100)</f>
        <v>0</v>
      </c>
      <c r="CH8">
        <f>((0/15)*100)</f>
        <v>0</v>
      </c>
      <c r="CI8">
        <f>((3/15)*100)</f>
        <v>20</v>
      </c>
      <c r="CJ8">
        <f>((14/15)*100)</f>
        <v>93.333333333333329</v>
      </c>
      <c r="CK8">
        <f>((10/16)*100)</f>
        <v>62.5</v>
      </c>
      <c r="CL8">
        <f>((3/16)*100)</f>
        <v>18.75</v>
      </c>
      <c r="CM8">
        <f>((6/16)*100)</f>
        <v>37.5</v>
      </c>
      <c r="CN8">
        <f>((0/17)*100)</f>
        <v>0</v>
      </c>
      <c r="CO8">
        <f>((14/17)*100)</f>
        <v>82.35294117647058</v>
      </c>
      <c r="CP8">
        <f>((6/17)*100)</f>
        <v>35.294117647058826</v>
      </c>
      <c r="CQ8">
        <f>$I8/$BG8</f>
        <v>114.96925832901678</v>
      </c>
      <c r="CR8">
        <f>$J8/$BH8</f>
        <v>125.19534733841984</v>
      </c>
      <c r="CS8">
        <f>$K8/$BI8</f>
        <v>114.98331294391784</v>
      </c>
      <c r="CT8">
        <f>$L8/$BJ8</f>
        <v>116.338263655373</v>
      </c>
      <c r="CV8">
        <v>0.48717948717948723</v>
      </c>
      <c r="CW8">
        <v>7.6923076923076872E-2</v>
      </c>
      <c r="CX8">
        <v>0.4358974358974359</v>
      </c>
      <c r="CY8">
        <v>0.45714285714285718</v>
      </c>
      <c r="CZ8">
        <v>0.45714285714285713</v>
      </c>
      <c r="DA8">
        <v>8.1081081081081086E-2</v>
      </c>
      <c r="DB8">
        <v>9.375E-2</v>
      </c>
      <c r="DC8">
        <v>0.40625</v>
      </c>
      <c r="DD8">
        <v>0.3125</v>
      </c>
      <c r="DE8">
        <v>0.47222222222222221</v>
      </c>
      <c r="DF8">
        <v>5.2631578947368474E-2</v>
      </c>
      <c r="DG8">
        <v>0.3888888888888889</v>
      </c>
    </row>
    <row r="9" spans="1:111" x14ac:dyDescent="0.25">
      <c r="A9">
        <v>200.113598</v>
      </c>
      <c r="B9">
        <v>7.2187609999999998</v>
      </c>
      <c r="C9">
        <v>189.32425499999999</v>
      </c>
      <c r="D9">
        <v>7.4813010000000002</v>
      </c>
      <c r="E9">
        <v>165.90358699999999</v>
      </c>
      <c r="F9">
        <v>6.6281549999999996</v>
      </c>
      <c r="G9">
        <v>174.98232999999999</v>
      </c>
      <c r="H9">
        <v>7.4813010000000002</v>
      </c>
      <c r="I9">
        <f>SQRT((ABS($A$10-$A$9)^2+(ABS($B$10-$B$9)^2)))</f>
        <v>19.589922300157355</v>
      </c>
      <c r="J9">
        <f>SQRT((ABS($C$10-$C$9)^2+(ABS($D$10-$D$9)^2)))</f>
        <v>20.888196111245229</v>
      </c>
      <c r="K9">
        <f>SQRT((ABS($E$10-$E$9)^2+(ABS($F$10-$F$9)^2)))</f>
        <v>21.483306740030642</v>
      </c>
      <c r="L9">
        <f>SQRT((ABS($G$10-$G$9)^2+(ABS($H$10-$H$9)^2)))</f>
        <v>23.029469356519819</v>
      </c>
      <c r="M9">
        <f>ABS($B$9-$D$9)</f>
        <v>0.26254000000000044</v>
      </c>
      <c r="N9">
        <f>ABS($F$9-$H$9)</f>
        <v>0.85314600000000063</v>
      </c>
      <c r="Q9">
        <f>SQRT((ABS($A$9-$E$11)^2+(ABS($B$9-$F$11)^2)))</f>
        <v>6.7085438454204045</v>
      </c>
      <c r="R9">
        <f>SQRT((ABS($C$9-$G$10)^2+(ABS($D$9-$H$10)^2)))</f>
        <v>8.693101615408052</v>
      </c>
      <c r="S9">
        <v>19</v>
      </c>
      <c r="T9">
        <v>7</v>
      </c>
      <c r="U9">
        <v>16</v>
      </c>
      <c r="V9">
        <v>3</v>
      </c>
      <c r="W9">
        <v>23</v>
      </c>
      <c r="X9">
        <v>8</v>
      </c>
      <c r="Y9">
        <v>9</v>
      </c>
      <c r="Z9">
        <v>20</v>
      </c>
      <c r="AA9">
        <v>19</v>
      </c>
      <c r="AB9">
        <v>19</v>
      </c>
      <c r="AC9">
        <v>3</v>
      </c>
      <c r="AD9">
        <v>4</v>
      </c>
      <c r="AE9">
        <v>22</v>
      </c>
      <c r="AF9">
        <v>7</v>
      </c>
      <c r="AG9">
        <v>20</v>
      </c>
      <c r="AH9">
        <v>8</v>
      </c>
      <c r="AI9">
        <v>15</v>
      </c>
      <c r="AJ9">
        <v>0</v>
      </c>
      <c r="AK9">
        <v>12</v>
      </c>
      <c r="AL9">
        <v>0</v>
      </c>
      <c r="AM9">
        <v>16</v>
      </c>
      <c r="AN9">
        <v>0</v>
      </c>
      <c r="AO9">
        <v>0</v>
      </c>
      <c r="AP9">
        <v>14</v>
      </c>
      <c r="AQ9">
        <v>15</v>
      </c>
      <c r="AR9">
        <v>13</v>
      </c>
      <c r="AS9">
        <v>0</v>
      </c>
      <c r="AT9">
        <v>1</v>
      </c>
      <c r="AU9">
        <v>16</v>
      </c>
      <c r="AV9">
        <v>0</v>
      </c>
      <c r="AW9">
        <v>14</v>
      </c>
      <c r="AX9">
        <v>1</v>
      </c>
      <c r="AY9">
        <f>(19/200)</f>
        <v>9.5000000000000001E-2</v>
      </c>
      <c r="AZ9">
        <f>(23/200)</f>
        <v>0.115</v>
      </c>
      <c r="BA9">
        <f>(19/200)</f>
        <v>9.5000000000000001E-2</v>
      </c>
      <c r="BB9">
        <f>(22/200)</f>
        <v>0.11</v>
      </c>
      <c r="BC9">
        <f>(15/200)</f>
        <v>7.4999999999999997E-2</v>
      </c>
      <c r="BD9">
        <f>(16/200)</f>
        <v>0.08</v>
      </c>
      <c r="BE9">
        <f>(15/200)</f>
        <v>7.4999999999999997E-2</v>
      </c>
      <c r="BF9">
        <f>(16/200)</f>
        <v>0.08</v>
      </c>
      <c r="BG9">
        <f>(0.095+0.075)</f>
        <v>0.16999999999999998</v>
      </c>
      <c r="BH9">
        <f>(0.115+0.08)</f>
        <v>0.19500000000000001</v>
      </c>
      <c r="BI9">
        <f>(0.095+0.075)</f>
        <v>0.16999999999999998</v>
      </c>
      <c r="BJ9">
        <f>(0.11+0.08)</f>
        <v>0.19</v>
      </c>
      <c r="BK9">
        <f>((0.095/0.17)*100)</f>
        <v>55.882352941176471</v>
      </c>
      <c r="BL9">
        <f>((0.115/0.195)*100)</f>
        <v>58.974358974358978</v>
      </c>
      <c r="BM9">
        <f>((0.095/0.17)*100)</f>
        <v>55.882352941176471</v>
      </c>
      <c r="BN9">
        <f>((0.11/0.19)*100)</f>
        <v>57.894736842105267</v>
      </c>
      <c r="BO9">
        <f>((0.075/0.17)*100)</f>
        <v>44.117647058823522</v>
      </c>
      <c r="BP9">
        <f>((0.08/0.195)*100)</f>
        <v>41.025641025641022</v>
      </c>
      <c r="BQ9">
        <f>((0.075/0.17)*100)</f>
        <v>44.117647058823522</v>
      </c>
      <c r="BR9">
        <f>((0.08/0.19)*100)</f>
        <v>42.105263157894733</v>
      </c>
      <c r="BS9">
        <f>((7/19)*100)</f>
        <v>36.84210526315789</v>
      </c>
      <c r="BT9">
        <f>((16/19)*100)</f>
        <v>84.210526315789465</v>
      </c>
      <c r="BU9">
        <f>((3/19)*100)</f>
        <v>15.789473684210526</v>
      </c>
      <c r="BV9">
        <f>((8/23)*100)</f>
        <v>34.782608695652172</v>
      </c>
      <c r="BW9">
        <f>((9/23)*100)</f>
        <v>39.130434782608695</v>
      </c>
      <c r="BX9">
        <f>((20/23)*100)</f>
        <v>86.956521739130437</v>
      </c>
      <c r="BY9">
        <f>((19/19)*100)</f>
        <v>100</v>
      </c>
      <c r="BZ9">
        <f>((3/19)*100)</f>
        <v>15.789473684210526</v>
      </c>
      <c r="CA9">
        <f>((4/19)*100)</f>
        <v>21.052631578947366</v>
      </c>
      <c r="CB9">
        <f>((7/22)*100)</f>
        <v>31.818181818181817</v>
      </c>
      <c r="CC9">
        <f>((20/22)*100)</f>
        <v>90.909090909090907</v>
      </c>
      <c r="CD9">
        <f>((8/22)*100)</f>
        <v>36.363636363636367</v>
      </c>
      <c r="CE9">
        <f>((0/15)*100)</f>
        <v>0</v>
      </c>
      <c r="CF9">
        <f>((12/15)*100)</f>
        <v>80</v>
      </c>
      <c r="CG9">
        <f>((0/15)*100)</f>
        <v>0</v>
      </c>
      <c r="CH9">
        <f>((0/16)*100)</f>
        <v>0</v>
      </c>
      <c r="CI9">
        <f>((0/16)*100)</f>
        <v>0</v>
      </c>
      <c r="CJ9">
        <f>((14/16)*100)</f>
        <v>87.5</v>
      </c>
      <c r="CK9">
        <f>((13/15)*100)</f>
        <v>86.666666666666671</v>
      </c>
      <c r="CL9">
        <f>((0/15)*100)</f>
        <v>0</v>
      </c>
      <c r="CM9">
        <f>((1/15)*100)</f>
        <v>6.666666666666667</v>
      </c>
      <c r="CN9">
        <f>((0/16)*100)</f>
        <v>0</v>
      </c>
      <c r="CO9">
        <f>((14/16)*100)</f>
        <v>87.5</v>
      </c>
      <c r="CP9">
        <f>((1/16)*100)</f>
        <v>6.25</v>
      </c>
      <c r="CQ9">
        <f>$I9/$BG9</f>
        <v>115.23483705974915</v>
      </c>
      <c r="CR9">
        <f>$J9/$BH9</f>
        <v>107.1189544166422</v>
      </c>
      <c r="CS9">
        <f>$K9/$BI9</f>
        <v>126.37239258841555</v>
      </c>
      <c r="CT9">
        <f>$L9/$BJ9</f>
        <v>121.20773345536746</v>
      </c>
      <c r="CV9">
        <v>0.44117647058823528</v>
      </c>
      <c r="CW9">
        <v>5.128205128205128E-2</v>
      </c>
      <c r="CX9">
        <v>0.47058823529411764</v>
      </c>
      <c r="CY9">
        <v>0.48717948717948717</v>
      </c>
      <c r="CZ9">
        <v>0.46153846153846156</v>
      </c>
      <c r="DA9">
        <v>5.7142857142857141E-2</v>
      </c>
      <c r="DB9">
        <v>6.0606060606060552E-2</v>
      </c>
      <c r="DC9">
        <v>0.47058823529411764</v>
      </c>
      <c r="DD9">
        <v>0.41176470588235292</v>
      </c>
      <c r="DE9">
        <v>0.42105263157894735</v>
      </c>
      <c r="DF9">
        <v>8.333333333333337E-2</v>
      </c>
      <c r="DG9">
        <v>0.47368421052631576</v>
      </c>
    </row>
    <row r="10" spans="1:111" x14ac:dyDescent="0.25">
      <c r="A10">
        <v>219.70351700000001</v>
      </c>
      <c r="B10">
        <v>7.2073900000000002</v>
      </c>
      <c r="C10">
        <v>210.186171</v>
      </c>
      <c r="D10">
        <v>8.5287729999999993</v>
      </c>
      <c r="E10">
        <v>187.35068100000001</v>
      </c>
      <c r="F10">
        <v>5.3813079999999998</v>
      </c>
      <c r="G10">
        <v>198.008432</v>
      </c>
      <c r="H10">
        <v>7.0874920000000001</v>
      </c>
      <c r="I10">
        <f>SQRT((ABS($A$11-$A$10)^2+(ABS($B$11-$B$10)^2)))</f>
        <v>21.085737293793297</v>
      </c>
      <c r="J10">
        <f>SQRT((ABS($C$11-$C$10)^2+(ABS($D$11-$D$10)^2)))</f>
        <v>19.576789999999988</v>
      </c>
      <c r="K10">
        <f>SQRT((ABS($E$11-$E$10)^2+(ABS($F$11-$F$10)^2)))</f>
        <v>19.348942006724851</v>
      </c>
      <c r="L10">
        <f>SQRT((ABS($G$11-$G$10)^2+(ABS($H$11-$H$10)^2)))</f>
        <v>18.831370310511272</v>
      </c>
      <c r="M10">
        <f>ABS($B$10-$D$10)</f>
        <v>1.3213829999999991</v>
      </c>
      <c r="N10">
        <f>ABS($F$10-$H$10)</f>
        <v>1.7061840000000004</v>
      </c>
      <c r="Q10">
        <f>SQRT((ABS($A$10-$E$12)^2+(ABS($B$10-$F$12)^2)))</f>
        <v>5.5165224798748991</v>
      </c>
      <c r="R10">
        <f>SQRT((ABS($C$10-$G$11)^2+(ABS($D$10-$H$11)^2)))</f>
        <v>6.6392708441539785</v>
      </c>
      <c r="S10">
        <v>21</v>
      </c>
      <c r="T10">
        <v>4</v>
      </c>
      <c r="U10">
        <v>16</v>
      </c>
      <c r="V10">
        <v>3</v>
      </c>
      <c r="W10">
        <v>22</v>
      </c>
      <c r="X10">
        <v>4</v>
      </c>
      <c r="Y10">
        <v>4</v>
      </c>
      <c r="Z10">
        <v>20</v>
      </c>
      <c r="AA10">
        <v>19</v>
      </c>
      <c r="AB10">
        <v>16</v>
      </c>
      <c r="AC10">
        <v>7</v>
      </c>
      <c r="AD10">
        <v>4</v>
      </c>
      <c r="AE10">
        <v>20</v>
      </c>
      <c r="AF10">
        <v>2</v>
      </c>
      <c r="AG10">
        <v>20</v>
      </c>
      <c r="AH10">
        <v>3</v>
      </c>
      <c r="AI10">
        <v>18</v>
      </c>
      <c r="AJ10">
        <v>0</v>
      </c>
      <c r="AK10">
        <v>15</v>
      </c>
      <c r="AL10">
        <v>0</v>
      </c>
      <c r="AM10">
        <v>12</v>
      </c>
      <c r="AN10">
        <v>0</v>
      </c>
      <c r="AO10">
        <v>0</v>
      </c>
      <c r="AP10">
        <v>12</v>
      </c>
      <c r="AQ10">
        <v>14</v>
      </c>
      <c r="AR10">
        <v>12</v>
      </c>
      <c r="AS10">
        <v>0</v>
      </c>
      <c r="AT10">
        <v>0</v>
      </c>
      <c r="AU10">
        <v>16</v>
      </c>
      <c r="AV10">
        <v>0</v>
      </c>
      <c r="AW10">
        <v>12</v>
      </c>
      <c r="AX10">
        <v>1</v>
      </c>
      <c r="AY10">
        <f>(21/200)</f>
        <v>0.105</v>
      </c>
      <c r="AZ10">
        <f>(22/200)</f>
        <v>0.11</v>
      </c>
      <c r="BA10">
        <f>(19/200)</f>
        <v>9.5000000000000001E-2</v>
      </c>
      <c r="BB10">
        <f>(20/200)</f>
        <v>0.1</v>
      </c>
      <c r="BC10">
        <f>(18/200)</f>
        <v>0.09</v>
      </c>
      <c r="BD10">
        <f>(12/200)</f>
        <v>0.06</v>
      </c>
      <c r="BE10">
        <f>(14/200)</f>
        <v>7.0000000000000007E-2</v>
      </c>
      <c r="BF10">
        <f>(16/200)</f>
        <v>0.08</v>
      </c>
      <c r="BG10">
        <f>(0.105+0.09)</f>
        <v>0.19500000000000001</v>
      </c>
      <c r="BH10">
        <f>(0.11+0.06)</f>
        <v>0.16999999999999998</v>
      </c>
      <c r="BI10">
        <f>(0.095+0.07)</f>
        <v>0.16500000000000001</v>
      </c>
      <c r="BJ10">
        <f>(0.1+0.08)</f>
        <v>0.18</v>
      </c>
      <c r="BK10">
        <f>((0.105/0.195)*100)</f>
        <v>53.846153846153847</v>
      </c>
      <c r="BL10">
        <f>((0.11/0.17)*100)</f>
        <v>64.705882352941174</v>
      </c>
      <c r="BM10">
        <f>((0.095/0.165)*100)</f>
        <v>57.575757575757571</v>
      </c>
      <c r="BN10">
        <f>((0.1/0.18)*100)</f>
        <v>55.555555555555557</v>
      </c>
      <c r="BO10">
        <f>((0.09/0.195)*100)</f>
        <v>46.153846153846153</v>
      </c>
      <c r="BP10">
        <f>((0.06/0.17)*100)</f>
        <v>35.294117647058819</v>
      </c>
      <c r="BQ10">
        <f>((0.07/0.165)*100)</f>
        <v>42.424242424242422</v>
      </c>
      <c r="BR10">
        <f>((0.08/0.18)*100)</f>
        <v>44.44444444444445</v>
      </c>
      <c r="BS10">
        <f>((4/21)*100)</f>
        <v>19.047619047619047</v>
      </c>
      <c r="BT10">
        <f>((16/21)*100)</f>
        <v>76.19047619047619</v>
      </c>
      <c r="BU10">
        <f>((3/21)*100)</f>
        <v>14.285714285714285</v>
      </c>
      <c r="BV10">
        <f>((4/22)*100)</f>
        <v>18.181818181818183</v>
      </c>
      <c r="BW10">
        <f>((4/22)*100)</f>
        <v>18.181818181818183</v>
      </c>
      <c r="BX10">
        <f>((20/22)*100)</f>
        <v>90.909090909090907</v>
      </c>
      <c r="BY10">
        <f>((16/19)*100)</f>
        <v>84.210526315789465</v>
      </c>
      <c r="BZ10">
        <f>((7/19)*100)</f>
        <v>36.84210526315789</v>
      </c>
      <c r="CA10">
        <f>((4/19)*100)</f>
        <v>21.052631578947366</v>
      </c>
      <c r="CB10">
        <f>((2/20)*100)</f>
        <v>10</v>
      </c>
      <c r="CC10">
        <f>((20/20)*100)</f>
        <v>100</v>
      </c>
      <c r="CD10">
        <f>((3/20)*100)</f>
        <v>15</v>
      </c>
      <c r="CE10">
        <f>((0/18)*100)</f>
        <v>0</v>
      </c>
      <c r="CF10">
        <f>((15/18)*100)</f>
        <v>83.333333333333343</v>
      </c>
      <c r="CG10">
        <f>((0/18)*100)</f>
        <v>0</v>
      </c>
      <c r="CH10">
        <f>((0/12)*100)</f>
        <v>0</v>
      </c>
      <c r="CI10">
        <f>((0/12)*100)</f>
        <v>0</v>
      </c>
      <c r="CJ10">
        <f>((12/12)*100)</f>
        <v>100</v>
      </c>
      <c r="CK10">
        <f>((12/14)*100)</f>
        <v>85.714285714285708</v>
      </c>
      <c r="CL10">
        <f>((0/14)*100)</f>
        <v>0</v>
      </c>
      <c r="CM10">
        <f>((0/14)*100)</f>
        <v>0</v>
      </c>
      <c r="CN10">
        <f>((0/16)*100)</f>
        <v>0</v>
      </c>
      <c r="CO10">
        <f>((12/16)*100)</f>
        <v>75</v>
      </c>
      <c r="CP10">
        <f>((1/16)*100)</f>
        <v>6.25</v>
      </c>
      <c r="CQ10">
        <f>$I10/$BG10</f>
        <v>108.13198612201691</v>
      </c>
      <c r="CR10">
        <f>$J10/$BH10</f>
        <v>115.15758823529406</v>
      </c>
      <c r="CS10">
        <f>$K10/$BI10</f>
        <v>117.26631519227182</v>
      </c>
      <c r="CT10">
        <f>$L10/$BJ10</f>
        <v>104.61872394728485</v>
      </c>
      <c r="CV10">
        <v>0.48717948717948723</v>
      </c>
      <c r="CW10">
        <v>8.8235294117647065E-2</v>
      </c>
      <c r="CX10">
        <v>0.46153846153846156</v>
      </c>
      <c r="CY10">
        <v>0.44117647058823528</v>
      </c>
      <c r="CZ10">
        <v>0.3529411764705882</v>
      </c>
      <c r="DA10">
        <v>7.6923076923076927E-2</v>
      </c>
      <c r="DB10">
        <v>8.108108108108103E-2</v>
      </c>
      <c r="DC10">
        <v>0.36363636363636365</v>
      </c>
      <c r="DD10">
        <v>0.45454545454545453</v>
      </c>
      <c r="DE10">
        <v>0.5</v>
      </c>
      <c r="DF10">
        <v>2.7027027027026973E-2</v>
      </c>
      <c r="DG10">
        <v>0.41666666666666663</v>
      </c>
    </row>
    <row r="11" spans="1:111" x14ac:dyDescent="0.25">
      <c r="A11">
        <v>240.78617400000002</v>
      </c>
      <c r="B11">
        <v>6.8469860000000002</v>
      </c>
      <c r="C11">
        <v>229.76296099999999</v>
      </c>
      <c r="D11">
        <v>8.5287729999999993</v>
      </c>
      <c r="E11">
        <v>206.6925</v>
      </c>
      <c r="F11">
        <v>5.9062789999999996</v>
      </c>
      <c r="G11">
        <v>216.81211400000001</v>
      </c>
      <c r="H11">
        <v>8.1083010000000009</v>
      </c>
      <c r="I11">
        <f>SQRT((ABS($A$12-$A$11)^2+(ABS($B$12-$B$11)^2)))</f>
        <v>17.609073863167932</v>
      </c>
      <c r="J11">
        <f>SQRT((ABS($C$12-$C$11)^2+(ABS($D$12-$D$11)^2)))</f>
        <v>20.84169</v>
      </c>
      <c r="K11">
        <f>SQRT((ABS($E$12-$E$11)^2+(ABS($F$12-$F$11)^2)))</f>
        <v>18.434351574991773</v>
      </c>
      <c r="L11">
        <f>SQRT((ABS($G$12-$G$11)^2+(ABS($H$12-$H$11)^2)))</f>
        <v>18.681111868927729</v>
      </c>
      <c r="M11">
        <f>ABS($B$11-$D$11)</f>
        <v>1.681786999999999</v>
      </c>
      <c r="N11">
        <f>ABS($F$11-$H$11)</f>
        <v>2.2020220000000013</v>
      </c>
      <c r="Q11">
        <f>SQRT((ABS($A$11-$E$13)^2+(ABS($B$11-$F$13)^2)))</f>
        <v>3.1976187417479776</v>
      </c>
      <c r="R11">
        <f>SQRT((ABS($C$11-$G$12)^2+(ABS($D$11-$H$12)^2)))</f>
        <v>5.7237018979595753</v>
      </c>
      <c r="S11">
        <v>21</v>
      </c>
      <c r="T11">
        <v>2</v>
      </c>
      <c r="U11">
        <v>17</v>
      </c>
      <c r="V11">
        <v>3</v>
      </c>
      <c r="W11">
        <v>23</v>
      </c>
      <c r="X11">
        <v>5</v>
      </c>
      <c r="Y11">
        <v>6</v>
      </c>
      <c r="Z11">
        <v>19</v>
      </c>
      <c r="AA11">
        <v>19</v>
      </c>
      <c r="AB11">
        <v>16</v>
      </c>
      <c r="AC11">
        <v>4</v>
      </c>
      <c r="AD11">
        <v>3</v>
      </c>
      <c r="AE11">
        <v>19</v>
      </c>
      <c r="AF11">
        <v>3</v>
      </c>
      <c r="AG11">
        <v>19</v>
      </c>
      <c r="AH11">
        <v>2</v>
      </c>
      <c r="AI11">
        <v>18</v>
      </c>
      <c r="AJ11">
        <v>0</v>
      </c>
      <c r="AK11">
        <v>14</v>
      </c>
      <c r="AL11">
        <v>2</v>
      </c>
      <c r="AM11">
        <v>17</v>
      </c>
      <c r="AN11">
        <v>0</v>
      </c>
      <c r="AO11">
        <v>2</v>
      </c>
      <c r="AP11">
        <v>17</v>
      </c>
      <c r="AQ11">
        <v>18</v>
      </c>
      <c r="AR11">
        <v>15</v>
      </c>
      <c r="AS11">
        <v>0</v>
      </c>
      <c r="AT11">
        <v>1</v>
      </c>
      <c r="AU11">
        <v>18</v>
      </c>
      <c r="AV11">
        <v>0</v>
      </c>
      <c r="AW11">
        <v>17</v>
      </c>
      <c r="AX11">
        <v>2</v>
      </c>
      <c r="AY11">
        <f>(21/200)</f>
        <v>0.105</v>
      </c>
      <c r="AZ11">
        <f>(23/200)</f>
        <v>0.115</v>
      </c>
      <c r="BA11">
        <f>(19/200)</f>
        <v>9.5000000000000001E-2</v>
      </c>
      <c r="BB11">
        <f>(19/200)</f>
        <v>9.5000000000000001E-2</v>
      </c>
      <c r="BC11">
        <f>(18/200)</f>
        <v>0.09</v>
      </c>
      <c r="BD11">
        <f>(17/200)</f>
        <v>8.5000000000000006E-2</v>
      </c>
      <c r="BE11">
        <f>(18/200)</f>
        <v>0.09</v>
      </c>
      <c r="BF11">
        <f>(18/200)</f>
        <v>0.09</v>
      </c>
      <c r="BG11">
        <f>(0.105+0.09)</f>
        <v>0.19500000000000001</v>
      </c>
      <c r="BH11">
        <f>(0.115+0.085)</f>
        <v>0.2</v>
      </c>
      <c r="BI11">
        <f>(0.095+0.09)</f>
        <v>0.185</v>
      </c>
      <c r="BJ11">
        <f>(0.095+0.09)</f>
        <v>0.185</v>
      </c>
      <c r="BK11">
        <f>((0.105/0.195)*100)</f>
        <v>53.846153846153847</v>
      </c>
      <c r="BL11">
        <f>((0.115/0.2)*100)</f>
        <v>57.499999999999993</v>
      </c>
      <c r="BM11">
        <f>((0.095/0.185)*100)</f>
        <v>51.351351351351347</v>
      </c>
      <c r="BN11">
        <f>((0.095/0.185)*100)</f>
        <v>51.351351351351347</v>
      </c>
      <c r="BO11">
        <f>((0.09/0.195)*100)</f>
        <v>46.153846153846153</v>
      </c>
      <c r="BP11">
        <f>((0.085/0.2)*100)</f>
        <v>42.5</v>
      </c>
      <c r="BQ11">
        <f>((0.09/0.185)*100)</f>
        <v>48.648648648648646</v>
      </c>
      <c r="BR11">
        <f>((0.09/0.185)*100)</f>
        <v>48.648648648648646</v>
      </c>
      <c r="BS11">
        <f>((2/21)*100)</f>
        <v>9.5238095238095237</v>
      </c>
      <c r="BT11">
        <f>((17/21)*100)</f>
        <v>80.952380952380949</v>
      </c>
      <c r="BU11">
        <f>((3/21)*100)</f>
        <v>14.285714285714285</v>
      </c>
      <c r="BV11">
        <f>((5/23)*100)</f>
        <v>21.739130434782609</v>
      </c>
      <c r="BW11">
        <f>((6/23)*100)</f>
        <v>26.086956521739129</v>
      </c>
      <c r="BX11">
        <f>((19/23)*100)</f>
        <v>82.608695652173907</v>
      </c>
      <c r="BY11">
        <f>((16/19)*100)</f>
        <v>84.210526315789465</v>
      </c>
      <c r="BZ11">
        <f>((4/19)*100)</f>
        <v>21.052631578947366</v>
      </c>
      <c r="CA11">
        <f>((3/19)*100)</f>
        <v>15.789473684210526</v>
      </c>
      <c r="CB11">
        <f>((3/19)*100)</f>
        <v>15.789473684210526</v>
      </c>
      <c r="CC11">
        <f>((19/19)*100)</f>
        <v>100</v>
      </c>
      <c r="CD11">
        <f>((2/19)*100)</f>
        <v>10.526315789473683</v>
      </c>
      <c r="CE11">
        <f>((0/18)*100)</f>
        <v>0</v>
      </c>
      <c r="CF11">
        <f>((14/18)*100)</f>
        <v>77.777777777777786</v>
      </c>
      <c r="CG11">
        <f>((2/18)*100)</f>
        <v>11.111111111111111</v>
      </c>
      <c r="CH11">
        <f>((0/17)*100)</f>
        <v>0</v>
      </c>
      <c r="CI11">
        <f>((2/17)*100)</f>
        <v>11.76470588235294</v>
      </c>
      <c r="CJ11">
        <f>((17/17)*100)</f>
        <v>100</v>
      </c>
      <c r="CK11">
        <f>((15/18)*100)</f>
        <v>83.333333333333343</v>
      </c>
      <c r="CL11">
        <f>((0/18)*100)</f>
        <v>0</v>
      </c>
      <c r="CM11">
        <f>((1/18)*100)</f>
        <v>5.5555555555555554</v>
      </c>
      <c r="CN11">
        <f>((0/18)*100)</f>
        <v>0</v>
      </c>
      <c r="CO11">
        <f>((17/18)*100)</f>
        <v>94.444444444444443</v>
      </c>
      <c r="CP11">
        <f>((2/18)*100)</f>
        <v>11.111111111111111</v>
      </c>
      <c r="CQ11">
        <f>$I11/$BG11</f>
        <v>90.302942888040675</v>
      </c>
      <c r="CR11">
        <f>$J11/$BH11</f>
        <v>104.20845</v>
      </c>
      <c r="CS11">
        <f>$K11/$BI11</f>
        <v>99.645143648604176</v>
      </c>
      <c r="CT11">
        <f>$L11/$BJ11</f>
        <v>100.97898307528503</v>
      </c>
      <c r="CV11">
        <v>0.48717948717948717</v>
      </c>
      <c r="CW11">
        <v>0.12820512820512819</v>
      </c>
      <c r="CX11">
        <v>0.41025641025641024</v>
      </c>
      <c r="CY11">
        <v>0.5</v>
      </c>
      <c r="CZ11">
        <v>0.375</v>
      </c>
      <c r="DA11">
        <v>2.9411764705882353E-2</v>
      </c>
      <c r="DB11">
        <v>0.125</v>
      </c>
      <c r="DC11">
        <v>0.40540540540540543</v>
      </c>
      <c r="DD11">
        <v>0.43243243243243246</v>
      </c>
      <c r="DE11">
        <v>0.43243243243243246</v>
      </c>
      <c r="DF11">
        <v>8.8888888888888906E-2</v>
      </c>
      <c r="DG11">
        <v>0.43243243243243246</v>
      </c>
    </row>
    <row r="12" spans="1:111" x14ac:dyDescent="0.25">
      <c r="A12">
        <v>258.37516099999999</v>
      </c>
      <c r="B12">
        <v>6.0061419999999996</v>
      </c>
      <c r="C12">
        <v>250.60465099999999</v>
      </c>
      <c r="D12">
        <v>8.5287729999999993</v>
      </c>
      <c r="E12">
        <v>225.12472400000001</v>
      </c>
      <c r="F12">
        <v>6.1863440000000001</v>
      </c>
      <c r="G12">
        <v>235.48540199999999</v>
      </c>
      <c r="H12">
        <v>8.6489080000000005</v>
      </c>
      <c r="J12">
        <f>SQRT((ABS($C$13-$C$12)^2+(ABS($D$13-$D$12)^2)))</f>
        <v>14.08292038916932</v>
      </c>
      <c r="K12">
        <f>SQRT((ABS($E$13-$E$12)^2+(ABS($F$13-$F$12)^2)))</f>
        <v>18.860107301627146</v>
      </c>
      <c r="L12">
        <f>SQRT((ABS($G$13-$G$12)^2+(ABS($H$13-$H$12)^2)))</f>
        <v>16.808602432924921</v>
      </c>
      <c r="M12">
        <f>ABS($B$12-$D$12)</f>
        <v>2.5226309999999996</v>
      </c>
      <c r="N12">
        <f>ABS($F$12-$H$12)</f>
        <v>2.4625640000000004</v>
      </c>
      <c r="R12">
        <f>SQRT((ABS($C$12-$G$13)^2+(ABS($D$12-$H$13)^2)))</f>
        <v>1.6962689791728121</v>
      </c>
      <c r="W12">
        <v>25</v>
      </c>
      <c r="X12">
        <v>0</v>
      </c>
      <c r="Y12">
        <v>0</v>
      </c>
      <c r="Z12">
        <v>22</v>
      </c>
      <c r="AA12">
        <v>21</v>
      </c>
      <c r="AB12">
        <v>17</v>
      </c>
      <c r="AC12">
        <v>6</v>
      </c>
      <c r="AD12">
        <v>2</v>
      </c>
      <c r="AE12">
        <v>25</v>
      </c>
      <c r="AF12">
        <v>3</v>
      </c>
      <c r="AG12">
        <v>22</v>
      </c>
      <c r="AH12">
        <v>0</v>
      </c>
      <c r="AM12">
        <v>19</v>
      </c>
      <c r="AN12">
        <v>0</v>
      </c>
      <c r="AO12">
        <v>4</v>
      </c>
      <c r="AP12">
        <v>16</v>
      </c>
      <c r="AQ12">
        <v>19</v>
      </c>
      <c r="AR12">
        <v>14</v>
      </c>
      <c r="AS12">
        <v>2</v>
      </c>
      <c r="AT12">
        <v>2</v>
      </c>
      <c r="AU12">
        <v>20</v>
      </c>
      <c r="AV12">
        <v>2</v>
      </c>
      <c r="AW12">
        <v>16</v>
      </c>
      <c r="AX12">
        <v>1</v>
      </c>
      <c r="AZ12">
        <f>(25/200)</f>
        <v>0.125</v>
      </c>
      <c r="BA12">
        <f>(21/200)</f>
        <v>0.105</v>
      </c>
      <c r="BB12">
        <f>(25/200)</f>
        <v>0.125</v>
      </c>
      <c r="BD12">
        <f>(19/200)</f>
        <v>9.5000000000000001E-2</v>
      </c>
      <c r="BE12">
        <f>(19/200)</f>
        <v>9.5000000000000001E-2</v>
      </c>
      <c r="BF12">
        <f>(20/200)</f>
        <v>0.1</v>
      </c>
      <c r="BH12">
        <f>(0.125+0.095)</f>
        <v>0.22</v>
      </c>
      <c r="BI12">
        <f>(0.105+0.095)</f>
        <v>0.2</v>
      </c>
      <c r="BJ12">
        <f>(0.125+0.1)</f>
        <v>0.22500000000000001</v>
      </c>
      <c r="BL12">
        <f>((0.125/0.22)*100)</f>
        <v>56.81818181818182</v>
      </c>
      <c r="BM12">
        <f>((0.105/0.2)*100)</f>
        <v>52.499999999999993</v>
      </c>
      <c r="BN12">
        <f>((0.125/0.225)*100)</f>
        <v>55.555555555555557</v>
      </c>
      <c r="BP12">
        <f>((0.095/0.22)*100)</f>
        <v>43.18181818181818</v>
      </c>
      <c r="BQ12">
        <f>((0.095/0.2)*100)</f>
        <v>47.5</v>
      </c>
      <c r="BR12">
        <f>((0.1/0.225)*100)</f>
        <v>44.44444444444445</v>
      </c>
      <c r="BV12">
        <f>((0/25)*100)</f>
        <v>0</v>
      </c>
      <c r="BW12">
        <f>((0/25)*100)</f>
        <v>0</v>
      </c>
      <c r="BX12">
        <f>((22/25)*100)</f>
        <v>88</v>
      </c>
      <c r="BY12">
        <f>((17/21)*100)</f>
        <v>80.952380952380949</v>
      </c>
      <c r="BZ12">
        <f>((6/21)*100)</f>
        <v>28.571428571428569</v>
      </c>
      <c r="CA12">
        <f>((2/21)*100)</f>
        <v>9.5238095238095237</v>
      </c>
      <c r="CB12">
        <f>((3/25)*100)</f>
        <v>12</v>
      </c>
      <c r="CC12">
        <f>((22/25)*100)</f>
        <v>88</v>
      </c>
      <c r="CD12">
        <f>((0/25)*100)</f>
        <v>0</v>
      </c>
      <c r="CH12">
        <f>((0/19)*100)</f>
        <v>0</v>
      </c>
      <c r="CI12">
        <f>((4/19)*100)</f>
        <v>21.052631578947366</v>
      </c>
      <c r="CJ12">
        <f>((16/19)*100)</f>
        <v>84.210526315789465</v>
      </c>
      <c r="CK12">
        <f>((14/19)*100)</f>
        <v>73.68421052631578</v>
      </c>
      <c r="CL12">
        <f>((2/19)*100)</f>
        <v>10.526315789473683</v>
      </c>
      <c r="CM12">
        <f>((2/19)*100)</f>
        <v>10.526315789473683</v>
      </c>
      <c r="CN12">
        <f>((2/20)*100)</f>
        <v>10</v>
      </c>
      <c r="CO12">
        <f>((16/20)*100)</f>
        <v>80</v>
      </c>
      <c r="CP12">
        <f>((1/20)*100)</f>
        <v>5</v>
      </c>
      <c r="CR12">
        <f>$J12/$BH12</f>
        <v>64.013274496224184</v>
      </c>
      <c r="CS12">
        <f>$K12/$BI12</f>
        <v>94.300536508135721</v>
      </c>
      <c r="CT12">
        <f>$L12/$BJ12</f>
        <v>74.704899701888536</v>
      </c>
      <c r="CW12">
        <v>0.10256410256410256</v>
      </c>
      <c r="CY12">
        <v>0.43181818181818177</v>
      </c>
      <c r="CZ12">
        <v>0.34090909090909094</v>
      </c>
      <c r="DA12">
        <v>0.1</v>
      </c>
      <c r="DC12">
        <v>0.375</v>
      </c>
      <c r="DD12">
        <v>0.47499999999999998</v>
      </c>
      <c r="DE12">
        <v>0.48888888888888887</v>
      </c>
      <c r="DG12">
        <v>0.42222222222222228</v>
      </c>
    </row>
    <row r="13" spans="1:111" x14ac:dyDescent="0.25">
      <c r="C13">
        <v>264.57943499999999</v>
      </c>
      <c r="D13">
        <v>6.786918</v>
      </c>
      <c r="E13">
        <v>243.978711</v>
      </c>
      <c r="F13">
        <v>6.6667829999999997</v>
      </c>
      <c r="G13">
        <v>252.29132099999998</v>
      </c>
      <c r="H13">
        <v>8.3485709999999997</v>
      </c>
      <c r="N13">
        <f>ABS($F$13-$H$13)</f>
        <v>1.6817880000000001</v>
      </c>
      <c r="O13">
        <v>1.9812889999999999</v>
      </c>
      <c r="P13">
        <v>4.1681825000000003</v>
      </c>
      <c r="AQ13">
        <v>29</v>
      </c>
      <c r="AR13">
        <v>25</v>
      </c>
      <c r="AS13">
        <v>4</v>
      </c>
      <c r="AT13">
        <v>4</v>
      </c>
      <c r="BE13">
        <f>(29/200)</f>
        <v>0.14499999999999999</v>
      </c>
      <c r="CK13">
        <f>((25/29)*100)</f>
        <v>86.206896551724128</v>
      </c>
      <c r="CL13">
        <f>((4/29)*100)</f>
        <v>13.793103448275861</v>
      </c>
      <c r="CM13">
        <f>((4/29)*100)</f>
        <v>13.793103448275861</v>
      </c>
      <c r="DA13">
        <v>6.8181818181818177E-2</v>
      </c>
    </row>
    <row r="14" spans="1:11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</row>
    <row r="15" spans="1:111" x14ac:dyDescent="0.25">
      <c r="A15">
        <v>195.31104199999999</v>
      </c>
      <c r="B15">
        <v>7.7437329999999998</v>
      </c>
      <c r="C15">
        <v>204.76486499999999</v>
      </c>
      <c r="D15">
        <v>6.0662089999999997</v>
      </c>
      <c r="E15">
        <v>213.499144</v>
      </c>
      <c r="F15">
        <v>10.150392999999999</v>
      </c>
      <c r="G15">
        <v>207.89723499999999</v>
      </c>
      <c r="H15">
        <v>6.0662089999999997</v>
      </c>
      <c r="I15">
        <f>SQRT((ABS($A$16-$A$15)^2+(ABS($B$16-$B$15)^2)))</f>
        <v>14.860531245742894</v>
      </c>
      <c r="J15">
        <f>SQRT((ABS($C$16-$C$15)^2+(ABS($D$16-$D$15)^2)))</f>
        <v>16.692107130291074</v>
      </c>
      <c r="K15">
        <f>SQRT((ABS($E$16-$E$15)^2+(ABS($F$16-$F$15)^2)))</f>
        <v>13.80528892599256</v>
      </c>
      <c r="L15">
        <f>SQRT((ABS($G$16-$G$15)^2+(ABS($H$16-$H$15)^2)))</f>
        <v>14.586552461685805</v>
      </c>
      <c r="M15">
        <f>ABS($B$15-$D$15)</f>
        <v>1.677524</v>
      </c>
      <c r="N15">
        <f>ABS($F$15-$H$15)</f>
        <v>4.0841839999999996</v>
      </c>
      <c r="Q15">
        <f>SQRT((ABS($A$15-$E$16)^2+(ABS($B$15-$F$16)^2)))</f>
        <v>4.6808273279100128</v>
      </c>
      <c r="R15">
        <f>SQRT((ABS($C$15-$G$15)^2+(ABS($D$15-$H$15)^2)))</f>
        <v>3.1323700000000088</v>
      </c>
      <c r="S15">
        <v>27</v>
      </c>
      <c r="T15">
        <v>0</v>
      </c>
      <c r="U15">
        <v>0</v>
      </c>
      <c r="V15">
        <v>24</v>
      </c>
      <c r="W15">
        <v>23</v>
      </c>
      <c r="X15">
        <v>0</v>
      </c>
      <c r="Y15">
        <v>21</v>
      </c>
      <c r="Z15">
        <v>0</v>
      </c>
      <c r="AA15">
        <v>22</v>
      </c>
      <c r="AB15">
        <v>0</v>
      </c>
      <c r="AC15">
        <v>21</v>
      </c>
      <c r="AD15">
        <v>0</v>
      </c>
      <c r="AE15">
        <v>24</v>
      </c>
      <c r="AF15">
        <v>24</v>
      </c>
      <c r="AG15">
        <v>0</v>
      </c>
      <c r="AH15">
        <v>0</v>
      </c>
      <c r="AI15">
        <v>30</v>
      </c>
      <c r="AJ15">
        <v>7</v>
      </c>
      <c r="AK15">
        <v>8</v>
      </c>
      <c r="AL15">
        <v>30</v>
      </c>
      <c r="AM15">
        <v>30</v>
      </c>
      <c r="AN15">
        <v>3</v>
      </c>
      <c r="AO15">
        <v>29</v>
      </c>
      <c r="AP15">
        <v>3</v>
      </c>
      <c r="AQ15">
        <v>31</v>
      </c>
      <c r="AR15">
        <v>5</v>
      </c>
      <c r="AS15">
        <v>29</v>
      </c>
      <c r="AT15">
        <v>5</v>
      </c>
      <c r="AU15">
        <v>33</v>
      </c>
      <c r="AV15">
        <v>30</v>
      </c>
      <c r="AW15">
        <v>10</v>
      </c>
      <c r="AX15">
        <v>11</v>
      </c>
      <c r="AY15">
        <f>(27/200)</f>
        <v>0.13500000000000001</v>
      </c>
      <c r="AZ15">
        <f>(23/200)</f>
        <v>0.115</v>
      </c>
      <c r="BA15">
        <f>(22/200)</f>
        <v>0.11</v>
      </c>
      <c r="BB15">
        <f>(24/200)</f>
        <v>0.12</v>
      </c>
      <c r="BC15">
        <f>(30/200)</f>
        <v>0.15</v>
      </c>
      <c r="BD15">
        <f>(30/200)</f>
        <v>0.15</v>
      </c>
      <c r="BE15">
        <f>(31/200)</f>
        <v>0.155</v>
      </c>
      <c r="BF15">
        <f>(33/200)</f>
        <v>0.16500000000000001</v>
      </c>
      <c r="BG15">
        <f>(0.135+0.15)</f>
        <v>0.28500000000000003</v>
      </c>
      <c r="BH15">
        <f>(0.115+0.15)</f>
        <v>0.26500000000000001</v>
      </c>
      <c r="BI15">
        <f>(0.11+0.155)</f>
        <v>0.26500000000000001</v>
      </c>
      <c r="BJ15">
        <f>(0.12+0.165)</f>
        <v>0.28500000000000003</v>
      </c>
      <c r="BK15">
        <f>((0.135/0.285)*100)</f>
        <v>47.368421052631589</v>
      </c>
      <c r="BL15">
        <f>((0.115/0.265)*100)</f>
        <v>43.39622641509434</v>
      </c>
      <c r="BM15">
        <f>((0.11/0.265)*100)</f>
        <v>41.509433962264147</v>
      </c>
      <c r="BN15">
        <f>((0.12/0.285)*100)</f>
        <v>42.10526315789474</v>
      </c>
      <c r="BO15">
        <f>((0.15/0.285)*100)</f>
        <v>52.631578947368418</v>
      </c>
      <c r="BP15">
        <f>((0.15/0.265)*100)</f>
        <v>56.60377358490566</v>
      </c>
      <c r="BQ15">
        <f>((0.155/0.265)*100)</f>
        <v>58.490566037735846</v>
      </c>
      <c r="BR15">
        <f>((0.165/0.285)*100)</f>
        <v>57.894736842105267</v>
      </c>
      <c r="BS15">
        <f>((0/27)*100)</f>
        <v>0</v>
      </c>
      <c r="BT15">
        <f>((0/27)*100)</f>
        <v>0</v>
      </c>
      <c r="BU15">
        <f>((24/27)*100)</f>
        <v>88.888888888888886</v>
      </c>
      <c r="BV15">
        <f>((0/23)*100)</f>
        <v>0</v>
      </c>
      <c r="BW15">
        <f>((21/23)*100)</f>
        <v>91.304347826086953</v>
      </c>
      <c r="BX15">
        <f>((0/23)*100)</f>
        <v>0</v>
      </c>
      <c r="BY15">
        <f>((0/22)*100)</f>
        <v>0</v>
      </c>
      <c r="BZ15">
        <f>((21/22)*100)</f>
        <v>95.454545454545453</v>
      </c>
      <c r="CA15">
        <f>((0/22)*100)</f>
        <v>0</v>
      </c>
      <c r="CB15">
        <f>((24/24)*100)</f>
        <v>100</v>
      </c>
      <c r="CC15">
        <f>((0/24)*100)</f>
        <v>0</v>
      </c>
      <c r="CD15">
        <f>((0/24)*100)</f>
        <v>0</v>
      </c>
      <c r="CE15">
        <f>((7/30)*100)</f>
        <v>23.333333333333332</v>
      </c>
      <c r="CF15">
        <f>((8/30)*100)</f>
        <v>26.666666666666668</v>
      </c>
      <c r="CG15">
        <f>((30/30)*100)</f>
        <v>100</v>
      </c>
      <c r="CH15">
        <f>((3/30)*100)</f>
        <v>10</v>
      </c>
      <c r="CI15">
        <f>((29/30)*100)</f>
        <v>96.666666666666671</v>
      </c>
      <c r="CJ15">
        <f>((3/30)*100)</f>
        <v>10</v>
      </c>
      <c r="CK15">
        <f>((5/31)*100)</f>
        <v>16.129032258064516</v>
      </c>
      <c r="CL15">
        <f>((29/31)*100)</f>
        <v>93.548387096774192</v>
      </c>
      <c r="CM15">
        <f>((5/31)*100)</f>
        <v>16.129032258064516</v>
      </c>
      <c r="CN15">
        <f>((30/33)*100)</f>
        <v>90.909090909090907</v>
      </c>
      <c r="CO15">
        <f>((10/33)*100)</f>
        <v>30.303030303030305</v>
      </c>
      <c r="CP15">
        <f>((11/33)*100)</f>
        <v>33.333333333333329</v>
      </c>
      <c r="CQ15">
        <f>$I15/$BG15</f>
        <v>52.142214897343486</v>
      </c>
      <c r="CR15">
        <f>$J15/$BH15</f>
        <v>62.989083510532353</v>
      </c>
      <c r="CS15">
        <f>$K15/$BI15</f>
        <v>52.095429909405887</v>
      </c>
      <c r="CT15">
        <f>$L15/$BJ15</f>
        <v>51.180885830476505</v>
      </c>
      <c r="CV15">
        <v>0.45614035087719296</v>
      </c>
      <c r="CW15">
        <v>0.47368421052631582</v>
      </c>
      <c r="CX15">
        <v>0</v>
      </c>
      <c r="CY15">
        <v>0.49056603773584906</v>
      </c>
      <c r="CZ15">
        <v>1.8867924528301883E-2</v>
      </c>
      <c r="DA15">
        <v>0.49056603773584906</v>
      </c>
      <c r="DB15">
        <v>0.49056603773584906</v>
      </c>
      <c r="DC15">
        <v>1.8867924528301886E-2</v>
      </c>
      <c r="DD15">
        <v>0.49056603773584906</v>
      </c>
      <c r="DE15">
        <v>0</v>
      </c>
      <c r="DF15">
        <v>0.45614035087719296</v>
      </c>
      <c r="DG15">
        <v>0.47368421052631582</v>
      </c>
    </row>
    <row r="16" spans="1:111" x14ac:dyDescent="0.25">
      <c r="A16">
        <v>180.50859299999999</v>
      </c>
      <c r="B16">
        <v>9.0563230000000008</v>
      </c>
      <c r="C16">
        <v>188.07428199999998</v>
      </c>
      <c r="D16">
        <v>5.8406440000000002</v>
      </c>
      <c r="E16">
        <v>199.71892700000001</v>
      </c>
      <c r="F16">
        <v>9.3187549999999995</v>
      </c>
      <c r="G16">
        <v>193.33736099999999</v>
      </c>
      <c r="H16">
        <v>5.1844029999999997</v>
      </c>
      <c r="I16">
        <f>SQRT((ABS($A$17-$A$16)^2+(ABS($B$17-$B$16)^2)))</f>
        <v>18.13037154739045</v>
      </c>
      <c r="J16">
        <f>SQRT((ABS($C$17-$C$16)^2+(ABS($D$17-$D$16)^2)))</f>
        <v>15.467128113945558</v>
      </c>
      <c r="K16">
        <f>SQRT((ABS($E$17-$E$16)^2+(ABS($F$17-$F$16)^2)))</f>
        <v>14.572550029617336</v>
      </c>
      <c r="L16">
        <f>SQRT((ABS($G$17-$G$16)^2+(ABS($H$17-$H$16)^2)))</f>
        <v>16.052556183340656</v>
      </c>
      <c r="M16">
        <f>ABS($B$16-$D$16)</f>
        <v>3.2156790000000006</v>
      </c>
      <c r="N16">
        <f>ABS($F$16-$H$16)</f>
        <v>4.1343519999999998</v>
      </c>
      <c r="Q16">
        <f>SQRT((ABS($A$16-$E$17)^2+(ABS($B$16-$F$17)^2)))</f>
        <v>4.8346192781115755</v>
      </c>
      <c r="R16">
        <f>SQRT((ABS($C$16-$G$16)^2+(ABS($D$16-$H$16)^2)))</f>
        <v>5.303833784190644</v>
      </c>
      <c r="S16">
        <v>26</v>
      </c>
      <c r="T16">
        <v>2</v>
      </c>
      <c r="U16">
        <v>0</v>
      </c>
      <c r="V16">
        <v>17</v>
      </c>
      <c r="W16">
        <v>22</v>
      </c>
      <c r="X16">
        <v>0</v>
      </c>
      <c r="Y16">
        <v>17</v>
      </c>
      <c r="Z16">
        <v>0</v>
      </c>
      <c r="AA16">
        <v>18</v>
      </c>
      <c r="AB16">
        <v>0</v>
      </c>
      <c r="AC16">
        <v>17</v>
      </c>
      <c r="AD16">
        <v>0</v>
      </c>
      <c r="AE16">
        <v>17</v>
      </c>
      <c r="AF16">
        <v>17</v>
      </c>
      <c r="AG16">
        <v>0</v>
      </c>
      <c r="AH16">
        <v>0</v>
      </c>
      <c r="AI16">
        <v>31</v>
      </c>
      <c r="AJ16">
        <v>9</v>
      </c>
      <c r="AK16">
        <v>13</v>
      </c>
      <c r="AL16">
        <v>31</v>
      </c>
      <c r="AM16">
        <v>36</v>
      </c>
      <c r="AN16">
        <v>9</v>
      </c>
      <c r="AO16">
        <v>35</v>
      </c>
      <c r="AP16">
        <v>12</v>
      </c>
      <c r="AQ16">
        <v>40</v>
      </c>
      <c r="AR16">
        <v>13</v>
      </c>
      <c r="AS16">
        <v>35</v>
      </c>
      <c r="AT16">
        <v>16</v>
      </c>
      <c r="AU16">
        <v>36</v>
      </c>
      <c r="AV16">
        <v>31</v>
      </c>
      <c r="AW16">
        <v>14</v>
      </c>
      <c r="AX16">
        <v>18</v>
      </c>
      <c r="AY16">
        <f>(26/200)</f>
        <v>0.13</v>
      </c>
      <c r="AZ16">
        <f>(22/200)</f>
        <v>0.11</v>
      </c>
      <c r="BA16">
        <f>(18/200)</f>
        <v>0.09</v>
      </c>
      <c r="BB16">
        <f>(17/200)</f>
        <v>8.5000000000000006E-2</v>
      </c>
      <c r="BC16">
        <f>(31/200)</f>
        <v>0.155</v>
      </c>
      <c r="BD16">
        <f>(36/200)</f>
        <v>0.18</v>
      </c>
      <c r="BE16">
        <f>(40/200)</f>
        <v>0.2</v>
      </c>
      <c r="BF16">
        <f>(36/200)</f>
        <v>0.18</v>
      </c>
      <c r="BG16">
        <f>(0.13+0.155)</f>
        <v>0.28500000000000003</v>
      </c>
      <c r="BH16">
        <f>(0.11+0.18)</f>
        <v>0.28999999999999998</v>
      </c>
      <c r="BI16">
        <f>(0.09+0.2)</f>
        <v>0.29000000000000004</v>
      </c>
      <c r="BJ16">
        <f>(0.085+0.18)</f>
        <v>0.26500000000000001</v>
      </c>
      <c r="BK16">
        <f>((0.13/0.285)*100)</f>
        <v>45.614035087719301</v>
      </c>
      <c r="BL16">
        <f>((0.11/0.29)*100)</f>
        <v>37.931034482758626</v>
      </c>
      <c r="BM16">
        <f>((0.09/0.29)*100)</f>
        <v>31.03448275862069</v>
      </c>
      <c r="BN16">
        <f>((0.085/0.265)*100)</f>
        <v>32.075471698113205</v>
      </c>
      <c r="BO16">
        <f>((0.155/0.285)*100)</f>
        <v>54.385964912280706</v>
      </c>
      <c r="BP16">
        <f>((0.18/0.29)*100)</f>
        <v>62.068965517241381</v>
      </c>
      <c r="BQ16">
        <f>((0.2/0.29)*100)</f>
        <v>68.965517241379317</v>
      </c>
      <c r="BR16">
        <f>((0.18/0.265)*100)</f>
        <v>67.924528301886795</v>
      </c>
      <c r="BS16">
        <f>((2/26)*100)</f>
        <v>7.6923076923076925</v>
      </c>
      <c r="BT16">
        <f>((0/26)*100)</f>
        <v>0</v>
      </c>
      <c r="BU16">
        <f>((17/26)*100)</f>
        <v>65.384615384615387</v>
      </c>
      <c r="BV16">
        <f>((0/22)*100)</f>
        <v>0</v>
      </c>
      <c r="BW16">
        <f>((17/22)*100)</f>
        <v>77.272727272727266</v>
      </c>
      <c r="BX16">
        <f>((0/22)*100)</f>
        <v>0</v>
      </c>
      <c r="BY16">
        <f>((0/18)*100)</f>
        <v>0</v>
      </c>
      <c r="BZ16">
        <f>((17/18)*100)</f>
        <v>94.444444444444443</v>
      </c>
      <c r="CA16">
        <f>((0/18)*100)</f>
        <v>0</v>
      </c>
      <c r="CB16">
        <f>((17/17)*100)</f>
        <v>100</v>
      </c>
      <c r="CC16">
        <f>((0/17)*100)</f>
        <v>0</v>
      </c>
      <c r="CD16">
        <f>((0/17)*100)</f>
        <v>0</v>
      </c>
      <c r="CE16">
        <f>((9/31)*100)</f>
        <v>29.032258064516132</v>
      </c>
      <c r="CF16">
        <f>((13/31)*100)</f>
        <v>41.935483870967744</v>
      </c>
      <c r="CG16">
        <f>((31/31)*100)</f>
        <v>100</v>
      </c>
      <c r="CH16">
        <f>((9/36)*100)</f>
        <v>25</v>
      </c>
      <c r="CI16">
        <f>((35/36)*100)</f>
        <v>97.222222222222214</v>
      </c>
      <c r="CJ16">
        <f>((12/36)*100)</f>
        <v>33.333333333333329</v>
      </c>
      <c r="CK16">
        <f>((13/40)*100)</f>
        <v>32.5</v>
      </c>
      <c r="CL16">
        <f>((35/40)*100)</f>
        <v>87.5</v>
      </c>
      <c r="CM16">
        <f>((16/40)*100)</f>
        <v>40</v>
      </c>
      <c r="CN16">
        <f>((31/36)*100)</f>
        <v>86.111111111111114</v>
      </c>
      <c r="CO16">
        <f>((14/36)*100)</f>
        <v>38.888888888888893</v>
      </c>
      <c r="CP16">
        <f>((18/36)*100)</f>
        <v>50</v>
      </c>
      <c r="CQ16">
        <f>$I16/$BG16</f>
        <v>63.615338762773497</v>
      </c>
      <c r="CR16">
        <f>$J16/$BH16</f>
        <v>53.334924530846756</v>
      </c>
      <c r="CS16">
        <f>$K16/$BI16</f>
        <v>50.25017251592184</v>
      </c>
      <c r="CT16">
        <f>$L16/$BJ16</f>
        <v>60.575683710719453</v>
      </c>
      <c r="CV16">
        <v>0.47368421052631582</v>
      </c>
      <c r="CW16">
        <v>0.49122807017543857</v>
      </c>
      <c r="CX16">
        <v>0</v>
      </c>
      <c r="CY16">
        <v>0.46551724137931033</v>
      </c>
      <c r="CZ16">
        <v>1.7241379310344862E-2</v>
      </c>
      <c r="DA16">
        <v>0.46551724137931033</v>
      </c>
      <c r="DB16">
        <v>0.48275862068965519</v>
      </c>
      <c r="DC16">
        <v>1.7241379310344827E-2</v>
      </c>
      <c r="DD16">
        <v>0.48275862068965519</v>
      </c>
      <c r="DE16">
        <v>0</v>
      </c>
      <c r="DF16">
        <v>0.49056603773584906</v>
      </c>
      <c r="DG16">
        <v>0.47169811320754718</v>
      </c>
    </row>
    <row r="17" spans="1:111" x14ac:dyDescent="0.25">
      <c r="A17">
        <v>162.41674799999998</v>
      </c>
      <c r="B17">
        <v>7.8750030000000004</v>
      </c>
      <c r="C17">
        <v>172.61397599999998</v>
      </c>
      <c r="D17">
        <v>6.2999809999999998</v>
      </c>
      <c r="E17">
        <v>185.179665</v>
      </c>
      <c r="F17">
        <v>10.303171000000001</v>
      </c>
      <c r="G17">
        <v>177.28493900000001</v>
      </c>
      <c r="H17">
        <v>5.250038</v>
      </c>
      <c r="I17">
        <f>SQRT((ABS($A$18-$A$17)^2+(ABS($B$18-$B$17)^2)))</f>
        <v>18.013048963638546</v>
      </c>
      <c r="J17">
        <f>SQRT((ABS($C$18-$C$17)^2+(ABS($D$18-$D$17)^2)))</f>
        <v>18.717234719789229</v>
      </c>
      <c r="K17">
        <f>SQRT((ABS($E$18-$E$17)^2+(ABS($F$18-$F$17)^2)))</f>
        <v>18.280645836636328</v>
      </c>
      <c r="L17">
        <f>SQRT((ABS($G$18-$G$17)^2+(ABS($H$18-$H$17)^2)))</f>
        <v>18.430238591672627</v>
      </c>
      <c r="M17">
        <f>ABS($B$17-$D$17)</f>
        <v>1.5750220000000006</v>
      </c>
      <c r="N17">
        <f>ABS($F$17-$H$17)</f>
        <v>5.0531330000000008</v>
      </c>
      <c r="Q17">
        <f>SQRT((ABS($A$17-$E$18)^2+(ABS($B$17-$F$18)^2)))</f>
        <v>4.6448867602386317</v>
      </c>
      <c r="R17">
        <f>SQRT((ABS($C$17-$G$17)^2+(ABS($D$17-$H$17)^2)))</f>
        <v>4.7875124700222207</v>
      </c>
      <c r="S17">
        <v>26</v>
      </c>
      <c r="T17">
        <v>3</v>
      </c>
      <c r="U17">
        <v>3</v>
      </c>
      <c r="V17">
        <v>19</v>
      </c>
      <c r="W17">
        <v>25</v>
      </c>
      <c r="X17">
        <v>2</v>
      </c>
      <c r="Y17">
        <v>21</v>
      </c>
      <c r="Z17">
        <v>0</v>
      </c>
      <c r="AA17">
        <v>21</v>
      </c>
      <c r="AB17">
        <v>0</v>
      </c>
      <c r="AC17">
        <v>21</v>
      </c>
      <c r="AD17">
        <v>0</v>
      </c>
      <c r="AE17">
        <v>19</v>
      </c>
      <c r="AF17">
        <v>19</v>
      </c>
      <c r="AG17">
        <v>0</v>
      </c>
      <c r="AH17">
        <v>0</v>
      </c>
      <c r="AI17">
        <v>24</v>
      </c>
      <c r="AJ17">
        <v>1</v>
      </c>
      <c r="AK17">
        <v>3</v>
      </c>
      <c r="AL17">
        <v>24</v>
      </c>
      <c r="AM17">
        <v>28</v>
      </c>
      <c r="AN17">
        <v>4</v>
      </c>
      <c r="AO17">
        <v>27</v>
      </c>
      <c r="AP17">
        <v>11</v>
      </c>
      <c r="AQ17">
        <v>30</v>
      </c>
      <c r="AR17">
        <v>4</v>
      </c>
      <c r="AS17">
        <v>27</v>
      </c>
      <c r="AT17">
        <v>13</v>
      </c>
      <c r="AU17">
        <v>28</v>
      </c>
      <c r="AV17">
        <v>24</v>
      </c>
      <c r="AW17">
        <v>3</v>
      </c>
      <c r="AX17">
        <v>7</v>
      </c>
      <c r="AY17">
        <f>(26/200)</f>
        <v>0.13</v>
      </c>
      <c r="AZ17">
        <f>(25/200)</f>
        <v>0.125</v>
      </c>
      <c r="BA17">
        <f>(21/200)</f>
        <v>0.105</v>
      </c>
      <c r="BB17">
        <f>(19/200)</f>
        <v>9.5000000000000001E-2</v>
      </c>
      <c r="BC17">
        <f>(24/200)</f>
        <v>0.12</v>
      </c>
      <c r="BD17">
        <f>(28/200)</f>
        <v>0.14000000000000001</v>
      </c>
      <c r="BE17">
        <f>(30/200)</f>
        <v>0.15</v>
      </c>
      <c r="BF17">
        <f>(28/200)</f>
        <v>0.14000000000000001</v>
      </c>
      <c r="BG17">
        <f>(0.13+0.12)</f>
        <v>0.25</v>
      </c>
      <c r="BH17">
        <f>(0.125+0.14)</f>
        <v>0.26500000000000001</v>
      </c>
      <c r="BI17">
        <f>(0.105+0.15)</f>
        <v>0.255</v>
      </c>
      <c r="BJ17">
        <f>(0.095+0.14)</f>
        <v>0.23500000000000001</v>
      </c>
      <c r="BK17">
        <f>((0.13/0.25)*100)</f>
        <v>52</v>
      </c>
      <c r="BL17">
        <f>((0.125/0.265)*100)</f>
        <v>47.169811320754711</v>
      </c>
      <c r="BM17">
        <f>((0.105/0.255)*100)</f>
        <v>41.17647058823529</v>
      </c>
      <c r="BN17">
        <f>((0.095/0.235)*100)</f>
        <v>40.425531914893618</v>
      </c>
      <c r="BO17">
        <f>((0.12/0.25)*100)</f>
        <v>48</v>
      </c>
      <c r="BP17">
        <f>((0.14/0.265)*100)</f>
        <v>52.830188679245282</v>
      </c>
      <c r="BQ17">
        <f>((0.15/0.255)*100)</f>
        <v>58.82352941176471</v>
      </c>
      <c r="BR17">
        <f>((0.14/0.235)*100)</f>
        <v>59.574468085106389</v>
      </c>
      <c r="BS17">
        <f>((3/26)*100)</f>
        <v>11.538461538461538</v>
      </c>
      <c r="BT17">
        <f>((3/26)*100)</f>
        <v>11.538461538461538</v>
      </c>
      <c r="BU17">
        <f>((19/26)*100)</f>
        <v>73.076923076923066</v>
      </c>
      <c r="BV17">
        <f>((2/25)*100)</f>
        <v>8</v>
      </c>
      <c r="BW17">
        <f>((21/25)*100)</f>
        <v>84</v>
      </c>
      <c r="BX17">
        <f>((0/25)*100)</f>
        <v>0</v>
      </c>
      <c r="BY17">
        <f>((0/21)*100)</f>
        <v>0</v>
      </c>
      <c r="BZ17">
        <f>((21/21)*100)</f>
        <v>100</v>
      </c>
      <c r="CA17">
        <f>((0/21)*100)</f>
        <v>0</v>
      </c>
      <c r="CB17">
        <f>((19/19)*100)</f>
        <v>100</v>
      </c>
      <c r="CC17">
        <f>((0/19)*100)</f>
        <v>0</v>
      </c>
      <c r="CD17">
        <f>((0/19)*100)</f>
        <v>0</v>
      </c>
      <c r="CE17">
        <f>((1/24)*100)</f>
        <v>4.1666666666666661</v>
      </c>
      <c r="CF17">
        <f>((3/24)*100)</f>
        <v>12.5</v>
      </c>
      <c r="CG17">
        <f>((24/24)*100)</f>
        <v>100</v>
      </c>
      <c r="CH17">
        <f>((4/28)*100)</f>
        <v>14.285714285714285</v>
      </c>
      <c r="CI17">
        <f>((27/28)*100)</f>
        <v>96.428571428571431</v>
      </c>
      <c r="CJ17">
        <f>((11/28)*100)</f>
        <v>39.285714285714285</v>
      </c>
      <c r="CK17">
        <f>((4/30)*100)</f>
        <v>13.333333333333334</v>
      </c>
      <c r="CL17">
        <f>((27/30)*100)</f>
        <v>90</v>
      </c>
      <c r="CM17">
        <f>((13/30)*100)</f>
        <v>43.333333333333336</v>
      </c>
      <c r="CN17">
        <f>((24/28)*100)</f>
        <v>85.714285714285708</v>
      </c>
      <c r="CO17">
        <f>((3/28)*100)</f>
        <v>10.714285714285714</v>
      </c>
      <c r="CP17">
        <f>((7/28)*100)</f>
        <v>25</v>
      </c>
      <c r="CQ17">
        <f>$I17/$BG17</f>
        <v>72.052195854554185</v>
      </c>
      <c r="CR17">
        <f>$J17/$BH17</f>
        <v>70.631074414298979</v>
      </c>
      <c r="CS17">
        <f>$K17/$BI17</f>
        <v>71.688807202495397</v>
      </c>
      <c r="CT17">
        <f>$L17/$BJ17</f>
        <v>78.426547198606912</v>
      </c>
      <c r="CV17">
        <v>0.45999999999999996</v>
      </c>
      <c r="CW17">
        <v>0.43999999999999995</v>
      </c>
      <c r="CX17">
        <v>7.0175438596491224E-2</v>
      </c>
      <c r="CY17">
        <v>0.43396226415094341</v>
      </c>
      <c r="CZ17">
        <v>1.8867924528301883E-2</v>
      </c>
      <c r="DA17">
        <v>0.49056603773584906</v>
      </c>
      <c r="DB17">
        <v>0.43137254901960786</v>
      </c>
      <c r="DC17">
        <v>2.2727272727272707E-2</v>
      </c>
      <c r="DD17">
        <v>0.49019607843137258</v>
      </c>
      <c r="DE17">
        <v>8.5106382978723416E-2</v>
      </c>
      <c r="DF17">
        <v>0.42553191489361702</v>
      </c>
      <c r="DG17">
        <v>0.44680851063829785</v>
      </c>
    </row>
    <row r="18" spans="1:111" x14ac:dyDescent="0.25">
      <c r="A18">
        <v>144.45649399999999</v>
      </c>
      <c r="B18">
        <v>6.4968849999999998</v>
      </c>
      <c r="C18">
        <v>153.93001599999999</v>
      </c>
      <c r="D18">
        <v>5.1844029999999997</v>
      </c>
      <c r="E18">
        <v>166.95612</v>
      </c>
      <c r="F18">
        <v>8.8594190000000008</v>
      </c>
      <c r="G18">
        <v>158.86416599999998</v>
      </c>
      <c r="H18">
        <v>4.6594309999999997</v>
      </c>
      <c r="I18">
        <f>SQRT((ABS($A$19-$A$18)^2+(ABS($B$19-$B$18)^2)))</f>
        <v>29.18716891122855</v>
      </c>
      <c r="J18">
        <f>SQRT((ABS($C$19-$C$18)^2+(ABS($D$19-$D$18)^2)))</f>
        <v>29.694075775138487</v>
      </c>
      <c r="K18">
        <f>SQRT((ABS($E$19-$E$18)^2+(ABS($F$19-$F$18)^2)))</f>
        <v>17.454853250362483</v>
      </c>
      <c r="L18">
        <f>SQRT((ABS($G$19-$G$18)^2+(ABS($H$19-$H$18)^2)))</f>
        <v>30.485089995819337</v>
      </c>
      <c r="M18">
        <f>ABS($B$18-$D$18)</f>
        <v>1.3124820000000001</v>
      </c>
      <c r="N18">
        <f>ABS($F$18-$H$18)</f>
        <v>4.1999880000000012</v>
      </c>
      <c r="Q18">
        <f>SQRT((ABS($A$18-$E$19)^2+(ABS($B$18-$F$19)^2)))</f>
        <v>5.2857267304500466</v>
      </c>
      <c r="R18">
        <f>SQRT((ABS($C$18-$G$18)^2+(ABS($D$18-$H$18)^2)))</f>
        <v>4.961998773003061</v>
      </c>
      <c r="S18">
        <v>20</v>
      </c>
      <c r="T18">
        <v>1</v>
      </c>
      <c r="U18">
        <v>3</v>
      </c>
      <c r="V18">
        <v>15</v>
      </c>
      <c r="W18">
        <v>24</v>
      </c>
      <c r="X18">
        <v>4</v>
      </c>
      <c r="Y18">
        <v>19</v>
      </c>
      <c r="Z18">
        <v>4</v>
      </c>
      <c r="AA18">
        <v>19</v>
      </c>
      <c r="AB18">
        <v>3</v>
      </c>
      <c r="AC18">
        <v>19</v>
      </c>
      <c r="AD18">
        <v>0</v>
      </c>
      <c r="AE18">
        <v>18</v>
      </c>
      <c r="AF18">
        <v>15</v>
      </c>
      <c r="AG18">
        <v>4</v>
      </c>
      <c r="AH18">
        <v>0</v>
      </c>
      <c r="AI18">
        <v>20</v>
      </c>
      <c r="AJ18">
        <v>0</v>
      </c>
      <c r="AK18">
        <v>4</v>
      </c>
      <c r="AL18">
        <v>17</v>
      </c>
      <c r="AM18">
        <v>24</v>
      </c>
      <c r="AN18">
        <v>1</v>
      </c>
      <c r="AO18">
        <v>24</v>
      </c>
      <c r="AP18">
        <v>5</v>
      </c>
      <c r="AQ18">
        <v>25</v>
      </c>
      <c r="AR18">
        <v>2</v>
      </c>
      <c r="AS18">
        <v>24</v>
      </c>
      <c r="AT18">
        <v>6</v>
      </c>
      <c r="AU18">
        <v>24</v>
      </c>
      <c r="AV18">
        <v>17</v>
      </c>
      <c r="AW18">
        <v>4</v>
      </c>
      <c r="AX18">
        <v>5</v>
      </c>
      <c r="AY18">
        <f>(20/200)</f>
        <v>0.1</v>
      </c>
      <c r="AZ18">
        <f>(24/200)</f>
        <v>0.12</v>
      </c>
      <c r="BA18">
        <f>(19/200)</f>
        <v>9.5000000000000001E-2</v>
      </c>
      <c r="BB18">
        <f>(18/200)</f>
        <v>0.09</v>
      </c>
      <c r="BC18">
        <f>(20/200)</f>
        <v>0.1</v>
      </c>
      <c r="BD18">
        <f>(24/200)</f>
        <v>0.12</v>
      </c>
      <c r="BE18">
        <f>(25/200)</f>
        <v>0.125</v>
      </c>
      <c r="BF18">
        <f>(24/200)</f>
        <v>0.12</v>
      </c>
      <c r="BG18">
        <f>(0.1+0.1)</f>
        <v>0.2</v>
      </c>
      <c r="BH18">
        <f>(0.12+0.12)</f>
        <v>0.24</v>
      </c>
      <c r="BI18">
        <f>(0.095+0.125)</f>
        <v>0.22</v>
      </c>
      <c r="BJ18">
        <f>(0.09+0.12)</f>
        <v>0.21</v>
      </c>
      <c r="BK18">
        <f>((0.1/0.2)*100)</f>
        <v>50</v>
      </c>
      <c r="BL18">
        <f>((0.12/0.24)*100)</f>
        <v>50</v>
      </c>
      <c r="BM18">
        <f>((0.095/0.22)*100)</f>
        <v>43.18181818181818</v>
      </c>
      <c r="BN18">
        <f>((0.09/0.21)*100)</f>
        <v>42.857142857142854</v>
      </c>
      <c r="BO18">
        <f>((0.1/0.2)*100)</f>
        <v>50</v>
      </c>
      <c r="BP18">
        <f>((0.12/0.24)*100)</f>
        <v>50</v>
      </c>
      <c r="BQ18">
        <f>((0.125/0.22)*100)</f>
        <v>56.81818181818182</v>
      </c>
      <c r="BR18">
        <f>((0.12/0.21)*100)</f>
        <v>57.142857142857139</v>
      </c>
      <c r="BS18">
        <f>((1/20)*100)</f>
        <v>5</v>
      </c>
      <c r="BT18">
        <f>((3/20)*100)</f>
        <v>15</v>
      </c>
      <c r="BU18">
        <f>((15/20)*100)</f>
        <v>75</v>
      </c>
      <c r="BV18">
        <f>((4/24)*100)</f>
        <v>16.666666666666664</v>
      </c>
      <c r="BW18">
        <f>((19/24)*100)</f>
        <v>79.166666666666657</v>
      </c>
      <c r="BX18">
        <f>((4/24)*100)</f>
        <v>16.666666666666664</v>
      </c>
      <c r="BY18">
        <f>((3/19)*100)</f>
        <v>15.789473684210526</v>
      </c>
      <c r="BZ18">
        <f>((19/19)*100)</f>
        <v>100</v>
      </c>
      <c r="CA18">
        <f>((0/19)*100)</f>
        <v>0</v>
      </c>
      <c r="CB18">
        <f>((15/18)*100)</f>
        <v>83.333333333333343</v>
      </c>
      <c r="CC18">
        <f>((4/18)*100)</f>
        <v>22.222222222222221</v>
      </c>
      <c r="CD18">
        <f>((0/18)*100)</f>
        <v>0</v>
      </c>
      <c r="CE18">
        <f>((0/20)*100)</f>
        <v>0</v>
      </c>
      <c r="CF18">
        <f>((4/20)*100)</f>
        <v>20</v>
      </c>
      <c r="CG18">
        <f>((17/20)*100)</f>
        <v>85</v>
      </c>
      <c r="CH18">
        <f>((1/24)*100)</f>
        <v>4.1666666666666661</v>
      </c>
      <c r="CI18">
        <f>((24/24)*100)</f>
        <v>100</v>
      </c>
      <c r="CJ18">
        <f>((5/24)*100)</f>
        <v>20.833333333333336</v>
      </c>
      <c r="CK18">
        <f>((2/25)*100)</f>
        <v>8</v>
      </c>
      <c r="CL18">
        <f>((24/25)*100)</f>
        <v>96</v>
      </c>
      <c r="CM18">
        <f>((6/25)*100)</f>
        <v>24</v>
      </c>
      <c r="CN18">
        <f>((17/24)*100)</f>
        <v>70.833333333333343</v>
      </c>
      <c r="CO18">
        <f>((4/24)*100)</f>
        <v>16.666666666666664</v>
      </c>
      <c r="CP18">
        <f>((5/24)*100)</f>
        <v>20.833333333333336</v>
      </c>
      <c r="CQ18">
        <f>$I18/$BG18</f>
        <v>145.93584455614274</v>
      </c>
      <c r="CR18">
        <f>$J18/$BH18</f>
        <v>123.7253157297437</v>
      </c>
      <c r="CS18">
        <f>$K18/$BI18</f>
        <v>79.340242047102194</v>
      </c>
      <c r="CT18">
        <f>$L18/$BJ18</f>
        <v>145.16709521818731</v>
      </c>
      <c r="CV18">
        <v>0.47499999999999998</v>
      </c>
      <c r="CW18">
        <v>0.4</v>
      </c>
      <c r="CX18">
        <v>0.14000000000000001</v>
      </c>
      <c r="CY18">
        <v>0.4375</v>
      </c>
      <c r="CZ18">
        <v>1.8867924528301886E-2</v>
      </c>
      <c r="DA18">
        <v>0.41666666666666663</v>
      </c>
      <c r="DB18">
        <v>0.36363636363636365</v>
      </c>
      <c r="DC18">
        <v>0.125</v>
      </c>
      <c r="DD18">
        <v>0.47727272727272729</v>
      </c>
      <c r="DE18">
        <v>0.16666666666666663</v>
      </c>
      <c r="DF18">
        <v>0.33333333333333331</v>
      </c>
      <c r="DG18">
        <v>0.45238095238095238</v>
      </c>
    </row>
    <row r="19" spans="1:111" x14ac:dyDescent="0.25">
      <c r="A19">
        <v>115.28867899999999</v>
      </c>
      <c r="B19">
        <v>7.5596160000000001</v>
      </c>
      <c r="C19">
        <v>124.23599499999999</v>
      </c>
      <c r="D19">
        <v>5.1273679999999997</v>
      </c>
      <c r="E19">
        <v>149.52212900000001</v>
      </c>
      <c r="F19">
        <v>8.0062719999999992</v>
      </c>
      <c r="G19">
        <v>128.380765</v>
      </c>
      <c r="H19">
        <v>4.338533</v>
      </c>
      <c r="I19">
        <f>SQRT((ABS($A$20-$A$19)^2+(ABS($B$20-$B$19)^2)))</f>
        <v>21.184874175921646</v>
      </c>
      <c r="J19">
        <f>SQRT((ABS($C$20-$C$19)^2+(ABS($D$20-$D$19)^2)))</f>
        <v>20.403158617478919</v>
      </c>
      <c r="K19">
        <f>SQRT((ABS($E$20-$E$19)^2+(ABS($F$20-$F$19)^2)))</f>
        <v>29.304159024436146</v>
      </c>
      <c r="L19">
        <f>SQRT((ABS($G$20-$G$19)^2+(ABS($H$20-$H$19)^2)))</f>
        <v>18.192191782317224</v>
      </c>
      <c r="M19">
        <f>ABS($B$19-$D$19)</f>
        <v>2.4322480000000004</v>
      </c>
      <c r="N19">
        <f>ABS($F$19-$H$19)</f>
        <v>3.6677389999999992</v>
      </c>
      <c r="Q19">
        <f>SQRT((ABS($A$19-$E$20)^2+(ABS($B$19-$F$20)^2)))</f>
        <v>5.0317970577157576</v>
      </c>
      <c r="R19">
        <f>SQRT((ABS($C$19-$G$19)^2+(ABS($D$19-$H$19)^2)))</f>
        <v>4.219168047153973</v>
      </c>
      <c r="S19">
        <v>21</v>
      </c>
      <c r="T19">
        <v>3</v>
      </c>
      <c r="U19">
        <v>8</v>
      </c>
      <c r="V19">
        <v>16</v>
      </c>
      <c r="W19">
        <v>22</v>
      </c>
      <c r="X19">
        <v>2</v>
      </c>
      <c r="Y19">
        <v>16</v>
      </c>
      <c r="Z19">
        <v>6</v>
      </c>
      <c r="AA19">
        <v>19</v>
      </c>
      <c r="AB19">
        <v>3</v>
      </c>
      <c r="AC19">
        <v>16</v>
      </c>
      <c r="AD19">
        <v>0</v>
      </c>
      <c r="AE19">
        <v>20</v>
      </c>
      <c r="AF19">
        <v>16</v>
      </c>
      <c r="AG19">
        <v>6</v>
      </c>
      <c r="AH19">
        <v>3</v>
      </c>
      <c r="AI19">
        <v>20</v>
      </c>
      <c r="AJ19">
        <v>0</v>
      </c>
      <c r="AK19">
        <v>4</v>
      </c>
      <c r="AL19">
        <v>16</v>
      </c>
      <c r="AM19">
        <v>19</v>
      </c>
      <c r="AN19">
        <v>0</v>
      </c>
      <c r="AO19">
        <v>16</v>
      </c>
      <c r="AP19">
        <v>5</v>
      </c>
      <c r="AQ19">
        <v>21</v>
      </c>
      <c r="AR19">
        <v>4</v>
      </c>
      <c r="AS19">
        <v>16</v>
      </c>
      <c r="AT19">
        <v>3</v>
      </c>
      <c r="AU19">
        <v>21</v>
      </c>
      <c r="AV19">
        <v>16</v>
      </c>
      <c r="AW19">
        <v>5</v>
      </c>
      <c r="AX19">
        <v>2</v>
      </c>
      <c r="AY19">
        <f>(21/200)</f>
        <v>0.105</v>
      </c>
      <c r="AZ19">
        <f>(22/200)</f>
        <v>0.11</v>
      </c>
      <c r="BA19">
        <f>(19/200)</f>
        <v>9.5000000000000001E-2</v>
      </c>
      <c r="BB19">
        <f>(20/200)</f>
        <v>0.1</v>
      </c>
      <c r="BC19">
        <f>(20/200)</f>
        <v>0.1</v>
      </c>
      <c r="BD19">
        <f>(19/200)</f>
        <v>9.5000000000000001E-2</v>
      </c>
      <c r="BE19">
        <f>(21/200)</f>
        <v>0.105</v>
      </c>
      <c r="BF19">
        <f>(21/200)</f>
        <v>0.105</v>
      </c>
      <c r="BG19">
        <f>(0.105+0.1)</f>
        <v>0.20500000000000002</v>
      </c>
      <c r="BH19">
        <f>(0.11+0.095)</f>
        <v>0.20500000000000002</v>
      </c>
      <c r="BI19">
        <f>(0.095+0.105)</f>
        <v>0.2</v>
      </c>
      <c r="BJ19">
        <f>(0.1+0.105)</f>
        <v>0.20500000000000002</v>
      </c>
      <c r="BK19">
        <f>((0.105/0.205)*100)</f>
        <v>51.219512195121951</v>
      </c>
      <c r="BL19">
        <f>((0.11/0.205)*100)</f>
        <v>53.658536585365859</v>
      </c>
      <c r="BM19">
        <f>((0.095/0.2)*100)</f>
        <v>47.5</v>
      </c>
      <c r="BN19">
        <f>((0.1/0.205)*100)</f>
        <v>48.780487804878057</v>
      </c>
      <c r="BO19">
        <f>((0.1/0.205)*100)</f>
        <v>48.780487804878057</v>
      </c>
      <c r="BP19">
        <f>((0.095/0.205)*100)</f>
        <v>46.341463414634148</v>
      </c>
      <c r="BQ19">
        <f>((0.105/0.2)*100)</f>
        <v>52.499999999999993</v>
      </c>
      <c r="BR19">
        <f>((0.105/0.205)*100)</f>
        <v>51.219512195121951</v>
      </c>
      <c r="BS19">
        <f>((3/21)*100)</f>
        <v>14.285714285714285</v>
      </c>
      <c r="BT19">
        <f>((8/21)*100)</f>
        <v>38.095238095238095</v>
      </c>
      <c r="BU19">
        <f>((16/21)*100)</f>
        <v>76.19047619047619</v>
      </c>
      <c r="BV19">
        <f>((2/22)*100)</f>
        <v>9.0909090909090917</v>
      </c>
      <c r="BW19">
        <f>((16/22)*100)</f>
        <v>72.727272727272734</v>
      </c>
      <c r="BX19">
        <f>((6/22)*100)</f>
        <v>27.27272727272727</v>
      </c>
      <c r="BY19">
        <f>((3/19)*100)</f>
        <v>15.789473684210526</v>
      </c>
      <c r="BZ19">
        <f>((16/19)*100)</f>
        <v>84.210526315789465</v>
      </c>
      <c r="CA19">
        <f>((0/19)*100)</f>
        <v>0</v>
      </c>
      <c r="CB19">
        <f>((16/20)*100)</f>
        <v>80</v>
      </c>
      <c r="CC19">
        <f>((6/20)*100)</f>
        <v>30</v>
      </c>
      <c r="CD19">
        <f>((3/20)*100)</f>
        <v>15</v>
      </c>
      <c r="CE19">
        <f>((0/20)*100)</f>
        <v>0</v>
      </c>
      <c r="CF19">
        <f>((4/20)*100)</f>
        <v>20</v>
      </c>
      <c r="CG19">
        <f>((16/20)*100)</f>
        <v>80</v>
      </c>
      <c r="CH19">
        <f>((0/19)*100)</f>
        <v>0</v>
      </c>
      <c r="CI19">
        <f>((16/19)*100)</f>
        <v>84.210526315789465</v>
      </c>
      <c r="CJ19">
        <f>((5/19)*100)</f>
        <v>26.315789473684209</v>
      </c>
      <c r="CK19">
        <f>((4/21)*100)</f>
        <v>19.047619047619047</v>
      </c>
      <c r="CL19">
        <f>((16/21)*100)</f>
        <v>76.19047619047619</v>
      </c>
      <c r="CM19">
        <f>((3/21)*100)</f>
        <v>14.285714285714285</v>
      </c>
      <c r="CN19">
        <f>((16/21)*100)</f>
        <v>76.19047619047619</v>
      </c>
      <c r="CO19">
        <f>((5/21)*100)</f>
        <v>23.809523809523807</v>
      </c>
      <c r="CP19">
        <f>((2/21)*100)</f>
        <v>9.5238095238095237</v>
      </c>
      <c r="CQ19">
        <f>$I19/$BG19</f>
        <v>103.34084963864217</v>
      </c>
      <c r="CR19">
        <f>$J19/$BH19</f>
        <v>99.527603012092285</v>
      </c>
      <c r="CS19">
        <f>$K19/$BI19</f>
        <v>146.52079512218071</v>
      </c>
      <c r="CT19">
        <f>$L19/$BJ19</f>
        <v>88.742398938132794</v>
      </c>
      <c r="CV19">
        <v>0.46341463414634149</v>
      </c>
      <c r="CW19">
        <v>0.3902439024390244</v>
      </c>
      <c r="CX19">
        <v>0.125</v>
      </c>
      <c r="CY19">
        <v>0.46341463414634143</v>
      </c>
      <c r="CZ19">
        <v>0.10416666666666667</v>
      </c>
      <c r="DA19">
        <v>0.34146341463414631</v>
      </c>
      <c r="DB19">
        <v>0.4</v>
      </c>
      <c r="DC19">
        <v>0.16666666666666663</v>
      </c>
      <c r="DD19">
        <v>0.47499999999999998</v>
      </c>
      <c r="DE19">
        <v>0.12195121951219512</v>
      </c>
      <c r="DF19">
        <v>0.34146341463414637</v>
      </c>
      <c r="DG19">
        <v>0.48780487804878048</v>
      </c>
    </row>
    <row r="20" spans="1:111" x14ac:dyDescent="0.25">
      <c r="A20">
        <v>94.104722999999993</v>
      </c>
      <c r="B20">
        <v>7.3623799999999999</v>
      </c>
      <c r="C20">
        <v>103.84141499999998</v>
      </c>
      <c r="D20">
        <v>5.718966</v>
      </c>
      <c r="E20">
        <v>120.22293299999998</v>
      </c>
      <c r="F20">
        <v>8.5455769999999998</v>
      </c>
      <c r="G20">
        <v>110.22293199999999</v>
      </c>
      <c r="H20">
        <v>5.4560940000000002</v>
      </c>
      <c r="I20">
        <f>SQRT((ABS($A$21-$A$20)^2+(ABS($B$21-$B$20)^2)))</f>
        <v>19.346029105681879</v>
      </c>
      <c r="J20">
        <f>SQRT((ABS($C$21-$C$20)^2+(ABS($D$21-$D$20)^2)))</f>
        <v>20.464127327213546</v>
      </c>
      <c r="K20">
        <f>SQRT((ABS($E$21-$E$20)^2+(ABS($F$21-$F$20)^2)))</f>
        <v>18.951312647556882</v>
      </c>
      <c r="L20">
        <f>SQRT((ABS($G$21-$G$20)^2+(ABS($H$21-$H$20)^2)))</f>
        <v>20.987021239852581</v>
      </c>
      <c r="M20">
        <f>ABS($B$20-$D$20)</f>
        <v>1.6434139999999999</v>
      </c>
      <c r="N20">
        <f>ABS($F$20-$H$20)</f>
        <v>3.0894829999999995</v>
      </c>
      <c r="Q20">
        <f>SQRT((ABS($A$20-$E$21)^2+(ABS($B$20-$F$21)^2)))</f>
        <v>7.214257717988529</v>
      </c>
      <c r="R20">
        <f>SQRT((ABS($C$20-$G$20)^2+(ABS($D$20-$H$20)^2)))</f>
        <v>6.3869289106481393</v>
      </c>
      <c r="S20">
        <v>19</v>
      </c>
      <c r="T20">
        <v>3</v>
      </c>
      <c r="U20">
        <v>11</v>
      </c>
      <c r="V20">
        <v>15</v>
      </c>
      <c r="W20">
        <v>21</v>
      </c>
      <c r="X20">
        <v>4</v>
      </c>
      <c r="Y20">
        <v>12</v>
      </c>
      <c r="Z20">
        <v>9</v>
      </c>
      <c r="AA20">
        <v>19</v>
      </c>
      <c r="AB20">
        <v>8</v>
      </c>
      <c r="AC20">
        <v>12</v>
      </c>
      <c r="AD20">
        <v>3</v>
      </c>
      <c r="AE20">
        <v>21</v>
      </c>
      <c r="AF20">
        <v>15</v>
      </c>
      <c r="AG20">
        <v>9</v>
      </c>
      <c r="AH20">
        <v>7</v>
      </c>
      <c r="AI20">
        <v>17</v>
      </c>
      <c r="AJ20">
        <v>0</v>
      </c>
      <c r="AK20">
        <v>6</v>
      </c>
      <c r="AL20">
        <v>11</v>
      </c>
      <c r="AM20">
        <v>18</v>
      </c>
      <c r="AN20">
        <v>0</v>
      </c>
      <c r="AO20">
        <v>11</v>
      </c>
      <c r="AP20">
        <v>4</v>
      </c>
      <c r="AQ20">
        <v>17</v>
      </c>
      <c r="AR20">
        <v>4</v>
      </c>
      <c r="AS20">
        <v>11</v>
      </c>
      <c r="AT20">
        <v>0</v>
      </c>
      <c r="AU20">
        <v>16</v>
      </c>
      <c r="AV20">
        <v>11</v>
      </c>
      <c r="AW20">
        <v>4</v>
      </c>
      <c r="AX20">
        <v>0</v>
      </c>
      <c r="AY20">
        <f>(19/200)</f>
        <v>9.5000000000000001E-2</v>
      </c>
      <c r="AZ20">
        <f>(21/200)</f>
        <v>0.105</v>
      </c>
      <c r="BA20">
        <f>(19/200)</f>
        <v>9.5000000000000001E-2</v>
      </c>
      <c r="BB20">
        <f>(21/200)</f>
        <v>0.105</v>
      </c>
      <c r="BC20">
        <f>(17/200)</f>
        <v>8.5000000000000006E-2</v>
      </c>
      <c r="BD20">
        <f>(18/200)</f>
        <v>0.09</v>
      </c>
      <c r="BE20">
        <f>(17/200)</f>
        <v>8.5000000000000006E-2</v>
      </c>
      <c r="BF20">
        <f>(16/200)</f>
        <v>0.08</v>
      </c>
      <c r="BG20">
        <f>(0.095+0.085)</f>
        <v>0.18</v>
      </c>
      <c r="BH20">
        <f>(0.105+0.09)</f>
        <v>0.19500000000000001</v>
      </c>
      <c r="BI20">
        <f>(0.095+0.085)</f>
        <v>0.18</v>
      </c>
      <c r="BJ20">
        <f>(0.105+0.08)</f>
        <v>0.185</v>
      </c>
      <c r="BK20">
        <f>((0.095/0.18)*100)</f>
        <v>52.777777777777779</v>
      </c>
      <c r="BL20">
        <f>((0.105/0.195)*100)</f>
        <v>53.846153846153847</v>
      </c>
      <c r="BM20">
        <f>((0.095/0.18)*100)</f>
        <v>52.777777777777779</v>
      </c>
      <c r="BN20">
        <f>((0.105/0.185)*100)</f>
        <v>56.756756756756758</v>
      </c>
      <c r="BO20">
        <f>((0.085/0.18)*100)</f>
        <v>47.222222222222229</v>
      </c>
      <c r="BP20">
        <f>((0.09/0.195)*100)</f>
        <v>46.153846153846153</v>
      </c>
      <c r="BQ20">
        <f>((0.085/0.18)*100)</f>
        <v>47.222222222222229</v>
      </c>
      <c r="BR20">
        <f>((0.08/0.185)*100)</f>
        <v>43.243243243243242</v>
      </c>
      <c r="BS20">
        <f>((3/19)*100)</f>
        <v>15.789473684210526</v>
      </c>
      <c r="BT20">
        <f>((11/19)*100)</f>
        <v>57.894736842105267</v>
      </c>
      <c r="BU20">
        <f>((15/19)*100)</f>
        <v>78.94736842105263</v>
      </c>
      <c r="BV20">
        <f>((4/21)*100)</f>
        <v>19.047619047619047</v>
      </c>
      <c r="BW20">
        <f>((12/21)*100)</f>
        <v>57.142857142857139</v>
      </c>
      <c r="BX20">
        <f>((9/21)*100)</f>
        <v>42.857142857142854</v>
      </c>
      <c r="BY20">
        <f>((8/19)*100)</f>
        <v>42.105263157894733</v>
      </c>
      <c r="BZ20">
        <f>((12/19)*100)</f>
        <v>63.157894736842103</v>
      </c>
      <c r="CA20">
        <f>((3/19)*100)</f>
        <v>15.789473684210526</v>
      </c>
      <c r="CB20">
        <f>((15/21)*100)</f>
        <v>71.428571428571431</v>
      </c>
      <c r="CC20">
        <f>((9/21)*100)</f>
        <v>42.857142857142854</v>
      </c>
      <c r="CD20">
        <f>((7/21)*100)</f>
        <v>33.333333333333329</v>
      </c>
      <c r="CE20">
        <f>((0/17)*100)</f>
        <v>0</v>
      </c>
      <c r="CF20">
        <f>((6/17)*100)</f>
        <v>35.294117647058826</v>
      </c>
      <c r="CG20">
        <f>((11/17)*100)</f>
        <v>64.705882352941174</v>
      </c>
      <c r="CH20">
        <f>((0/18)*100)</f>
        <v>0</v>
      </c>
      <c r="CI20">
        <f>((11/18)*100)</f>
        <v>61.111111111111114</v>
      </c>
      <c r="CJ20">
        <f>((4/18)*100)</f>
        <v>22.222222222222221</v>
      </c>
      <c r="CK20">
        <f>((4/17)*100)</f>
        <v>23.52941176470588</v>
      </c>
      <c r="CL20">
        <f>((11/17)*100)</f>
        <v>64.705882352941174</v>
      </c>
      <c r="CM20">
        <f>((0/17)*100)</f>
        <v>0</v>
      </c>
      <c r="CN20">
        <f>((11/16)*100)</f>
        <v>68.75</v>
      </c>
      <c r="CO20">
        <f>((4/16)*100)</f>
        <v>25</v>
      </c>
      <c r="CP20">
        <f>((0/16)*100)</f>
        <v>0</v>
      </c>
      <c r="CQ20">
        <f>$I20/$BG20</f>
        <v>107.47793947601045</v>
      </c>
      <c r="CR20">
        <f>$J20/$BH20</f>
        <v>104.94424270365921</v>
      </c>
      <c r="CS20">
        <f>$K20/$BI20</f>
        <v>105.2850702642049</v>
      </c>
      <c r="CT20">
        <f>$L20/$BJ20</f>
        <v>113.4433580532572</v>
      </c>
      <c r="CV20">
        <v>0.44444444444444442</v>
      </c>
      <c r="CW20">
        <v>0.30555555555555558</v>
      </c>
      <c r="CX20">
        <v>0.12195121951219512</v>
      </c>
      <c r="CY20">
        <v>0.48717948717948723</v>
      </c>
      <c r="CZ20">
        <v>0.14634146341463414</v>
      </c>
      <c r="DA20">
        <v>0.35897435897435892</v>
      </c>
      <c r="DB20">
        <v>0.30555555555555558</v>
      </c>
      <c r="DC20">
        <v>0.3214285714285714</v>
      </c>
      <c r="DD20">
        <v>0.44444444444444442</v>
      </c>
      <c r="DE20">
        <v>0.13513513513513509</v>
      </c>
      <c r="DF20">
        <v>0.32432432432432434</v>
      </c>
      <c r="DG20">
        <v>0.43243243243243246</v>
      </c>
    </row>
    <row r="21" spans="1:111" x14ac:dyDescent="0.25">
      <c r="A21">
        <v>74.762715999999983</v>
      </c>
      <c r="B21">
        <v>7.7568510000000002</v>
      </c>
      <c r="C21">
        <v>83.38109</v>
      </c>
      <c r="D21">
        <v>6.1134380000000004</v>
      </c>
      <c r="E21">
        <v>101.275724</v>
      </c>
      <c r="F21">
        <v>8.1512139999999995</v>
      </c>
      <c r="G21">
        <v>89.236322000000001</v>
      </c>
      <c r="H21">
        <v>5.5874759999999997</v>
      </c>
      <c r="I21">
        <f>SQRT((ABS($A$22-$A$21)^2+(ABS($B$22-$B$21)^2)))</f>
        <v>19.116723225666171</v>
      </c>
      <c r="J21">
        <f>SQRT((ABS($C$22-$C$21)^2+(ABS($D$22-$D$21)^2)))</f>
        <v>16.447397405403461</v>
      </c>
      <c r="K21">
        <f>SQRT((ABS($E$22-$E$21)^2+(ABS($F$22-$F$21)^2)))</f>
        <v>16.912404498160672</v>
      </c>
      <c r="L21">
        <f>SQRT((ABS($G$22-$G$21)^2+(ABS($H$22-$H$21)^2)))</f>
        <v>67.689936594638695</v>
      </c>
      <c r="M21">
        <f>ABS($B$21-$D$21)</f>
        <v>1.6434129999999998</v>
      </c>
      <c r="N21">
        <f>ABS($F$21-$H$21)</f>
        <v>2.5637379999999999</v>
      </c>
      <c r="Q21">
        <f>SQRT((ABS($A$21-$E$22)^2+(ABS($B$21-$F$22)^2)))</f>
        <v>9.6375305013203523</v>
      </c>
      <c r="R21">
        <f>SQRT((ABS($C$21-$G$21)^2+(ABS($D$21-$H$21)^2)))</f>
        <v>5.8788075150720838</v>
      </c>
      <c r="S21">
        <v>20</v>
      </c>
      <c r="T21">
        <v>1</v>
      </c>
      <c r="U21">
        <v>13</v>
      </c>
      <c r="V21">
        <v>8</v>
      </c>
      <c r="W21">
        <v>17</v>
      </c>
      <c r="X21">
        <v>0</v>
      </c>
      <c r="Y21">
        <v>2</v>
      </c>
      <c r="Z21">
        <v>6</v>
      </c>
      <c r="AA21">
        <v>14</v>
      </c>
      <c r="AB21">
        <v>11</v>
      </c>
      <c r="AC21">
        <v>2</v>
      </c>
      <c r="AD21">
        <v>7</v>
      </c>
      <c r="AE21">
        <v>11</v>
      </c>
      <c r="AF21">
        <v>5</v>
      </c>
      <c r="AG21">
        <v>6</v>
      </c>
      <c r="AH21">
        <v>2</v>
      </c>
      <c r="AI21">
        <v>18</v>
      </c>
      <c r="AJ21">
        <v>1</v>
      </c>
      <c r="AK21">
        <v>15</v>
      </c>
      <c r="AL21">
        <v>12</v>
      </c>
      <c r="AM21">
        <v>17</v>
      </c>
      <c r="AN21">
        <v>1</v>
      </c>
      <c r="AO21">
        <v>5</v>
      </c>
      <c r="AP21">
        <v>5</v>
      </c>
      <c r="AQ21">
        <v>14</v>
      </c>
      <c r="AR21">
        <v>6</v>
      </c>
      <c r="AS21">
        <v>5</v>
      </c>
      <c r="AT21">
        <v>0</v>
      </c>
      <c r="AU21">
        <v>16</v>
      </c>
      <c r="AV21">
        <v>12</v>
      </c>
      <c r="AW21">
        <v>5</v>
      </c>
      <c r="AX21">
        <v>9</v>
      </c>
      <c r="AY21">
        <f>(20/200)</f>
        <v>0.1</v>
      </c>
      <c r="AZ21">
        <f>(17/200)</f>
        <v>8.5000000000000006E-2</v>
      </c>
      <c r="BA21">
        <f>(14/200)</f>
        <v>7.0000000000000007E-2</v>
      </c>
      <c r="BB21">
        <f>(11/200)</f>
        <v>5.5E-2</v>
      </c>
      <c r="BC21">
        <f>(18/200)</f>
        <v>0.09</v>
      </c>
      <c r="BD21">
        <f>(17/200)</f>
        <v>8.5000000000000006E-2</v>
      </c>
      <c r="BE21">
        <f>(14/200)</f>
        <v>7.0000000000000007E-2</v>
      </c>
      <c r="BF21">
        <f>(16/200)</f>
        <v>0.08</v>
      </c>
      <c r="BG21">
        <f>(0.1+0.09)</f>
        <v>0.19</v>
      </c>
      <c r="BH21">
        <f>(0.085+0.085)</f>
        <v>0.17</v>
      </c>
      <c r="BI21">
        <f>(0.07+0.07)</f>
        <v>0.14000000000000001</v>
      </c>
      <c r="BJ21">
        <f>(0.055+0.08)</f>
        <v>0.13500000000000001</v>
      </c>
      <c r="BK21">
        <f>((0.1/0.19)*100)</f>
        <v>52.631578947368418</v>
      </c>
      <c r="BL21">
        <f>((0.085/0.17)*100)</f>
        <v>50</v>
      </c>
      <c r="BM21">
        <f>((0.07/0.14)*100)</f>
        <v>50</v>
      </c>
      <c r="BN21">
        <f>((0.055/0.135)*100)</f>
        <v>40.74074074074074</v>
      </c>
      <c r="BO21">
        <f>((0.09/0.19)*100)</f>
        <v>47.368421052631575</v>
      </c>
      <c r="BP21">
        <f>((0.085/0.17)*100)</f>
        <v>50</v>
      </c>
      <c r="BQ21">
        <f>((0.07/0.14)*100)</f>
        <v>50</v>
      </c>
      <c r="BR21">
        <f>((0.08/0.135)*100)</f>
        <v>59.259259259259252</v>
      </c>
      <c r="BS21">
        <f>((1/20)*100)</f>
        <v>5</v>
      </c>
      <c r="BT21">
        <f>((13/20)*100)</f>
        <v>65</v>
      </c>
      <c r="BU21">
        <f>((8/20)*100)</f>
        <v>40</v>
      </c>
      <c r="BV21">
        <f>((0/17)*100)</f>
        <v>0</v>
      </c>
      <c r="BW21">
        <f>((2/17)*100)</f>
        <v>11.76470588235294</v>
      </c>
      <c r="BX21">
        <f>((6/17)*100)</f>
        <v>35.294117647058826</v>
      </c>
      <c r="BY21">
        <f>((11/14)*100)</f>
        <v>78.571428571428569</v>
      </c>
      <c r="BZ21">
        <f>((2/14)*100)</f>
        <v>14.285714285714285</v>
      </c>
      <c r="CA21">
        <f>((7/14)*100)</f>
        <v>50</v>
      </c>
      <c r="CB21">
        <f>((5/11)*100)</f>
        <v>45.454545454545453</v>
      </c>
      <c r="CC21">
        <f>((6/11)*100)</f>
        <v>54.54545454545454</v>
      </c>
      <c r="CD21">
        <f>((2/11)*100)</f>
        <v>18.181818181818183</v>
      </c>
      <c r="CE21">
        <f>((1/18)*100)</f>
        <v>5.5555555555555554</v>
      </c>
      <c r="CF21">
        <f>((15/18)*100)</f>
        <v>83.333333333333343</v>
      </c>
      <c r="CG21">
        <f>((12/18)*100)</f>
        <v>66.666666666666657</v>
      </c>
      <c r="CH21">
        <f>((1/17)*100)</f>
        <v>5.8823529411764701</v>
      </c>
      <c r="CI21">
        <f>((5/17)*100)</f>
        <v>29.411764705882355</v>
      </c>
      <c r="CJ21">
        <f>((5/17)*100)</f>
        <v>29.411764705882355</v>
      </c>
      <c r="CK21">
        <f>((6/14)*100)</f>
        <v>42.857142857142854</v>
      </c>
      <c r="CL21">
        <f>((5/14)*100)</f>
        <v>35.714285714285715</v>
      </c>
      <c r="CM21">
        <f>((0/14)*100)</f>
        <v>0</v>
      </c>
      <c r="CN21">
        <f>((12/16)*100)</f>
        <v>75</v>
      </c>
      <c r="CO21">
        <f>((5/16)*100)</f>
        <v>31.25</v>
      </c>
      <c r="CP21">
        <f>((9/16)*100)</f>
        <v>56.25</v>
      </c>
      <c r="CQ21">
        <f>$I21/$BG21</f>
        <v>100.61433276666405</v>
      </c>
      <c r="CR21">
        <f>$J21/$BH21</f>
        <v>96.749396502373287</v>
      </c>
      <c r="CS21">
        <f>$K21/$BI21</f>
        <v>120.80288927257622</v>
      </c>
      <c r="CT21">
        <f>$L21/$BJ21</f>
        <v>501.40693773806436</v>
      </c>
      <c r="CV21">
        <v>0.47368421052631582</v>
      </c>
      <c r="CW21">
        <v>7.8947368421052655E-2</v>
      </c>
      <c r="CX21">
        <v>0.1111111111111111</v>
      </c>
      <c r="CY21">
        <v>0.47058823529411764</v>
      </c>
      <c r="CZ21">
        <v>0.23076923076923078</v>
      </c>
      <c r="DA21">
        <v>0.3529411764705882</v>
      </c>
      <c r="DB21">
        <v>0.10714285714285714</v>
      </c>
      <c r="DC21">
        <v>0.4838709677419355</v>
      </c>
      <c r="DD21">
        <v>0.25</v>
      </c>
      <c r="DE21">
        <v>0.14814814814814814</v>
      </c>
      <c r="DF21">
        <v>0.18518518518518517</v>
      </c>
      <c r="DG21">
        <v>0.2592592592592593</v>
      </c>
    </row>
    <row r="22" spans="1:111" x14ac:dyDescent="0.25">
      <c r="A22">
        <v>55.670794999999998</v>
      </c>
      <c r="B22">
        <v>8.7303289999999993</v>
      </c>
      <c r="C22">
        <v>66.933823999999987</v>
      </c>
      <c r="D22">
        <v>6.0476919999999996</v>
      </c>
      <c r="E22">
        <v>84.367917999999989</v>
      </c>
      <c r="F22">
        <v>8.5455769999999998</v>
      </c>
      <c r="G22">
        <v>21.659830999999997</v>
      </c>
      <c r="H22">
        <v>9.5047940000000004</v>
      </c>
      <c r="I22">
        <f>SQRT((ABS($A$23-$A$22)^2+(ABS($B$23-$B$22)^2)))</f>
        <v>21.131512777949666</v>
      </c>
      <c r="J22">
        <f>SQRT((ABS($C$23-$C$22)^2+(ABS($D$23-$D$22)^2)))</f>
        <v>19.572169013202206</v>
      </c>
      <c r="K22">
        <f>SQRT((ABS($E$23-$E$22)^2+(ABS($F$23-$F$22)^2)))</f>
        <v>15.043552935670116</v>
      </c>
      <c r="L22">
        <f>SQRT((ABS($G$23-$G$22)^2+(ABS($H$23-$H$22)^2)))</f>
        <v>52.323860196113472</v>
      </c>
      <c r="M22">
        <f>ABS($B$22-$D$22)</f>
        <v>2.6826369999999997</v>
      </c>
      <c r="N22">
        <f>ABS($F$22-$H$22)</f>
        <v>0.95921700000000065</v>
      </c>
      <c r="Q22">
        <f>SQRT((ABS($A$22-$E$24)^2+(ABS($B$22-$F$24)^2)))</f>
        <v>7.2869286478170645</v>
      </c>
      <c r="R22">
        <f>SQRT((ABS($C$22-$G$22)^2+(ABS($D$22-$H$22)^2)))</f>
        <v>45.405792542388816</v>
      </c>
      <c r="S22">
        <v>20</v>
      </c>
      <c r="T22">
        <v>6</v>
      </c>
      <c r="U22">
        <v>19</v>
      </c>
      <c r="V22">
        <v>2</v>
      </c>
      <c r="W22">
        <v>17</v>
      </c>
      <c r="X22">
        <v>1</v>
      </c>
      <c r="Y22">
        <v>0</v>
      </c>
      <c r="Z22">
        <v>11</v>
      </c>
      <c r="AA22">
        <v>13</v>
      </c>
      <c r="AB22">
        <v>13</v>
      </c>
      <c r="AC22">
        <v>0</v>
      </c>
      <c r="AD22">
        <v>5</v>
      </c>
      <c r="AE22">
        <v>3</v>
      </c>
      <c r="AF22">
        <v>3</v>
      </c>
      <c r="AG22">
        <v>0</v>
      </c>
      <c r="AH22">
        <v>3</v>
      </c>
      <c r="AI22">
        <v>18</v>
      </c>
      <c r="AJ22">
        <v>2</v>
      </c>
      <c r="AK22">
        <v>16</v>
      </c>
      <c r="AL22">
        <v>5</v>
      </c>
      <c r="AM22">
        <v>19</v>
      </c>
      <c r="AN22">
        <v>0</v>
      </c>
      <c r="AO22">
        <v>6</v>
      </c>
      <c r="AP22">
        <v>11</v>
      </c>
      <c r="AQ22">
        <v>18</v>
      </c>
      <c r="AR22">
        <v>15</v>
      </c>
      <c r="AS22">
        <v>3</v>
      </c>
      <c r="AT22">
        <v>9</v>
      </c>
      <c r="AU22">
        <v>1</v>
      </c>
      <c r="AV22">
        <v>0</v>
      </c>
      <c r="AW22">
        <v>1</v>
      </c>
      <c r="AX22">
        <v>0</v>
      </c>
      <c r="AY22">
        <f>(20/200)</f>
        <v>0.1</v>
      </c>
      <c r="AZ22">
        <f>(17/200)</f>
        <v>8.5000000000000006E-2</v>
      </c>
      <c r="BA22">
        <f>(13/200)</f>
        <v>6.5000000000000002E-2</v>
      </c>
      <c r="BB22">
        <f>(3/200)</f>
        <v>1.4999999999999999E-2</v>
      </c>
      <c r="BC22">
        <f>(18/200)</f>
        <v>0.09</v>
      </c>
      <c r="BD22">
        <f>(19/200)</f>
        <v>9.5000000000000001E-2</v>
      </c>
      <c r="BE22">
        <f>(18/200)</f>
        <v>0.09</v>
      </c>
      <c r="BF22">
        <f>(1/200)</f>
        <v>5.0000000000000001E-3</v>
      </c>
      <c r="BG22">
        <f>(0.1+0.09)</f>
        <v>0.19</v>
      </c>
      <c r="BH22">
        <f>(0.085+0.095)</f>
        <v>0.18</v>
      </c>
      <c r="BI22">
        <f>(0.065+0.09)</f>
        <v>0.155</v>
      </c>
      <c r="BJ22">
        <f>(0.015+0.005)</f>
        <v>0.02</v>
      </c>
      <c r="BK22">
        <f>((0.1/0.19)*100)</f>
        <v>52.631578947368418</v>
      </c>
      <c r="BL22">
        <f>((0.085/0.18)*100)</f>
        <v>47.222222222222229</v>
      </c>
      <c r="BM22">
        <f>((0.065/0.155)*100)</f>
        <v>41.935483870967744</v>
      </c>
      <c r="BN22">
        <f>((0.015/0.02)*100)</f>
        <v>75</v>
      </c>
      <c r="BO22">
        <f>((0.09/0.19)*100)</f>
        <v>47.368421052631575</v>
      </c>
      <c r="BP22">
        <f>((0.095/0.18)*100)</f>
        <v>52.777777777777779</v>
      </c>
      <c r="BQ22">
        <f>((0.09/0.155)*100)</f>
        <v>58.064516129032249</v>
      </c>
      <c r="BR22">
        <f>((0.005/0.02)*100)</f>
        <v>25</v>
      </c>
      <c r="BS22">
        <f>((6/20)*100)</f>
        <v>30</v>
      </c>
      <c r="BT22">
        <f>((19/20)*100)</f>
        <v>95</v>
      </c>
      <c r="BU22">
        <f>((2/20)*100)</f>
        <v>10</v>
      </c>
      <c r="BV22">
        <f>((1/17)*100)</f>
        <v>5.8823529411764701</v>
      </c>
      <c r="BW22">
        <f>((0/17)*100)</f>
        <v>0</v>
      </c>
      <c r="BX22">
        <f>((11/17)*100)</f>
        <v>64.705882352941174</v>
      </c>
      <c r="BY22">
        <f>((13/13)*100)</f>
        <v>100</v>
      </c>
      <c r="BZ22">
        <f>((0/13)*100)</f>
        <v>0</v>
      </c>
      <c r="CA22">
        <f>((5/13)*100)</f>
        <v>38.461538461538467</v>
      </c>
      <c r="CB22">
        <f>((3/3)*100)</f>
        <v>100</v>
      </c>
      <c r="CC22">
        <f>((0/3)*100)</f>
        <v>0</v>
      </c>
      <c r="CD22">
        <f>((3/3)*100)</f>
        <v>100</v>
      </c>
      <c r="CE22">
        <f>((2/18)*100)</f>
        <v>11.111111111111111</v>
      </c>
      <c r="CF22">
        <f>((16/18)*100)</f>
        <v>88.888888888888886</v>
      </c>
      <c r="CG22">
        <f>((5/18)*100)</f>
        <v>27.777777777777779</v>
      </c>
      <c r="CH22">
        <f>((0/19)*100)</f>
        <v>0</v>
      </c>
      <c r="CI22">
        <f>((6/19)*100)</f>
        <v>31.578947368421051</v>
      </c>
      <c r="CJ22">
        <f>((11/19)*100)</f>
        <v>57.894736842105267</v>
      </c>
      <c r="CK22">
        <f>((15/18)*100)</f>
        <v>83.333333333333343</v>
      </c>
      <c r="CL22">
        <f>((3/18)*100)</f>
        <v>16.666666666666664</v>
      </c>
      <c r="CM22">
        <f>((9/18)*100)</f>
        <v>50</v>
      </c>
      <c r="CN22">
        <f>((0/1)*100)</f>
        <v>0</v>
      </c>
      <c r="CO22">
        <f>((1/1)*100)</f>
        <v>100</v>
      </c>
      <c r="CP22">
        <f>((0/1)*100)</f>
        <v>0</v>
      </c>
      <c r="CQ22">
        <f>$I22/$BG22</f>
        <v>111.21848830499825</v>
      </c>
      <c r="CR22">
        <f>$J22/$BH22</f>
        <v>108.73427229556782</v>
      </c>
      <c r="CS22">
        <f>$K22/$BI22</f>
        <v>97.055180230129778</v>
      </c>
      <c r="CT22">
        <f>$L22/$BJ22</f>
        <v>2616.1930098056737</v>
      </c>
      <c r="CV22">
        <v>0.42105263157894735</v>
      </c>
      <c r="CW22">
        <v>0.10526315789473684</v>
      </c>
      <c r="CX22">
        <v>0.39473684210526316</v>
      </c>
      <c r="CY22">
        <v>0.44444444444444442</v>
      </c>
      <c r="CZ22">
        <v>0.44117647058823528</v>
      </c>
      <c r="DA22">
        <v>0.13888888888888884</v>
      </c>
      <c r="DB22">
        <v>9.7560975609756073E-2</v>
      </c>
      <c r="DC22">
        <v>0.48780487804878048</v>
      </c>
      <c r="DD22">
        <v>0.35483870967741937</v>
      </c>
      <c r="DE22">
        <v>0.35483870967741937</v>
      </c>
      <c r="DF22">
        <v>0.12903225806451613</v>
      </c>
      <c r="DG22">
        <v>0.22580645161290325</v>
      </c>
    </row>
    <row r="23" spans="1:111" x14ac:dyDescent="0.25">
      <c r="A23">
        <v>34.757273999999995</v>
      </c>
      <c r="B23">
        <v>5.7028759999999998</v>
      </c>
      <c r="C23">
        <v>47.361756999999997</v>
      </c>
      <c r="D23">
        <v>5.9844999999999997</v>
      </c>
      <c r="E23">
        <v>69.33159599999999</v>
      </c>
      <c r="F23">
        <v>9.0119520000000009</v>
      </c>
      <c r="G23">
        <v>73.841740999999985</v>
      </c>
      <c r="H23">
        <v>5.6532210000000003</v>
      </c>
      <c r="I23">
        <f>SQRT((ABS($A$24-$A$23)^2+(ABS($B$24-$B$23)^2)))</f>
        <v>21.40670878188623</v>
      </c>
      <c r="J23">
        <f>SQRT((ABS($C$24-$C$23)^2+(ABS($D$24-$D$23)^2)))</f>
        <v>23.424894036591603</v>
      </c>
      <c r="K23">
        <f>SQRT((ABS($E$24-$E$23)^2+(ABS($F$24-$F$23)^2)))</f>
        <v>20.936852236496602</v>
      </c>
      <c r="L23">
        <f>SQRT((ABS($G$24-$G$23)^2+(ABS($H$24-$H$23)^2)))</f>
        <v>15.297198707358795</v>
      </c>
      <c r="M23">
        <f>ABS($B$23-$D$23)</f>
        <v>0.28162399999999987</v>
      </c>
      <c r="N23">
        <f>ABS($F$23-$H$23)</f>
        <v>3.3587310000000006</v>
      </c>
      <c r="Q23">
        <f>SQRT((ABS($A$23-$E$25)^2+(ABS($B$23-$F$25)^2)))</f>
        <v>9.5790199682955528</v>
      </c>
      <c r="R23">
        <f>SQRT((ABS($C$23-$G$24)^2+(ABS($D$23-$H$24)^2)))</f>
        <v>11.337593686527535</v>
      </c>
      <c r="S23">
        <v>20</v>
      </c>
      <c r="T23">
        <v>3</v>
      </c>
      <c r="U23">
        <v>19</v>
      </c>
      <c r="V23">
        <v>3</v>
      </c>
      <c r="W23">
        <v>23</v>
      </c>
      <c r="X23">
        <v>6</v>
      </c>
      <c r="Y23">
        <v>5</v>
      </c>
      <c r="Z23">
        <v>17</v>
      </c>
      <c r="AA23">
        <v>21</v>
      </c>
      <c r="AB23">
        <v>19</v>
      </c>
      <c r="AC23">
        <v>5</v>
      </c>
      <c r="AD23">
        <v>4</v>
      </c>
      <c r="AE23">
        <v>15</v>
      </c>
      <c r="AF23">
        <v>2</v>
      </c>
      <c r="AG23">
        <v>11</v>
      </c>
      <c r="AH23">
        <v>4</v>
      </c>
      <c r="AI23">
        <v>17</v>
      </c>
      <c r="AJ23">
        <v>0</v>
      </c>
      <c r="AK23">
        <v>17</v>
      </c>
      <c r="AL23">
        <v>0</v>
      </c>
      <c r="AM23">
        <v>16</v>
      </c>
      <c r="AN23">
        <v>2</v>
      </c>
      <c r="AO23">
        <v>0</v>
      </c>
      <c r="AP23">
        <v>12</v>
      </c>
      <c r="AQ23">
        <v>20</v>
      </c>
      <c r="AR23">
        <v>16</v>
      </c>
      <c r="AS23">
        <v>3</v>
      </c>
      <c r="AT23">
        <v>9</v>
      </c>
      <c r="AU23">
        <v>16</v>
      </c>
      <c r="AV23">
        <v>5</v>
      </c>
      <c r="AW23">
        <v>10</v>
      </c>
      <c r="AX23">
        <v>9</v>
      </c>
      <c r="AY23">
        <f>(20/200)</f>
        <v>0.1</v>
      </c>
      <c r="AZ23">
        <f>(23/200)</f>
        <v>0.115</v>
      </c>
      <c r="BA23">
        <f>(21/200)</f>
        <v>0.105</v>
      </c>
      <c r="BB23">
        <f>(15/200)</f>
        <v>7.4999999999999997E-2</v>
      </c>
      <c r="BC23">
        <f>(17/200)</f>
        <v>8.5000000000000006E-2</v>
      </c>
      <c r="BD23">
        <f>(16/200)</f>
        <v>0.08</v>
      </c>
      <c r="BE23">
        <f>(20/200)</f>
        <v>0.1</v>
      </c>
      <c r="BF23">
        <f>(16/200)</f>
        <v>0.08</v>
      </c>
      <c r="BG23">
        <f>(0.1+0.085)</f>
        <v>0.185</v>
      </c>
      <c r="BH23">
        <f>(0.115+0.08)</f>
        <v>0.19500000000000001</v>
      </c>
      <c r="BI23">
        <f>(0.105+0.1)</f>
        <v>0.20500000000000002</v>
      </c>
      <c r="BJ23">
        <f>(0.075+0.08)</f>
        <v>0.155</v>
      </c>
      <c r="BK23">
        <f>((0.1/0.185)*100)</f>
        <v>54.054054054054056</v>
      </c>
      <c r="BL23">
        <f>((0.115/0.195)*100)</f>
        <v>58.974358974358978</v>
      </c>
      <c r="BM23">
        <f>((0.105/0.205)*100)</f>
        <v>51.219512195121951</v>
      </c>
      <c r="BN23">
        <f>((0.075/0.155)*100)</f>
        <v>48.387096774193544</v>
      </c>
      <c r="BO23">
        <f>((0.085/0.185)*100)</f>
        <v>45.945945945945951</v>
      </c>
      <c r="BP23">
        <f>((0.08/0.195)*100)</f>
        <v>41.025641025641022</v>
      </c>
      <c r="BQ23">
        <f>((0.1/0.205)*100)</f>
        <v>48.780487804878057</v>
      </c>
      <c r="BR23">
        <f>((0.08/0.155)*100)</f>
        <v>51.612903225806448</v>
      </c>
      <c r="BS23">
        <f>((3/20)*100)</f>
        <v>15</v>
      </c>
      <c r="BT23">
        <f>((19/20)*100)</f>
        <v>95</v>
      </c>
      <c r="BU23">
        <f>((3/20)*100)</f>
        <v>15</v>
      </c>
      <c r="BV23">
        <f>((6/23)*100)</f>
        <v>26.086956521739129</v>
      </c>
      <c r="BW23">
        <f>((5/23)*100)</f>
        <v>21.739130434782609</v>
      </c>
      <c r="BX23">
        <f>((17/23)*100)</f>
        <v>73.91304347826086</v>
      </c>
      <c r="BY23">
        <f>((19/21)*100)</f>
        <v>90.476190476190482</v>
      </c>
      <c r="BZ23">
        <f>((5/21)*100)</f>
        <v>23.809523809523807</v>
      </c>
      <c r="CA23">
        <f>((4/21)*100)</f>
        <v>19.047619047619047</v>
      </c>
      <c r="CB23">
        <f>((2/15)*100)</f>
        <v>13.333333333333334</v>
      </c>
      <c r="CC23">
        <f>((11/15)*100)</f>
        <v>73.333333333333329</v>
      </c>
      <c r="CD23">
        <f>((4/15)*100)</f>
        <v>26.666666666666668</v>
      </c>
      <c r="CE23">
        <f>((0/17)*100)</f>
        <v>0</v>
      </c>
      <c r="CF23">
        <f>((17/17)*100)</f>
        <v>100</v>
      </c>
      <c r="CG23">
        <f>((0/17)*100)</f>
        <v>0</v>
      </c>
      <c r="CH23">
        <f>((2/16)*100)</f>
        <v>12.5</v>
      </c>
      <c r="CI23">
        <f>((0/16)*100)</f>
        <v>0</v>
      </c>
      <c r="CJ23">
        <f>((12/16)*100)</f>
        <v>75</v>
      </c>
      <c r="CK23">
        <f>((16/20)*100)</f>
        <v>80</v>
      </c>
      <c r="CL23">
        <f>((3/20)*100)</f>
        <v>15</v>
      </c>
      <c r="CM23">
        <f>((9/20)*100)</f>
        <v>45</v>
      </c>
      <c r="CN23">
        <f>((5/16)*100)</f>
        <v>31.25</v>
      </c>
      <c r="CO23">
        <f>((10/16)*100)</f>
        <v>62.5</v>
      </c>
      <c r="CP23">
        <f>((9/16)*100)</f>
        <v>56.25</v>
      </c>
      <c r="CQ23">
        <f>$I23/$BG23</f>
        <v>115.71193936154719</v>
      </c>
      <c r="CR23">
        <f>$J23/$BH23</f>
        <v>120.12766172611077</v>
      </c>
      <c r="CS23">
        <f>$K23/$BI23</f>
        <v>102.13098651949561</v>
      </c>
      <c r="CT23">
        <f>$L23/$BJ23</f>
        <v>98.691604563605139</v>
      </c>
      <c r="CV23">
        <v>0.45945945945945943</v>
      </c>
      <c r="CW23">
        <v>2.6315789473684209E-2</v>
      </c>
      <c r="CX23">
        <v>0.28947368421052633</v>
      </c>
      <c r="CY23">
        <v>0.4358974358974359</v>
      </c>
      <c r="CZ23">
        <v>0.44444444444444442</v>
      </c>
      <c r="DA23">
        <v>0.25</v>
      </c>
      <c r="DB23">
        <v>2.3809523809523836E-2</v>
      </c>
      <c r="DC23">
        <v>0.4285714285714286</v>
      </c>
      <c r="DD23">
        <v>0.22580645161290322</v>
      </c>
      <c r="DE23">
        <v>0.47368421052631582</v>
      </c>
      <c r="DF23">
        <v>7.8947368421052627E-2</v>
      </c>
      <c r="DG23">
        <v>0.44736842105263153</v>
      </c>
    </row>
    <row r="24" spans="1:111" x14ac:dyDescent="0.25">
      <c r="A24">
        <v>13.350680999999994</v>
      </c>
      <c r="B24">
        <v>5.773282</v>
      </c>
      <c r="C24">
        <v>23.98357</v>
      </c>
      <c r="D24">
        <v>4.5059760000000004</v>
      </c>
      <c r="E24">
        <v>48.417958999999996</v>
      </c>
      <c r="F24">
        <v>8.0262700000000002</v>
      </c>
      <c r="G24">
        <v>58.628298999999998</v>
      </c>
      <c r="H24">
        <v>7.2518050000000001</v>
      </c>
      <c r="J24">
        <f>SQRT((ABS($C$25-$C$24)^2+(ABS($D$25-$D$24)^2)))</f>
        <v>19.928957333432383</v>
      </c>
      <c r="K24">
        <f>SQRT((ABS($E$25-$E$24)^2+(ABS($F$25-$F$24)^2)))</f>
        <v>23.333172326547281</v>
      </c>
      <c r="L24">
        <f>SQRT((ABS($G$25-$G$24)^2+(ABS($H$25-$H$24)^2)))</f>
        <v>21.293599672200905</v>
      </c>
      <c r="M24">
        <f>ABS($B$24-$D$24)</f>
        <v>1.2673059999999996</v>
      </c>
      <c r="N24">
        <f>ABS($F$24-$H$24)</f>
        <v>0.77446500000000018</v>
      </c>
      <c r="Q24">
        <f>SQRT((ABS($A$24-$E$25)^2+(ABS($B$24-$F$25)^2)))</f>
        <v>11.830740016962087</v>
      </c>
      <c r="R24">
        <f>SQRT((ABS($C$24-$G$25)^2+(ABS($D$24-$H$25)^2)))</f>
        <v>13.520057321650365</v>
      </c>
      <c r="W24">
        <v>23</v>
      </c>
      <c r="X24">
        <v>5</v>
      </c>
      <c r="Y24">
        <v>7</v>
      </c>
      <c r="Z24">
        <v>20</v>
      </c>
      <c r="AA24">
        <v>23</v>
      </c>
      <c r="AB24">
        <v>19</v>
      </c>
      <c r="AC24">
        <v>7</v>
      </c>
      <c r="AD24">
        <v>6</v>
      </c>
      <c r="AE24">
        <v>20</v>
      </c>
      <c r="AF24">
        <v>3</v>
      </c>
      <c r="AG24">
        <v>17</v>
      </c>
      <c r="AH24">
        <v>2</v>
      </c>
      <c r="AI24">
        <v>18</v>
      </c>
      <c r="AJ24">
        <v>0</v>
      </c>
      <c r="AK24">
        <v>14</v>
      </c>
      <c r="AL24">
        <v>0</v>
      </c>
      <c r="AM24">
        <v>17</v>
      </c>
      <c r="AN24">
        <v>0</v>
      </c>
      <c r="AO24">
        <v>1</v>
      </c>
      <c r="AP24">
        <v>14</v>
      </c>
      <c r="AQ24">
        <v>19</v>
      </c>
      <c r="AR24">
        <v>17</v>
      </c>
      <c r="AS24">
        <v>1</v>
      </c>
      <c r="AT24">
        <v>1</v>
      </c>
      <c r="AU24">
        <v>18</v>
      </c>
      <c r="AV24">
        <v>0</v>
      </c>
      <c r="AW24">
        <v>12</v>
      </c>
      <c r="AX24">
        <v>1</v>
      </c>
      <c r="AZ24">
        <f>(23/200)</f>
        <v>0.115</v>
      </c>
      <c r="BA24">
        <f>(23/200)</f>
        <v>0.115</v>
      </c>
      <c r="BB24">
        <f>(20/200)</f>
        <v>0.1</v>
      </c>
      <c r="BC24">
        <f>(18/200)</f>
        <v>0.09</v>
      </c>
      <c r="BD24">
        <f>(17/200)</f>
        <v>8.5000000000000006E-2</v>
      </c>
      <c r="BE24">
        <f>(19/200)</f>
        <v>9.5000000000000001E-2</v>
      </c>
      <c r="BF24">
        <f>(18/200)</f>
        <v>0.09</v>
      </c>
      <c r="BH24">
        <f>(0.115+0.085)</f>
        <v>0.2</v>
      </c>
      <c r="BI24">
        <f>(0.115+0.095)</f>
        <v>0.21000000000000002</v>
      </c>
      <c r="BJ24">
        <f>(0.1+0.09)</f>
        <v>0.19</v>
      </c>
      <c r="BL24">
        <f>((0.115/0.2)*100)</f>
        <v>57.499999999999993</v>
      </c>
      <c r="BM24">
        <f>((0.115/0.21)*100)</f>
        <v>54.761904761904766</v>
      </c>
      <c r="BN24">
        <f>((0.1/0.19)*100)</f>
        <v>52.631578947368418</v>
      </c>
      <c r="BP24">
        <f>((0.085/0.2)*100)</f>
        <v>42.5</v>
      </c>
      <c r="BQ24">
        <f>((0.095/0.21)*100)</f>
        <v>45.238095238095241</v>
      </c>
      <c r="BR24">
        <f>((0.09/0.19)*100)</f>
        <v>47.368421052631575</v>
      </c>
      <c r="BV24">
        <f>((5/23)*100)</f>
        <v>21.739130434782609</v>
      </c>
      <c r="BW24">
        <f>((7/23)*100)</f>
        <v>30.434782608695656</v>
      </c>
      <c r="BX24">
        <f>((20/23)*100)</f>
        <v>86.956521739130437</v>
      </c>
      <c r="BY24">
        <f>((19/23)*100)</f>
        <v>82.608695652173907</v>
      </c>
      <c r="BZ24">
        <f>((7/23)*100)</f>
        <v>30.434782608695656</v>
      </c>
      <c r="CA24">
        <f>((6/23)*100)</f>
        <v>26.086956521739129</v>
      </c>
      <c r="CB24">
        <f>((3/20)*100)</f>
        <v>15</v>
      </c>
      <c r="CC24">
        <f>((17/20)*100)</f>
        <v>85</v>
      </c>
      <c r="CD24">
        <f>((2/20)*100)</f>
        <v>10</v>
      </c>
      <c r="CE24">
        <f>((0/18)*100)</f>
        <v>0</v>
      </c>
      <c r="CF24">
        <f>((14/18)*100)</f>
        <v>77.777777777777786</v>
      </c>
      <c r="CG24">
        <f>((0/18)*100)</f>
        <v>0</v>
      </c>
      <c r="CH24">
        <f>((0/17)*100)</f>
        <v>0</v>
      </c>
      <c r="CI24">
        <f>((1/17)*100)</f>
        <v>5.8823529411764701</v>
      </c>
      <c r="CJ24">
        <f>((14/17)*100)</f>
        <v>82.35294117647058</v>
      </c>
      <c r="CK24">
        <f>((17/19)*100)</f>
        <v>89.473684210526315</v>
      </c>
      <c r="CL24">
        <f>((1/19)*100)</f>
        <v>5.2631578947368416</v>
      </c>
      <c r="CM24">
        <f>((1/19)*100)</f>
        <v>5.2631578947368416</v>
      </c>
      <c r="CN24">
        <f>((0/18)*100)</f>
        <v>0</v>
      </c>
      <c r="CO24">
        <f>((12/18)*100)</f>
        <v>66.666666666666657</v>
      </c>
      <c r="CP24">
        <f>((1/18)*100)</f>
        <v>5.5555555555555554</v>
      </c>
      <c r="CR24">
        <f>$J24/$BH24</f>
        <v>99.64478666716191</v>
      </c>
      <c r="CS24">
        <f>$K24/$BI24</f>
        <v>111.1103444121299</v>
      </c>
      <c r="CT24">
        <f>$L24/$BJ24</f>
        <v>112.07157722211002</v>
      </c>
      <c r="CX24">
        <v>0.47368421052631576</v>
      </c>
      <c r="CY24">
        <v>0.5</v>
      </c>
      <c r="CZ24">
        <v>0.46153846153846156</v>
      </c>
      <c r="DA24">
        <v>0.10256410256410253</v>
      </c>
      <c r="DB24">
        <v>9.5238095238095233E-2</v>
      </c>
      <c r="DD24">
        <v>0.41463414634146339</v>
      </c>
      <c r="DE24">
        <v>0.42500000000000004</v>
      </c>
      <c r="DF24">
        <v>7.4999999999999997E-2</v>
      </c>
      <c r="DG24">
        <v>0.47499999999999998</v>
      </c>
    </row>
    <row r="25" spans="1:111" x14ac:dyDescent="0.25">
      <c r="C25">
        <v>4.0557319999999919</v>
      </c>
      <c r="D25">
        <v>4.7171940000000001</v>
      </c>
      <c r="E25">
        <v>25.180582999999999</v>
      </c>
      <c r="F25">
        <v>5.9140940000000004</v>
      </c>
      <c r="G25">
        <v>37.503443999999988</v>
      </c>
      <c r="H25">
        <v>4.5763819999999997</v>
      </c>
      <c r="L25">
        <f>SQRT((ABS($G$26-$G$25)^2+(ABS($H$26-$H$25)^2)))</f>
        <v>22.053847639272607</v>
      </c>
      <c r="N25">
        <f>ABS($F$25-$H$25)</f>
        <v>1.3377120000000007</v>
      </c>
      <c r="R25">
        <f>SQRT((ABS($C$25-$G$26)^2+(ABS($D$25-$H$26)^2)))</f>
        <v>11.425052274738086</v>
      </c>
      <c r="AE25">
        <v>23</v>
      </c>
      <c r="AF25">
        <v>5</v>
      </c>
      <c r="AG25">
        <v>20</v>
      </c>
      <c r="AH25">
        <v>5</v>
      </c>
      <c r="AQ25">
        <v>18</v>
      </c>
      <c r="AR25">
        <v>14</v>
      </c>
      <c r="AS25">
        <v>2</v>
      </c>
      <c r="AT25">
        <v>0</v>
      </c>
      <c r="AU25">
        <v>17</v>
      </c>
      <c r="AV25">
        <v>0</v>
      </c>
      <c r="AW25">
        <v>14</v>
      </c>
      <c r="AX25">
        <v>0</v>
      </c>
      <c r="BB25">
        <f>(23/200)</f>
        <v>0.115</v>
      </c>
      <c r="BE25">
        <f>(18/200)</f>
        <v>0.09</v>
      </c>
      <c r="BF25">
        <f>(17/200)</f>
        <v>8.5000000000000006E-2</v>
      </c>
      <c r="BJ25">
        <f>(0.115+0.085)</f>
        <v>0.2</v>
      </c>
      <c r="BN25">
        <f>((0.115/0.2)*100)</f>
        <v>57.499999999999993</v>
      </c>
      <c r="BR25">
        <f>((0.085/0.2)*100)</f>
        <v>42.5</v>
      </c>
      <c r="CB25">
        <f>((5/23)*100)</f>
        <v>21.739130434782609</v>
      </c>
      <c r="CC25">
        <f>((20/23)*100)</f>
        <v>86.956521739130437</v>
      </c>
      <c r="CD25">
        <f>((5/23)*100)</f>
        <v>21.739130434782609</v>
      </c>
      <c r="CK25">
        <f>((14/18)*100)</f>
        <v>77.777777777777786</v>
      </c>
      <c r="CL25">
        <f>((2/18)*100)</f>
        <v>11.111111111111111</v>
      </c>
      <c r="CM25">
        <f>((0/18)*100)</f>
        <v>0</v>
      </c>
      <c r="CN25">
        <f>((0/17)*100)</f>
        <v>0</v>
      </c>
      <c r="CO25">
        <f>((14/17)*100)</f>
        <v>82.35294117647058</v>
      </c>
      <c r="CP25">
        <f>((0/17)*100)</f>
        <v>0</v>
      </c>
      <c r="CT25">
        <f>$L25/$BJ25</f>
        <v>110.26923819636303</v>
      </c>
      <c r="CX25">
        <v>0.45945945945945948</v>
      </c>
      <c r="CZ25">
        <v>0.4</v>
      </c>
      <c r="DA25">
        <v>7.4999999999999956E-2</v>
      </c>
      <c r="DD25">
        <v>0.5</v>
      </c>
    </row>
    <row r="26" spans="1:111" x14ac:dyDescent="0.25">
      <c r="G26">
        <v>15.463198999999989</v>
      </c>
      <c r="H26">
        <v>5.3508469999999999</v>
      </c>
      <c r="O26">
        <v>2.8032180000000002</v>
      </c>
      <c r="P26">
        <v>4.7776690000000004</v>
      </c>
    </row>
    <row r="27" spans="1:11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</row>
    <row r="28" spans="1:111" x14ac:dyDescent="0.25">
      <c r="A28">
        <v>39.263819999999996</v>
      </c>
      <c r="B28">
        <v>6.9701820000000003</v>
      </c>
      <c r="C28">
        <v>27.574728999999991</v>
      </c>
      <c r="D28">
        <v>7.4630229999999997</v>
      </c>
      <c r="E28">
        <v>9.1257549999999981</v>
      </c>
      <c r="F28">
        <v>5.4916590000000003</v>
      </c>
      <c r="G28">
        <v>18.279776999999996</v>
      </c>
      <c r="H28">
        <v>8.8711400000000005</v>
      </c>
      <c r="I28">
        <f>SQRT((ABS($A$29-$A$28)^2+(ABS($B$29-$B$28)^2)))</f>
        <v>22.682980330741213</v>
      </c>
      <c r="J28">
        <f>SQRT((ABS($C$29-$C$28)^2+(ABS($D$29-$D$28)^2)))</f>
        <v>22.181616951616583</v>
      </c>
      <c r="K28">
        <f>SQRT((ABS($E$29-$E$28)^2+(ABS($F$29-$F$28)^2)))</f>
        <v>19.356031560340298</v>
      </c>
      <c r="L28">
        <f>SQRT((ABS($G$29-$G$28)^2+(ABS($H$29-$H$28)^2)))</f>
        <v>19.15339240322729</v>
      </c>
      <c r="M28">
        <f>ABS($B$28-$D$28)</f>
        <v>0.49284099999999942</v>
      </c>
      <c r="N28">
        <f>ABS($F$28-$H$28)</f>
        <v>3.3794810000000002</v>
      </c>
      <c r="Q28">
        <f>SQRT((ABS($A$28-$E$29)^2+(ABS($B$28-$F$29)^2)))</f>
        <v>10.844336555110235</v>
      </c>
      <c r="R28">
        <f>SQRT((ABS($C$28-$G$28)^2+(ABS($D$28-$H$28)^2)))</f>
        <v>9.4010066571613962</v>
      </c>
      <c r="S28">
        <v>21</v>
      </c>
      <c r="T28">
        <v>5</v>
      </c>
      <c r="U28">
        <v>14</v>
      </c>
      <c r="V28">
        <v>6</v>
      </c>
      <c r="W28">
        <v>23</v>
      </c>
      <c r="X28">
        <v>6</v>
      </c>
      <c r="Y28">
        <v>11</v>
      </c>
      <c r="Z28">
        <v>16</v>
      </c>
      <c r="AA28">
        <v>20</v>
      </c>
      <c r="AB28">
        <v>14</v>
      </c>
      <c r="AC28">
        <v>11</v>
      </c>
      <c r="AD28">
        <v>4</v>
      </c>
      <c r="AE28">
        <v>19</v>
      </c>
      <c r="AF28">
        <v>4</v>
      </c>
      <c r="AG28">
        <v>16</v>
      </c>
      <c r="AH28">
        <v>4</v>
      </c>
      <c r="AI28">
        <v>17</v>
      </c>
      <c r="AJ28">
        <v>0</v>
      </c>
      <c r="AK28">
        <v>11</v>
      </c>
      <c r="AL28">
        <v>2</v>
      </c>
      <c r="AM28">
        <v>20</v>
      </c>
      <c r="AN28">
        <v>0</v>
      </c>
      <c r="AO28">
        <v>11</v>
      </c>
      <c r="AP28">
        <v>9</v>
      </c>
      <c r="AQ28">
        <v>22</v>
      </c>
      <c r="AR28">
        <v>0</v>
      </c>
      <c r="AS28">
        <v>11</v>
      </c>
      <c r="AT28">
        <v>0</v>
      </c>
      <c r="AU28">
        <v>16</v>
      </c>
      <c r="AV28">
        <v>2</v>
      </c>
      <c r="AW28">
        <v>9</v>
      </c>
      <c r="AX28">
        <v>0</v>
      </c>
      <c r="AY28">
        <f>(21/200)</f>
        <v>0.105</v>
      </c>
      <c r="AZ28">
        <f>(23/200)</f>
        <v>0.115</v>
      </c>
      <c r="BA28">
        <f>(20/200)</f>
        <v>0.1</v>
      </c>
      <c r="BB28">
        <f>(19/200)</f>
        <v>9.5000000000000001E-2</v>
      </c>
      <c r="BC28">
        <f>(17/200)</f>
        <v>8.5000000000000006E-2</v>
      </c>
      <c r="BD28">
        <f>(20/200)</f>
        <v>0.1</v>
      </c>
      <c r="BE28">
        <f>(22/200)</f>
        <v>0.11</v>
      </c>
      <c r="BF28">
        <f>(16/200)</f>
        <v>0.08</v>
      </c>
      <c r="BG28">
        <f>(0.105+0.085)</f>
        <v>0.19</v>
      </c>
      <c r="BH28">
        <f>(0.115+0.1)</f>
        <v>0.21500000000000002</v>
      </c>
      <c r="BI28">
        <f>(0.1+0.11)</f>
        <v>0.21000000000000002</v>
      </c>
      <c r="BJ28">
        <f>(0.095+0.08)</f>
        <v>0.17499999999999999</v>
      </c>
      <c r="BK28">
        <f>((0.105/0.19)*100)</f>
        <v>55.263157894736835</v>
      </c>
      <c r="BL28">
        <f>((0.115/0.215)*100)</f>
        <v>53.488372093023258</v>
      </c>
      <c r="BM28">
        <f>((0.1/0.21)*100)</f>
        <v>47.61904761904762</v>
      </c>
      <c r="BN28">
        <f>((0.095/0.175)*100)</f>
        <v>54.285714285714292</v>
      </c>
      <c r="BO28">
        <f>((0.085/0.19)*100)</f>
        <v>44.736842105263158</v>
      </c>
      <c r="BP28">
        <f>((0.1/0.215)*100)</f>
        <v>46.511627906976749</v>
      </c>
      <c r="BQ28">
        <f>((0.11/0.21)*100)</f>
        <v>52.380952380952387</v>
      </c>
      <c r="BR28">
        <f>((0.08/0.175)*100)</f>
        <v>45.714285714285715</v>
      </c>
      <c r="BS28">
        <f>((5/21)*100)</f>
        <v>23.809523809523807</v>
      </c>
      <c r="BT28">
        <f>((14/21)*100)</f>
        <v>66.666666666666657</v>
      </c>
      <c r="BU28">
        <f>((6/21)*100)</f>
        <v>28.571428571428569</v>
      </c>
      <c r="BV28">
        <f>((6/23)*100)</f>
        <v>26.086956521739129</v>
      </c>
      <c r="BW28">
        <f>((11/23)*100)</f>
        <v>47.826086956521742</v>
      </c>
      <c r="BX28">
        <f>((16/23)*100)</f>
        <v>69.565217391304344</v>
      </c>
      <c r="BY28">
        <f>((14/20)*100)</f>
        <v>70</v>
      </c>
      <c r="BZ28">
        <f>((11/20)*100)</f>
        <v>55.000000000000007</v>
      </c>
      <c r="CA28">
        <f>((4/20)*100)</f>
        <v>20</v>
      </c>
      <c r="CB28">
        <f>((4/19)*100)</f>
        <v>21.052631578947366</v>
      </c>
      <c r="CC28">
        <f>((16/19)*100)</f>
        <v>84.210526315789465</v>
      </c>
      <c r="CD28">
        <f>((4/19)*100)</f>
        <v>21.052631578947366</v>
      </c>
      <c r="CE28">
        <f>((0/17)*100)</f>
        <v>0</v>
      </c>
      <c r="CF28">
        <f>((11/17)*100)</f>
        <v>64.705882352941174</v>
      </c>
      <c r="CG28">
        <f>((2/17)*100)</f>
        <v>11.76470588235294</v>
      </c>
      <c r="CH28">
        <f>((0/20)*100)</f>
        <v>0</v>
      </c>
      <c r="CI28">
        <f>((11/20)*100)</f>
        <v>55.000000000000007</v>
      </c>
      <c r="CJ28">
        <f>((9/20)*100)</f>
        <v>45</v>
      </c>
      <c r="CK28">
        <f>((0/22)*100)</f>
        <v>0</v>
      </c>
      <c r="CL28">
        <f>((11/22)*100)</f>
        <v>50</v>
      </c>
      <c r="CM28">
        <f>((0/22)*100)</f>
        <v>0</v>
      </c>
      <c r="CN28">
        <f>((2/16)*100)</f>
        <v>12.5</v>
      </c>
      <c r="CO28">
        <f>((9/16)*100)</f>
        <v>56.25</v>
      </c>
      <c r="CP28">
        <f>((0/16)*100)</f>
        <v>0</v>
      </c>
      <c r="CQ28">
        <f>$I28/$BG28</f>
        <v>119.38410700390112</v>
      </c>
      <c r="CR28">
        <f>$J28/$BH28</f>
        <v>103.17031140286781</v>
      </c>
      <c r="CS28">
        <f>$K28/$BI28</f>
        <v>92.171578858763311</v>
      </c>
      <c r="CT28">
        <f>$L28/$BJ28</f>
        <v>109.44795658987023</v>
      </c>
      <c r="CV28">
        <v>0.47368421052631582</v>
      </c>
      <c r="CW28">
        <v>0.15789473684210531</v>
      </c>
      <c r="CX28">
        <v>0.44736842105263158</v>
      </c>
      <c r="CY28">
        <v>0.41860465116279072</v>
      </c>
      <c r="CZ28">
        <v>0.27906976744186046</v>
      </c>
      <c r="DA28">
        <v>0.2558139534883721</v>
      </c>
      <c r="DB28">
        <v>0.14285714285714285</v>
      </c>
      <c r="DC28">
        <v>0.26190476190476186</v>
      </c>
      <c r="DD28">
        <v>0.47619047619047616</v>
      </c>
      <c r="DE28">
        <v>0.4</v>
      </c>
      <c r="DF28">
        <v>8.5714285714285715E-2</v>
      </c>
      <c r="DG28">
        <v>0.42857142857142855</v>
      </c>
    </row>
    <row r="29" spans="1:111" x14ac:dyDescent="0.25">
      <c r="A29">
        <v>61.937947999999992</v>
      </c>
      <c r="B29">
        <v>6.3365289999999996</v>
      </c>
      <c r="C29">
        <v>49.755898999999992</v>
      </c>
      <c r="D29">
        <v>7.3222110000000002</v>
      </c>
      <c r="E29">
        <v>28.41971199999999</v>
      </c>
      <c r="F29">
        <v>7.0405879999999996</v>
      </c>
      <c r="G29">
        <v>37.433039999999991</v>
      </c>
      <c r="H29">
        <v>8.9415460000000007</v>
      </c>
      <c r="I29">
        <f>SQRT((ABS($A$30-$A$29)^2+(ABS($B$30-$B$29)^2)))</f>
        <v>20.394899807293811</v>
      </c>
      <c r="J29">
        <f>SQRT((ABS($C$30-$C$29)^2+(ABS($D$30-$D$29)^2)))</f>
        <v>22.836355154812122</v>
      </c>
      <c r="K29">
        <f>SQRT((ABS($E$30-$E$29)^2+(ABS($F$30-$F$29)^2)))</f>
        <v>22.487609275486655</v>
      </c>
      <c r="L29">
        <f>SQRT((ABS($G$30-$G$29)^2+(ABS($H$30-$H$29)^2)))</f>
        <v>21.924306165568296</v>
      </c>
      <c r="M29">
        <f>ABS($B$29-$D$29)</f>
        <v>0.98568200000000061</v>
      </c>
      <c r="N29">
        <f>ABS($F$29-$H$29)</f>
        <v>1.900958000000001</v>
      </c>
      <c r="Q29">
        <f>SQRT((ABS($A$29-$E$30)^2+(ABS($B$29-$F$30)^2)))</f>
        <v>11.061042260997009</v>
      </c>
      <c r="R29">
        <f>SQRT((ABS($C$29-$G$29)^2+(ABS($D$29-$H$29)^2)))</f>
        <v>12.428801220395554</v>
      </c>
      <c r="S29">
        <v>21</v>
      </c>
      <c r="T29">
        <v>6</v>
      </c>
      <c r="U29">
        <v>16</v>
      </c>
      <c r="V29">
        <v>7</v>
      </c>
      <c r="W29">
        <v>23</v>
      </c>
      <c r="X29">
        <v>7</v>
      </c>
      <c r="Y29">
        <v>8</v>
      </c>
      <c r="Z29">
        <v>19</v>
      </c>
      <c r="AA29">
        <v>18</v>
      </c>
      <c r="AB29">
        <v>14</v>
      </c>
      <c r="AC29">
        <v>8</v>
      </c>
      <c r="AD29">
        <v>6</v>
      </c>
      <c r="AE29">
        <v>19</v>
      </c>
      <c r="AF29">
        <v>3</v>
      </c>
      <c r="AG29">
        <v>19</v>
      </c>
      <c r="AH29">
        <v>6</v>
      </c>
      <c r="AI29">
        <v>16</v>
      </c>
      <c r="AJ29">
        <v>0</v>
      </c>
      <c r="AK29">
        <v>12</v>
      </c>
      <c r="AL29">
        <v>0</v>
      </c>
      <c r="AM29">
        <v>16</v>
      </c>
      <c r="AN29">
        <v>0</v>
      </c>
      <c r="AO29">
        <v>6</v>
      </c>
      <c r="AP29">
        <v>13</v>
      </c>
      <c r="AQ29">
        <v>18</v>
      </c>
      <c r="AR29">
        <v>11</v>
      </c>
      <c r="AS29">
        <v>6</v>
      </c>
      <c r="AT29">
        <v>3</v>
      </c>
      <c r="AU29">
        <v>15</v>
      </c>
      <c r="AV29">
        <v>0</v>
      </c>
      <c r="AW29">
        <v>13</v>
      </c>
      <c r="AX29">
        <v>3</v>
      </c>
      <c r="AY29">
        <f>(21/200)</f>
        <v>0.105</v>
      </c>
      <c r="AZ29">
        <f>(23/200)</f>
        <v>0.115</v>
      </c>
      <c r="BA29">
        <f>(18/200)</f>
        <v>0.09</v>
      </c>
      <c r="BB29">
        <f>(19/200)</f>
        <v>9.5000000000000001E-2</v>
      </c>
      <c r="BC29">
        <f>(16/200)</f>
        <v>0.08</v>
      </c>
      <c r="BD29">
        <f>(16/200)</f>
        <v>0.08</v>
      </c>
      <c r="BE29">
        <f>(18/200)</f>
        <v>0.09</v>
      </c>
      <c r="BF29">
        <f>(15/200)</f>
        <v>7.4999999999999997E-2</v>
      </c>
      <c r="BG29">
        <f>(0.105+0.08)</f>
        <v>0.185</v>
      </c>
      <c r="BH29">
        <f>(0.115+0.08)</f>
        <v>0.19500000000000001</v>
      </c>
      <c r="BI29">
        <f>(0.09+0.09)</f>
        <v>0.18</v>
      </c>
      <c r="BJ29">
        <f>(0.095+0.075)</f>
        <v>0.16999999999999998</v>
      </c>
      <c r="BK29">
        <f>((0.105/0.185)*100)</f>
        <v>56.756756756756758</v>
      </c>
      <c r="BL29">
        <f>((0.115/0.195)*100)</f>
        <v>58.974358974358978</v>
      </c>
      <c r="BM29">
        <f>((0.09/0.18)*100)</f>
        <v>50</v>
      </c>
      <c r="BN29">
        <f>((0.095/0.17)*100)</f>
        <v>55.882352941176471</v>
      </c>
      <c r="BO29">
        <f>((0.08/0.185)*100)</f>
        <v>43.243243243243242</v>
      </c>
      <c r="BP29">
        <f>((0.08/0.195)*100)</f>
        <v>41.025641025641022</v>
      </c>
      <c r="BQ29">
        <f>((0.09/0.18)*100)</f>
        <v>50</v>
      </c>
      <c r="BR29">
        <f>((0.075/0.17)*100)</f>
        <v>44.117647058823522</v>
      </c>
      <c r="BS29">
        <f>((6/21)*100)</f>
        <v>28.571428571428569</v>
      </c>
      <c r="BT29">
        <f>((16/21)*100)</f>
        <v>76.19047619047619</v>
      </c>
      <c r="BU29">
        <f>((7/21)*100)</f>
        <v>33.333333333333329</v>
      </c>
      <c r="BV29">
        <f>((7/23)*100)</f>
        <v>30.434782608695656</v>
      </c>
      <c r="BW29">
        <f>((8/23)*100)</f>
        <v>34.782608695652172</v>
      </c>
      <c r="BX29">
        <f>((19/23)*100)</f>
        <v>82.608695652173907</v>
      </c>
      <c r="BY29">
        <f>((14/18)*100)</f>
        <v>77.777777777777786</v>
      </c>
      <c r="BZ29">
        <f>((8/18)*100)</f>
        <v>44.444444444444443</v>
      </c>
      <c r="CA29">
        <f>((6/18)*100)</f>
        <v>33.333333333333329</v>
      </c>
      <c r="CB29">
        <f>((3/19)*100)</f>
        <v>15.789473684210526</v>
      </c>
      <c r="CC29">
        <f>((19/19)*100)</f>
        <v>100</v>
      </c>
      <c r="CD29">
        <f>((6/19)*100)</f>
        <v>31.578947368421051</v>
      </c>
      <c r="CE29">
        <f>((0/16)*100)</f>
        <v>0</v>
      </c>
      <c r="CF29">
        <f>((12/16)*100)</f>
        <v>75</v>
      </c>
      <c r="CG29">
        <f>((0/16)*100)</f>
        <v>0</v>
      </c>
      <c r="CH29">
        <f>((0/16)*100)</f>
        <v>0</v>
      </c>
      <c r="CI29">
        <f>((6/16)*100)</f>
        <v>37.5</v>
      </c>
      <c r="CJ29">
        <f>((13/16)*100)</f>
        <v>81.25</v>
      </c>
      <c r="CK29">
        <f>((11/18)*100)</f>
        <v>61.111111111111114</v>
      </c>
      <c r="CL29">
        <f>((6/18)*100)</f>
        <v>33.333333333333329</v>
      </c>
      <c r="CM29">
        <f>((3/18)*100)</f>
        <v>16.666666666666664</v>
      </c>
      <c r="CN29">
        <f>((0/15)*100)</f>
        <v>0</v>
      </c>
      <c r="CO29">
        <f>((13/15)*100)</f>
        <v>86.666666666666671</v>
      </c>
      <c r="CP29">
        <f>((3/15)*100)</f>
        <v>20</v>
      </c>
      <c r="CQ29">
        <f>$I29/$BG29</f>
        <v>110.24270166104763</v>
      </c>
      <c r="CR29">
        <f>$J29/$BH29</f>
        <v>117.10951361442113</v>
      </c>
      <c r="CS29">
        <f>$K29/$BI29</f>
        <v>124.93116264159254</v>
      </c>
      <c r="CT29">
        <f>$L29/$BJ29</f>
        <v>128.9665068562841</v>
      </c>
      <c r="CV29">
        <v>0.48648648648648651</v>
      </c>
      <c r="CW29">
        <v>0.10810810810810811</v>
      </c>
      <c r="CX29">
        <v>0.45945945945945943</v>
      </c>
      <c r="CY29">
        <v>0.48717948717948717</v>
      </c>
      <c r="CZ29">
        <v>0.38461538461538464</v>
      </c>
      <c r="DA29">
        <v>7.6923076923076872E-2</v>
      </c>
      <c r="DB29">
        <v>0.1111111111111111</v>
      </c>
      <c r="DC29">
        <v>0.33333333333333337</v>
      </c>
      <c r="DD29">
        <v>0.41666666666666663</v>
      </c>
      <c r="DE29">
        <v>0.5</v>
      </c>
      <c r="DF29">
        <v>5.8823529411764719E-2</v>
      </c>
      <c r="DG29">
        <v>0.38235294117647056</v>
      </c>
    </row>
    <row r="30" spans="1:111" x14ac:dyDescent="0.25">
      <c r="A30">
        <v>82.328515999999993</v>
      </c>
      <c r="B30">
        <v>5.9162020000000002</v>
      </c>
      <c r="C30">
        <v>72.591713999999996</v>
      </c>
      <c r="D30">
        <v>7.1651439999999997</v>
      </c>
      <c r="E30">
        <v>50.882508999999999</v>
      </c>
      <c r="F30">
        <v>5.9844999999999997</v>
      </c>
      <c r="G30">
        <v>59.26206599999999</v>
      </c>
      <c r="H30">
        <v>6.8997760000000001</v>
      </c>
      <c r="I30">
        <f>SQRT((ABS($A$31-$A$30)^2+(ABS($B$31-$B$30)^2)))</f>
        <v>23.050135516084275</v>
      </c>
      <c r="J30">
        <f>SQRT((ABS($C$31-$C$30)^2+(ABS($D$31-$D$30)^2)))</f>
        <v>21.848281759166873</v>
      </c>
      <c r="K30">
        <f>SQRT((ABS($E$31-$E$30)^2+(ABS($F$31-$F$30)^2)))</f>
        <v>20.220269670498901</v>
      </c>
      <c r="L30">
        <f>SQRT((ABS($G$31-$G$30)^2+(ABS($H$31-$H$30)^2)))</f>
        <v>20.18233559040641</v>
      </c>
      <c r="M30">
        <f>ABS($B$30-$D$30)</f>
        <v>1.2489419999999996</v>
      </c>
      <c r="N30">
        <f>ABS($F$30-$H$30)</f>
        <v>0.91527600000000042</v>
      </c>
      <c r="Q30">
        <f>SQRT((ABS($A$30-$E$32)^2+(ABS($B$30-$F$32)^2)))</f>
        <v>7.9480968853921841</v>
      </c>
      <c r="R30">
        <f>SQRT((ABS($C$30-$G$31)^2+(ABS($D$30-$H$31)^2)))</f>
        <v>6.9036654187740742</v>
      </c>
      <c r="S30">
        <v>22</v>
      </c>
      <c r="T30">
        <v>7</v>
      </c>
      <c r="U30">
        <v>17</v>
      </c>
      <c r="V30">
        <v>7</v>
      </c>
      <c r="W30">
        <v>22</v>
      </c>
      <c r="X30">
        <v>8</v>
      </c>
      <c r="Y30">
        <v>6</v>
      </c>
      <c r="Z30">
        <v>17</v>
      </c>
      <c r="AA30">
        <v>16</v>
      </c>
      <c r="AB30">
        <v>16</v>
      </c>
      <c r="AC30">
        <v>2</v>
      </c>
      <c r="AD30">
        <v>5</v>
      </c>
      <c r="AE30">
        <v>20</v>
      </c>
      <c r="AF30">
        <v>6</v>
      </c>
      <c r="AG30">
        <v>17</v>
      </c>
      <c r="AH30">
        <v>5</v>
      </c>
      <c r="AI30">
        <v>14</v>
      </c>
      <c r="AJ30">
        <v>0</v>
      </c>
      <c r="AK30">
        <v>14</v>
      </c>
      <c r="AL30">
        <v>0</v>
      </c>
      <c r="AM30">
        <v>15</v>
      </c>
      <c r="AN30">
        <v>0</v>
      </c>
      <c r="AO30">
        <v>1</v>
      </c>
      <c r="AP30">
        <v>12</v>
      </c>
      <c r="AQ30">
        <v>16</v>
      </c>
      <c r="AR30">
        <v>12</v>
      </c>
      <c r="AS30">
        <v>1</v>
      </c>
      <c r="AT30">
        <v>3</v>
      </c>
      <c r="AU30">
        <v>14</v>
      </c>
      <c r="AV30">
        <v>0</v>
      </c>
      <c r="AW30">
        <v>12</v>
      </c>
      <c r="AX30">
        <v>3</v>
      </c>
      <c r="AY30">
        <f>(22/200)</f>
        <v>0.11</v>
      </c>
      <c r="AZ30">
        <f>(22/200)</f>
        <v>0.11</v>
      </c>
      <c r="BA30">
        <f>(16/200)</f>
        <v>0.08</v>
      </c>
      <c r="BB30">
        <f>(20/200)</f>
        <v>0.1</v>
      </c>
      <c r="BC30">
        <f>(14/200)</f>
        <v>7.0000000000000007E-2</v>
      </c>
      <c r="BD30">
        <f>(15/200)</f>
        <v>7.4999999999999997E-2</v>
      </c>
      <c r="BE30">
        <f>(16/200)</f>
        <v>0.08</v>
      </c>
      <c r="BF30">
        <f>(14/200)</f>
        <v>7.0000000000000007E-2</v>
      </c>
      <c r="BG30">
        <f>(0.11+0.07)</f>
        <v>0.18</v>
      </c>
      <c r="BH30">
        <f>(0.11+0.075)</f>
        <v>0.185</v>
      </c>
      <c r="BI30">
        <f>(0.08+0.08)</f>
        <v>0.16</v>
      </c>
      <c r="BJ30">
        <f>(0.1+0.07)</f>
        <v>0.17</v>
      </c>
      <c r="BK30">
        <f>((0.11/0.18)*100)</f>
        <v>61.111111111111114</v>
      </c>
      <c r="BL30">
        <f>((0.11/0.185)*100)</f>
        <v>59.45945945945946</v>
      </c>
      <c r="BM30">
        <f>((0.08/0.16)*100)</f>
        <v>50</v>
      </c>
      <c r="BN30">
        <f>((0.1/0.17)*100)</f>
        <v>58.82352941176471</v>
      </c>
      <c r="BO30">
        <f>((0.07/0.18)*100)</f>
        <v>38.888888888888893</v>
      </c>
      <c r="BP30">
        <f>((0.075/0.185)*100)</f>
        <v>40.54054054054054</v>
      </c>
      <c r="BQ30">
        <f>((0.08/0.16)*100)</f>
        <v>50</v>
      </c>
      <c r="BR30">
        <f>((0.07/0.17)*100)</f>
        <v>41.176470588235297</v>
      </c>
      <c r="BS30">
        <f>((7/22)*100)</f>
        <v>31.818181818181817</v>
      </c>
      <c r="BT30">
        <f>((17/22)*100)</f>
        <v>77.272727272727266</v>
      </c>
      <c r="BU30">
        <f>((7/22)*100)</f>
        <v>31.818181818181817</v>
      </c>
      <c r="BV30">
        <f>((8/22)*100)</f>
        <v>36.363636363636367</v>
      </c>
      <c r="BW30">
        <f>((6/22)*100)</f>
        <v>27.27272727272727</v>
      </c>
      <c r="BX30">
        <f>((17/22)*100)</f>
        <v>77.272727272727266</v>
      </c>
      <c r="BY30">
        <f>((16/16)*100)</f>
        <v>100</v>
      </c>
      <c r="BZ30">
        <f>((2/16)*100)</f>
        <v>12.5</v>
      </c>
      <c r="CA30">
        <f>((5/16)*100)</f>
        <v>31.25</v>
      </c>
      <c r="CB30">
        <f>((6/20)*100)</f>
        <v>30</v>
      </c>
      <c r="CC30">
        <f>((17/20)*100)</f>
        <v>85</v>
      </c>
      <c r="CD30">
        <f>((5/20)*100)</f>
        <v>25</v>
      </c>
      <c r="CE30">
        <f>((0/14)*100)</f>
        <v>0</v>
      </c>
      <c r="CF30">
        <f>((14/14)*100)</f>
        <v>100</v>
      </c>
      <c r="CG30">
        <f>((0/14)*100)</f>
        <v>0</v>
      </c>
      <c r="CH30">
        <f>((0/15)*100)</f>
        <v>0</v>
      </c>
      <c r="CI30">
        <f>((1/15)*100)</f>
        <v>6.666666666666667</v>
      </c>
      <c r="CJ30">
        <f>((12/15)*100)</f>
        <v>80</v>
      </c>
      <c r="CK30">
        <f>((12/16)*100)</f>
        <v>75</v>
      </c>
      <c r="CL30">
        <f>((1/16)*100)</f>
        <v>6.25</v>
      </c>
      <c r="CM30">
        <f>((3/16)*100)</f>
        <v>18.75</v>
      </c>
      <c r="CN30">
        <f>((0/14)*100)</f>
        <v>0</v>
      </c>
      <c r="CO30">
        <f>((12/14)*100)</f>
        <v>85.714285714285708</v>
      </c>
      <c r="CP30">
        <f>((3/14)*100)</f>
        <v>21.428571428571427</v>
      </c>
      <c r="CQ30">
        <f>$I30/$BG30</f>
        <v>128.05630842269042</v>
      </c>
      <c r="CR30">
        <f>$J30/$BH30</f>
        <v>118.09882031982094</v>
      </c>
      <c r="CS30">
        <f>$K30/$BI30</f>
        <v>126.37668544061813</v>
      </c>
      <c r="CT30">
        <f>$L30/$BJ30</f>
        <v>118.7196211200377</v>
      </c>
      <c r="CV30">
        <v>0.47222222222222221</v>
      </c>
      <c r="CW30">
        <v>2.7027027027027029E-2</v>
      </c>
      <c r="CX30">
        <v>0.38888888888888884</v>
      </c>
      <c r="CY30">
        <v>0.48648648648648651</v>
      </c>
      <c r="CZ30">
        <v>0.45945945945945943</v>
      </c>
      <c r="DA30">
        <v>5.128205128205128E-2</v>
      </c>
      <c r="DB30">
        <v>3.0303030303030276E-2</v>
      </c>
      <c r="DC30">
        <v>0.46875</v>
      </c>
      <c r="DD30">
        <v>0.40625</v>
      </c>
      <c r="DE30">
        <v>0.41176470588235292</v>
      </c>
      <c r="DF30">
        <v>0.1470588235294118</v>
      </c>
      <c r="DG30">
        <v>0.44117647058823528</v>
      </c>
    </row>
    <row r="31" spans="1:111" x14ac:dyDescent="0.25">
      <c r="A31">
        <v>105.35464099999999</v>
      </c>
      <c r="B31">
        <v>4.8643869999999998</v>
      </c>
      <c r="C31">
        <v>94.433663999999993</v>
      </c>
      <c r="D31">
        <v>7.6911060000000004</v>
      </c>
      <c r="E31">
        <v>71.07859599999999</v>
      </c>
      <c r="F31">
        <v>4.9958770000000001</v>
      </c>
      <c r="G31">
        <v>79.433774999999997</v>
      </c>
      <c r="H31">
        <v>6.2449279999999998</v>
      </c>
      <c r="I31">
        <f>SQRT((ABS($A$32-$A$31)^2+(ABS($B$32-$B$31)^2)))</f>
        <v>55.642761043983285</v>
      </c>
      <c r="J31">
        <f>SQRT((ABS($C$32-$C$31)^2+(ABS($D$32-$D$31)^2)))</f>
        <v>23.757126819817614</v>
      </c>
      <c r="K31">
        <f>SQRT((ABS($E$32-$E$31)^2+(ABS($F$32-$F$31)^2)))</f>
        <v>19.144553999999999</v>
      </c>
      <c r="L31">
        <f>SQRT((ABS($G$32-$G$31)^2+(ABS($H$32-$H$31)^2)))</f>
        <v>20.790927902161673</v>
      </c>
      <c r="M31">
        <f>ABS($B$31-$D$31)</f>
        <v>2.8267190000000006</v>
      </c>
      <c r="N31">
        <f>ABS($F$31-$H$31)</f>
        <v>1.2490509999999997</v>
      </c>
      <c r="Q31">
        <f>SQRT((ABS($A$31-$E$33)^2+(ABS($B$31-$F$33)^2)))</f>
        <v>6.2080514465468974</v>
      </c>
      <c r="R31">
        <f>SQRT((ABS($C$31-$G$32)^2+(ABS($D$31-$H$32)^2)))</f>
        <v>5.9090690274487425</v>
      </c>
      <c r="S31">
        <v>59</v>
      </c>
      <c r="T31">
        <v>28</v>
      </c>
      <c r="U31">
        <v>32</v>
      </c>
      <c r="V31">
        <v>32</v>
      </c>
      <c r="W31">
        <v>22</v>
      </c>
      <c r="X31">
        <v>8</v>
      </c>
      <c r="Y31">
        <v>9</v>
      </c>
      <c r="Z31">
        <v>14</v>
      </c>
      <c r="AA31">
        <v>17</v>
      </c>
      <c r="AB31">
        <v>17</v>
      </c>
      <c r="AC31">
        <v>4</v>
      </c>
      <c r="AD31">
        <v>3</v>
      </c>
      <c r="AE31">
        <v>19</v>
      </c>
      <c r="AF31">
        <v>7</v>
      </c>
      <c r="AG31">
        <v>14</v>
      </c>
      <c r="AH31">
        <v>4</v>
      </c>
      <c r="AI31">
        <v>14</v>
      </c>
      <c r="AJ31">
        <v>0</v>
      </c>
      <c r="AK31">
        <v>11</v>
      </c>
      <c r="AL31">
        <v>2</v>
      </c>
      <c r="AM31">
        <v>15</v>
      </c>
      <c r="AN31">
        <v>0</v>
      </c>
      <c r="AO31">
        <v>2</v>
      </c>
      <c r="AP31">
        <v>10</v>
      </c>
      <c r="AQ31">
        <v>16</v>
      </c>
      <c r="AR31">
        <v>14</v>
      </c>
      <c r="AS31">
        <v>0</v>
      </c>
      <c r="AT31">
        <v>1</v>
      </c>
      <c r="AU31">
        <v>15</v>
      </c>
      <c r="AV31">
        <v>0</v>
      </c>
      <c r="AW31">
        <v>10</v>
      </c>
      <c r="AX31">
        <v>1</v>
      </c>
      <c r="AY31">
        <f>(59/200)</f>
        <v>0.29499999999999998</v>
      </c>
      <c r="AZ31">
        <f>(22/200)</f>
        <v>0.11</v>
      </c>
      <c r="BA31">
        <f>(17/200)</f>
        <v>8.5000000000000006E-2</v>
      </c>
      <c r="BB31">
        <f>(19/200)</f>
        <v>9.5000000000000001E-2</v>
      </c>
      <c r="BC31">
        <f>(14/200)</f>
        <v>7.0000000000000007E-2</v>
      </c>
      <c r="BD31">
        <f>(15/200)</f>
        <v>7.4999999999999997E-2</v>
      </c>
      <c r="BE31">
        <f>(16/200)</f>
        <v>0.08</v>
      </c>
      <c r="BF31">
        <f>(15/200)</f>
        <v>7.4999999999999997E-2</v>
      </c>
      <c r="BG31">
        <f>(0.295+0.07)</f>
        <v>0.36499999999999999</v>
      </c>
      <c r="BH31">
        <f>(0.11+0.075)</f>
        <v>0.185</v>
      </c>
      <c r="BI31">
        <f>(0.085+0.08)</f>
        <v>0.16500000000000001</v>
      </c>
      <c r="BJ31">
        <f>(0.095+0.075)</f>
        <v>0.16999999999999998</v>
      </c>
      <c r="BK31">
        <f>((0.295/0.365)*100)</f>
        <v>80.821917808219183</v>
      </c>
      <c r="BL31">
        <f>((0.11/0.185)*100)</f>
        <v>59.45945945945946</v>
      </c>
      <c r="BM31">
        <f>((0.085/0.165)*100)</f>
        <v>51.515151515151516</v>
      </c>
      <c r="BN31">
        <f>((0.095/0.17)*100)</f>
        <v>55.882352941176471</v>
      </c>
      <c r="BO31">
        <f>((0.07/0.365)*100)</f>
        <v>19.178082191780824</v>
      </c>
      <c r="BP31">
        <f>((0.075/0.185)*100)</f>
        <v>40.54054054054054</v>
      </c>
      <c r="BQ31">
        <f>((0.08/0.165)*100)</f>
        <v>48.484848484848484</v>
      </c>
      <c r="BR31">
        <f>((0.075/0.17)*100)</f>
        <v>44.117647058823522</v>
      </c>
      <c r="BS31">
        <f>((28/59)*100)</f>
        <v>47.457627118644069</v>
      </c>
      <c r="BT31">
        <f>((32/59)*100)</f>
        <v>54.237288135593218</v>
      </c>
      <c r="BU31">
        <f>((32/59)*100)</f>
        <v>54.237288135593218</v>
      </c>
      <c r="BV31">
        <f>((8/22)*100)</f>
        <v>36.363636363636367</v>
      </c>
      <c r="BW31">
        <f>((9/22)*100)</f>
        <v>40.909090909090914</v>
      </c>
      <c r="BX31">
        <f>((14/22)*100)</f>
        <v>63.636363636363633</v>
      </c>
      <c r="BY31">
        <f>((17/17)*100)</f>
        <v>100</v>
      </c>
      <c r="BZ31">
        <f>((4/17)*100)</f>
        <v>23.52941176470588</v>
      </c>
      <c r="CA31">
        <f>((3/17)*100)</f>
        <v>17.647058823529413</v>
      </c>
      <c r="CB31">
        <f>((7/19)*100)</f>
        <v>36.84210526315789</v>
      </c>
      <c r="CC31">
        <f>((14/19)*100)</f>
        <v>73.68421052631578</v>
      </c>
      <c r="CD31">
        <f>((4/19)*100)</f>
        <v>21.052631578947366</v>
      </c>
      <c r="CE31">
        <f>((0/14)*100)</f>
        <v>0</v>
      </c>
      <c r="CF31">
        <f>((11/14)*100)</f>
        <v>78.571428571428569</v>
      </c>
      <c r="CG31">
        <f>((2/14)*100)</f>
        <v>14.285714285714285</v>
      </c>
      <c r="CH31">
        <f>((0/15)*100)</f>
        <v>0</v>
      </c>
      <c r="CI31">
        <f>((2/15)*100)</f>
        <v>13.333333333333334</v>
      </c>
      <c r="CJ31">
        <f>((10/15)*100)</f>
        <v>66.666666666666657</v>
      </c>
      <c r="CK31">
        <f>((14/16)*100)</f>
        <v>87.5</v>
      </c>
      <c r="CL31">
        <f>((0/16)*100)</f>
        <v>0</v>
      </c>
      <c r="CM31">
        <f>((1/16)*100)</f>
        <v>6.25</v>
      </c>
      <c r="CN31">
        <f>((0/15)*100)</f>
        <v>0</v>
      </c>
      <c r="CO31">
        <f>((10/15)*100)</f>
        <v>66.666666666666657</v>
      </c>
      <c r="CP31">
        <f>((1/15)*100)</f>
        <v>6.666666666666667</v>
      </c>
      <c r="CQ31">
        <f>$I31/$BG31</f>
        <v>152.44592066844737</v>
      </c>
      <c r="CR31">
        <f>$J31/$BH31</f>
        <v>128.41690172874385</v>
      </c>
      <c r="CS31">
        <f>$K31/$BI31</f>
        <v>116.02759999999999</v>
      </c>
      <c r="CT31">
        <f>$L31/$BJ31</f>
        <v>122.29957589506867</v>
      </c>
      <c r="CV31">
        <v>0.27397260273972601</v>
      </c>
      <c r="CW31">
        <v>0.1111111111111111</v>
      </c>
      <c r="CX31">
        <v>0.16438356164383561</v>
      </c>
      <c r="CY31">
        <v>0.45945945945945943</v>
      </c>
      <c r="CZ31">
        <v>0.35135135135135132</v>
      </c>
      <c r="DA31">
        <v>0.13513513513513514</v>
      </c>
      <c r="DB31">
        <v>0.12121212121212122</v>
      </c>
      <c r="DC31">
        <v>0.39393939393939392</v>
      </c>
      <c r="DD31">
        <v>0.45454545454545459</v>
      </c>
      <c r="DE31">
        <v>0.35294117647058826</v>
      </c>
      <c r="DF31">
        <v>0.22222222222222221</v>
      </c>
      <c r="DG31">
        <v>0.47058823529411764</v>
      </c>
    </row>
    <row r="32" spans="1:111" x14ac:dyDescent="0.25">
      <c r="A32">
        <v>160.96944099999999</v>
      </c>
      <c r="B32">
        <v>6.6281549999999996</v>
      </c>
      <c r="C32">
        <v>118.18342099999998</v>
      </c>
      <c r="D32">
        <v>7.099399</v>
      </c>
      <c r="E32">
        <v>90.22314999999999</v>
      </c>
      <c r="F32">
        <v>4.9958770000000001</v>
      </c>
      <c r="G32">
        <v>100.22304099999999</v>
      </c>
      <c r="H32">
        <v>6.5078009999999997</v>
      </c>
      <c r="I32">
        <f>SQRT((ABS($A$33-$A$32)^2+(ABS($B$33-$B$32)^2)))</f>
        <v>23.75414354525066</v>
      </c>
      <c r="J32">
        <f>SQRT((ABS($C$33-$C$32)^2+(ABS($D$33-$D$32)^2)))</f>
        <v>33.206282516187962</v>
      </c>
      <c r="K32">
        <f>SQRT((ABS($E$33-$E$32)^2+(ABS($F$33-$F$32)^2)))</f>
        <v>21.282723925223717</v>
      </c>
      <c r="L32">
        <f>SQRT((ABS($G$33-$G$32)^2+(ABS($H$33-$H$32)^2)))</f>
        <v>21.056162379596376</v>
      </c>
      <c r="M32">
        <f>ABS($B$32-$D$32)</f>
        <v>0.47124400000000044</v>
      </c>
      <c r="N32">
        <f>ABS($F$32-$H$32)</f>
        <v>1.5119239999999996</v>
      </c>
      <c r="Q32">
        <f>SQRT((ABS($A$32-$E$35)^2+(ABS($B$32-$F$35)^2)))</f>
        <v>2.2782921427360878</v>
      </c>
      <c r="R32">
        <f>SQRT((ABS($C$32-$G$33)^2+(ABS($D$32-$H$33)^2)))</f>
        <v>3.0983642571037446</v>
      </c>
      <c r="S32">
        <v>22</v>
      </c>
      <c r="T32">
        <v>5</v>
      </c>
      <c r="U32">
        <v>6</v>
      </c>
      <c r="V32">
        <v>14</v>
      </c>
      <c r="W32">
        <v>22</v>
      </c>
      <c r="X32">
        <v>22</v>
      </c>
      <c r="Y32">
        <v>12</v>
      </c>
      <c r="Z32">
        <v>14</v>
      </c>
      <c r="AA32">
        <v>18</v>
      </c>
      <c r="AB32">
        <v>15</v>
      </c>
      <c r="AC32">
        <v>9</v>
      </c>
      <c r="AD32">
        <v>2</v>
      </c>
      <c r="AE32">
        <v>20</v>
      </c>
      <c r="AF32">
        <v>20</v>
      </c>
      <c r="AG32">
        <v>14</v>
      </c>
      <c r="AH32">
        <v>5</v>
      </c>
      <c r="AI32">
        <v>17</v>
      </c>
      <c r="AJ32">
        <v>0</v>
      </c>
      <c r="AK32">
        <v>4</v>
      </c>
      <c r="AL32">
        <v>8</v>
      </c>
      <c r="AM32">
        <v>14</v>
      </c>
      <c r="AN32">
        <v>0</v>
      </c>
      <c r="AO32">
        <v>5</v>
      </c>
      <c r="AP32">
        <v>8</v>
      </c>
      <c r="AQ32">
        <v>15</v>
      </c>
      <c r="AR32">
        <v>11</v>
      </c>
      <c r="AS32">
        <v>2</v>
      </c>
      <c r="AT32">
        <v>0</v>
      </c>
      <c r="AU32">
        <v>16</v>
      </c>
      <c r="AV32">
        <v>2</v>
      </c>
      <c r="AW32">
        <v>8</v>
      </c>
      <c r="AX32">
        <v>0</v>
      </c>
      <c r="AY32">
        <f>(22/200)</f>
        <v>0.11</v>
      </c>
      <c r="AZ32">
        <f>(22/200)</f>
        <v>0.11</v>
      </c>
      <c r="BA32">
        <f>(18/200)</f>
        <v>0.09</v>
      </c>
      <c r="BB32">
        <f>(20/200)</f>
        <v>0.1</v>
      </c>
      <c r="BC32">
        <f>(17/200)</f>
        <v>8.5000000000000006E-2</v>
      </c>
      <c r="BD32">
        <f>(14/200)</f>
        <v>7.0000000000000007E-2</v>
      </c>
      <c r="BE32">
        <f>(15/200)</f>
        <v>7.4999999999999997E-2</v>
      </c>
      <c r="BF32">
        <f>(16/200)</f>
        <v>0.08</v>
      </c>
      <c r="BG32">
        <f>(0.11+0.085)</f>
        <v>0.19500000000000001</v>
      </c>
      <c r="BH32">
        <f>(0.11+0.07)</f>
        <v>0.18</v>
      </c>
      <c r="BI32">
        <f>(0.09+0.075)</f>
        <v>0.16499999999999998</v>
      </c>
      <c r="BJ32">
        <f>(0.1+0.08)</f>
        <v>0.18</v>
      </c>
      <c r="BK32">
        <f>((0.11/0.195)*100)</f>
        <v>56.410256410256409</v>
      </c>
      <c r="BL32">
        <f>((0.11/0.18)*100)</f>
        <v>61.111111111111114</v>
      </c>
      <c r="BM32">
        <f>((0.09/0.165)*100)</f>
        <v>54.54545454545454</v>
      </c>
      <c r="BN32">
        <f>((0.1/0.18)*100)</f>
        <v>55.555555555555557</v>
      </c>
      <c r="BO32">
        <f>((0.085/0.195)*100)</f>
        <v>43.589743589743591</v>
      </c>
      <c r="BP32">
        <f>((0.07/0.18)*100)</f>
        <v>38.888888888888893</v>
      </c>
      <c r="BQ32">
        <f>((0.075/0.165)*100)</f>
        <v>45.454545454545453</v>
      </c>
      <c r="BR32">
        <f>((0.08/0.18)*100)</f>
        <v>44.44444444444445</v>
      </c>
      <c r="BS32">
        <f>((5/22)*100)</f>
        <v>22.727272727272727</v>
      </c>
      <c r="BT32">
        <f>((6/22)*100)</f>
        <v>27.27272727272727</v>
      </c>
      <c r="BU32">
        <f>((14/22)*100)</f>
        <v>63.636363636363633</v>
      </c>
      <c r="BV32">
        <f>((22/22)*100)</f>
        <v>100</v>
      </c>
      <c r="BW32">
        <f>((12/22)*100)</f>
        <v>54.54545454545454</v>
      </c>
      <c r="BX32">
        <f>((14/22)*100)</f>
        <v>63.636363636363633</v>
      </c>
      <c r="BY32">
        <f>((15/18)*100)</f>
        <v>83.333333333333343</v>
      </c>
      <c r="BZ32">
        <f>((9/18)*100)</f>
        <v>50</v>
      </c>
      <c r="CA32">
        <f>((2/18)*100)</f>
        <v>11.111111111111111</v>
      </c>
      <c r="CB32">
        <f>((20/20)*100)</f>
        <v>100</v>
      </c>
      <c r="CC32">
        <f>((14/20)*100)</f>
        <v>70</v>
      </c>
      <c r="CD32">
        <f>((5/20)*100)</f>
        <v>25</v>
      </c>
      <c r="CE32">
        <f>((0/17)*100)</f>
        <v>0</v>
      </c>
      <c r="CF32">
        <f>((4/17)*100)</f>
        <v>23.52941176470588</v>
      </c>
      <c r="CG32">
        <f>((8/17)*100)</f>
        <v>47.058823529411761</v>
      </c>
      <c r="CH32">
        <f>((0/14)*100)</f>
        <v>0</v>
      </c>
      <c r="CI32">
        <f>((5/14)*100)</f>
        <v>35.714285714285715</v>
      </c>
      <c r="CJ32">
        <f>((8/14)*100)</f>
        <v>57.142857142857139</v>
      </c>
      <c r="CK32">
        <f>((11/15)*100)</f>
        <v>73.333333333333329</v>
      </c>
      <c r="CL32">
        <f>((2/15)*100)</f>
        <v>13.333333333333334</v>
      </c>
      <c r="CM32">
        <f>((0/15)*100)</f>
        <v>0</v>
      </c>
      <c r="CN32">
        <f>((2/16)*100)</f>
        <v>12.5</v>
      </c>
      <c r="CO32">
        <f>((8/16)*100)</f>
        <v>50</v>
      </c>
      <c r="CP32">
        <f>((0/16)*100)</f>
        <v>0</v>
      </c>
      <c r="CQ32">
        <f>$I32/$BG32</f>
        <v>121.81612074487518</v>
      </c>
      <c r="CR32">
        <f>$J32/$BH32</f>
        <v>184.47934731215534</v>
      </c>
      <c r="CS32">
        <f>$K32/$BI32</f>
        <v>128.98620560741648</v>
      </c>
      <c r="CT32">
        <f>$L32/$BJ32</f>
        <v>116.97867988664653</v>
      </c>
      <c r="CV32">
        <v>0.23287671232876711</v>
      </c>
      <c r="CW32">
        <v>0.39726027397260277</v>
      </c>
      <c r="CX32">
        <v>0.34246575342465752</v>
      </c>
      <c r="CY32">
        <v>0.4358974358974359</v>
      </c>
      <c r="CZ32">
        <v>0.25</v>
      </c>
      <c r="DA32">
        <v>0.21621621621621623</v>
      </c>
      <c r="DB32">
        <v>0.36363636363636365</v>
      </c>
      <c r="DC32">
        <v>0.27272727272727271</v>
      </c>
      <c r="DD32">
        <v>0.48484848484848486</v>
      </c>
      <c r="DE32">
        <v>0.26470588235294118</v>
      </c>
      <c r="DF32">
        <v>0.23529411764705888</v>
      </c>
      <c r="DG32">
        <v>0.47222222222222221</v>
      </c>
    </row>
    <row r="33" spans="1:111" x14ac:dyDescent="0.25">
      <c r="A33">
        <v>184.719143</v>
      </c>
      <c r="B33">
        <v>7.0874920000000001</v>
      </c>
      <c r="C33">
        <v>151.36421999999999</v>
      </c>
      <c r="D33">
        <v>8.4000819999999994</v>
      </c>
      <c r="E33">
        <v>111.47295899999999</v>
      </c>
      <c r="F33">
        <v>3.8126799999999998</v>
      </c>
      <c r="G33">
        <v>121.27550799999999</v>
      </c>
      <c r="H33">
        <v>6.902272</v>
      </c>
      <c r="I33">
        <f>SQRT((ABS($A$34-$A$33)^2+(ABS($B$34-$B$33)^2)))</f>
        <v>21.516437228361688</v>
      </c>
      <c r="J33">
        <f>SQRT((ABS($C$34-$C$33)^2+(ABS($D$34-$D$33)^2)))</f>
        <v>22.710831802498955</v>
      </c>
      <c r="K33">
        <f>SQRT((ABS($E$34-$E$33)^2+(ABS($F$34-$F$33)^2)))</f>
        <v>31.075654465114741</v>
      </c>
      <c r="L33">
        <f>SQRT((ABS($G$34-$G$33)^2+(ABS($H$34-$H$33)^2)))</f>
        <v>30.361815599179145</v>
      </c>
      <c r="M33">
        <f>ABS($B$33-$D$33)</f>
        <v>1.3125899999999993</v>
      </c>
      <c r="N33">
        <f>ABS($F$33-$H$33)</f>
        <v>3.0895920000000001</v>
      </c>
      <c r="Q33">
        <f>SQRT((ABS($A$33-$E$36)^2+(ABS($B$33-$F$36)^2)))</f>
        <v>2.7650568085292599</v>
      </c>
      <c r="R33">
        <f>SQRT((ABS($C$33-$G$34)^2+(ABS($D$33-$H$34)^2)))</f>
        <v>0.76835691989140509</v>
      </c>
      <c r="S33">
        <v>22</v>
      </c>
      <c r="T33">
        <v>5</v>
      </c>
      <c r="U33">
        <v>6</v>
      </c>
      <c r="V33">
        <v>19</v>
      </c>
      <c r="W33">
        <v>22</v>
      </c>
      <c r="X33">
        <v>5</v>
      </c>
      <c r="Y33">
        <v>17</v>
      </c>
      <c r="Z33">
        <v>9</v>
      </c>
      <c r="AA33">
        <v>17</v>
      </c>
      <c r="AB33">
        <v>17</v>
      </c>
      <c r="AC33">
        <v>12</v>
      </c>
      <c r="AD33">
        <v>4</v>
      </c>
      <c r="AE33">
        <v>21</v>
      </c>
      <c r="AF33">
        <v>12</v>
      </c>
      <c r="AG33">
        <v>9</v>
      </c>
      <c r="AH33">
        <v>5</v>
      </c>
      <c r="AI33">
        <v>17</v>
      </c>
      <c r="AJ33">
        <v>0</v>
      </c>
      <c r="AK33">
        <v>0</v>
      </c>
      <c r="AL33">
        <v>13</v>
      </c>
      <c r="AM33">
        <v>17</v>
      </c>
      <c r="AN33">
        <v>0</v>
      </c>
      <c r="AO33">
        <v>12</v>
      </c>
      <c r="AP33">
        <v>5</v>
      </c>
      <c r="AQ33">
        <v>15</v>
      </c>
      <c r="AR33">
        <v>0</v>
      </c>
      <c r="AS33">
        <v>5</v>
      </c>
      <c r="AT33">
        <v>0</v>
      </c>
      <c r="AU33">
        <v>13</v>
      </c>
      <c r="AV33">
        <v>0</v>
      </c>
      <c r="AW33">
        <v>5</v>
      </c>
      <c r="AX33">
        <v>0</v>
      </c>
      <c r="AY33">
        <f>(22/200)</f>
        <v>0.11</v>
      </c>
      <c r="AZ33">
        <f>(22/200)</f>
        <v>0.11</v>
      </c>
      <c r="BA33">
        <f>(17/200)</f>
        <v>8.5000000000000006E-2</v>
      </c>
      <c r="BB33">
        <f>(21/200)</f>
        <v>0.105</v>
      </c>
      <c r="BC33">
        <f>(17/200)</f>
        <v>8.5000000000000006E-2</v>
      </c>
      <c r="BD33">
        <f>(17/200)</f>
        <v>8.5000000000000006E-2</v>
      </c>
      <c r="BE33">
        <f>(15/200)</f>
        <v>7.4999999999999997E-2</v>
      </c>
      <c r="BF33">
        <f>(13/200)</f>
        <v>6.5000000000000002E-2</v>
      </c>
      <c r="BG33">
        <f>(0.11+0.085)</f>
        <v>0.19500000000000001</v>
      </c>
      <c r="BH33">
        <f>(0.11+0.085)</f>
        <v>0.19500000000000001</v>
      </c>
      <c r="BI33">
        <f>(0.085+0.075)</f>
        <v>0.16</v>
      </c>
      <c r="BJ33">
        <f>(0.105+0.065)</f>
        <v>0.16999999999999998</v>
      </c>
      <c r="BK33">
        <f>((0.11/0.195)*100)</f>
        <v>56.410256410256409</v>
      </c>
      <c r="BL33">
        <f>((0.11/0.195)*100)</f>
        <v>56.410256410256409</v>
      </c>
      <c r="BM33">
        <f>((0.085/0.16)*100)</f>
        <v>53.125</v>
      </c>
      <c r="BN33">
        <f>((0.105/0.17)*100)</f>
        <v>61.764705882352935</v>
      </c>
      <c r="BO33">
        <f>((0.085/0.195)*100)</f>
        <v>43.589743589743591</v>
      </c>
      <c r="BP33">
        <f>((0.085/0.195)*100)</f>
        <v>43.589743589743591</v>
      </c>
      <c r="BQ33">
        <f>((0.075/0.16)*100)</f>
        <v>46.875</v>
      </c>
      <c r="BR33">
        <f>((0.065/0.17)*100)</f>
        <v>38.235294117647058</v>
      </c>
      <c r="BS33">
        <f>((5/22)*100)</f>
        <v>22.727272727272727</v>
      </c>
      <c r="BT33">
        <f>((6/22)*100)</f>
        <v>27.27272727272727</v>
      </c>
      <c r="BU33">
        <f>((19/22)*100)</f>
        <v>86.36363636363636</v>
      </c>
      <c r="BV33">
        <f>((5/22)*100)</f>
        <v>22.727272727272727</v>
      </c>
      <c r="BW33">
        <f>((17/22)*100)</f>
        <v>77.272727272727266</v>
      </c>
      <c r="BX33">
        <f>((9/22)*100)</f>
        <v>40.909090909090914</v>
      </c>
      <c r="BY33">
        <f>((17/17)*100)</f>
        <v>100</v>
      </c>
      <c r="BZ33">
        <f>((12/17)*100)</f>
        <v>70.588235294117652</v>
      </c>
      <c r="CA33">
        <f>((4/17)*100)</f>
        <v>23.52941176470588</v>
      </c>
      <c r="CB33">
        <f>((12/21)*100)</f>
        <v>57.142857142857139</v>
      </c>
      <c r="CC33">
        <f>((9/21)*100)</f>
        <v>42.857142857142854</v>
      </c>
      <c r="CD33">
        <f>((5/21)*100)</f>
        <v>23.809523809523807</v>
      </c>
      <c r="CE33">
        <f>((0/17)*100)</f>
        <v>0</v>
      </c>
      <c r="CF33">
        <f>((0/17)*100)</f>
        <v>0</v>
      </c>
      <c r="CG33">
        <f>((13/17)*100)</f>
        <v>76.470588235294116</v>
      </c>
      <c r="CH33">
        <f>((0/17)*100)</f>
        <v>0</v>
      </c>
      <c r="CI33">
        <f>((12/17)*100)</f>
        <v>70.588235294117652</v>
      </c>
      <c r="CJ33">
        <f>((5/17)*100)</f>
        <v>29.411764705882355</v>
      </c>
      <c r="CK33">
        <f>((0/15)*100)</f>
        <v>0</v>
      </c>
      <c r="CL33">
        <f>((5/15)*100)</f>
        <v>33.333333333333329</v>
      </c>
      <c r="CM33">
        <f>((0/15)*100)</f>
        <v>0</v>
      </c>
      <c r="CN33">
        <f>((0/13)*100)</f>
        <v>0</v>
      </c>
      <c r="CO33">
        <f>((5/13)*100)</f>
        <v>38.461538461538467</v>
      </c>
      <c r="CP33">
        <f>((0/13)*100)</f>
        <v>0</v>
      </c>
      <c r="CQ33">
        <f>$I33/$BG33</f>
        <v>110.34070373518814</v>
      </c>
      <c r="CR33">
        <f>$J33/$BH33</f>
        <v>116.46580411537926</v>
      </c>
      <c r="CS33">
        <f>$K33/$BI33</f>
        <v>194.22284040696712</v>
      </c>
      <c r="CT33">
        <f>$L33/$BJ33</f>
        <v>178.5989152892891</v>
      </c>
      <c r="CV33">
        <v>0.4358974358974359</v>
      </c>
      <c r="CW33">
        <v>0.16438356164383561</v>
      </c>
      <c r="CX33">
        <v>0.23076923076923073</v>
      </c>
      <c r="CY33">
        <v>0.4358974358974359</v>
      </c>
      <c r="CZ33">
        <v>0.12820512820512819</v>
      </c>
      <c r="DA33">
        <v>0.22222222222222221</v>
      </c>
      <c r="DB33">
        <v>0.5</v>
      </c>
      <c r="DC33">
        <v>0.15625</v>
      </c>
      <c r="DD33">
        <v>0.40625</v>
      </c>
      <c r="DE33">
        <v>0.11764705882352941</v>
      </c>
      <c r="DF33">
        <v>0.38235294117647056</v>
      </c>
      <c r="DG33">
        <v>0.38235294117647056</v>
      </c>
    </row>
    <row r="34" spans="1:111" x14ac:dyDescent="0.25">
      <c r="A34">
        <v>206.231978</v>
      </c>
      <c r="B34">
        <v>6.6937899999999999</v>
      </c>
      <c r="C34">
        <v>174.06139400000001</v>
      </c>
      <c r="D34">
        <v>9.1875929999999997</v>
      </c>
      <c r="E34">
        <v>142.54855700000002</v>
      </c>
      <c r="F34">
        <v>3.8719199999999998</v>
      </c>
      <c r="G34">
        <v>151.62740700000001</v>
      </c>
      <c r="H34">
        <v>7.6782060000000003</v>
      </c>
      <c r="I34">
        <f>SQRT((ABS($A$35-$A$34)^2+(ABS($B$35-$B$34)^2)))</f>
        <v>20.422917636627353</v>
      </c>
      <c r="J34">
        <f>SQRT((ABS($C$35-$C$34)^2+(ABS($D$35-$D$34)^2)))</f>
        <v>23.031979107152083</v>
      </c>
      <c r="K34">
        <f>SQRT((ABS($E$35-$E$34)^2+(ABS($F$35-$F$34)^2)))</f>
        <v>17.968032690637759</v>
      </c>
      <c r="L34">
        <f>SQRT((ABS($G$35-$G$34)^2+(ABS($H$35-$H$34)^2)))</f>
        <v>20.904891425406461</v>
      </c>
      <c r="M34">
        <f>ABS($B$34-$D$34)</f>
        <v>2.4938029999999998</v>
      </c>
      <c r="N34">
        <f>ABS($F$34-$H$34)</f>
        <v>3.8062860000000005</v>
      </c>
      <c r="Q34">
        <f>SQRT((ABS($A$34-$E$37)^2+(ABS($B$34-$F$37)^2)))</f>
        <v>2.711520257237618</v>
      </c>
      <c r="R34">
        <f>SQRT((ABS($C$34-$G$35)^2+(ABS($D$34-$H$35)^2)))</f>
        <v>1.5803735423389733</v>
      </c>
      <c r="S34">
        <v>23</v>
      </c>
      <c r="T34">
        <v>5</v>
      </c>
      <c r="U34">
        <v>4</v>
      </c>
      <c r="V34">
        <v>22</v>
      </c>
      <c r="W34">
        <v>22</v>
      </c>
      <c r="X34">
        <v>5</v>
      </c>
      <c r="Y34">
        <v>18</v>
      </c>
      <c r="Z34">
        <v>6</v>
      </c>
      <c r="AA34">
        <v>17</v>
      </c>
      <c r="AB34">
        <v>4</v>
      </c>
      <c r="AC34">
        <v>17</v>
      </c>
      <c r="AD34">
        <v>5</v>
      </c>
      <c r="AE34">
        <v>18</v>
      </c>
      <c r="AF34">
        <v>14</v>
      </c>
      <c r="AG34">
        <v>4</v>
      </c>
      <c r="AH34">
        <v>6</v>
      </c>
      <c r="AI34">
        <v>17</v>
      </c>
      <c r="AJ34">
        <v>0</v>
      </c>
      <c r="AK34">
        <v>0</v>
      </c>
      <c r="AL34">
        <v>16</v>
      </c>
      <c r="AM34">
        <v>17</v>
      </c>
      <c r="AN34">
        <v>0</v>
      </c>
      <c r="AO34">
        <v>15</v>
      </c>
      <c r="AP34">
        <v>3</v>
      </c>
      <c r="AQ34">
        <v>16</v>
      </c>
      <c r="AR34">
        <v>4</v>
      </c>
      <c r="AS34">
        <v>12</v>
      </c>
      <c r="AT34">
        <v>0</v>
      </c>
      <c r="AU34">
        <v>16</v>
      </c>
      <c r="AV34">
        <v>8</v>
      </c>
      <c r="AW34">
        <v>3</v>
      </c>
      <c r="AX34">
        <v>4</v>
      </c>
      <c r="AY34">
        <f>(23/200)</f>
        <v>0.115</v>
      </c>
      <c r="AZ34">
        <f>(22/200)</f>
        <v>0.11</v>
      </c>
      <c r="BA34">
        <f>(17/200)</f>
        <v>8.5000000000000006E-2</v>
      </c>
      <c r="BB34">
        <f>(18/200)</f>
        <v>0.09</v>
      </c>
      <c r="BC34">
        <f>(17/200)</f>
        <v>8.5000000000000006E-2</v>
      </c>
      <c r="BD34">
        <f>(17/200)</f>
        <v>8.5000000000000006E-2</v>
      </c>
      <c r="BE34">
        <f>(16/200)</f>
        <v>0.08</v>
      </c>
      <c r="BF34">
        <f>(16/200)</f>
        <v>0.08</v>
      </c>
      <c r="BG34">
        <f>(0.115+0.085)</f>
        <v>0.2</v>
      </c>
      <c r="BH34">
        <f>(0.11+0.085)</f>
        <v>0.19500000000000001</v>
      </c>
      <c r="BI34">
        <f>(0.085+0.08)</f>
        <v>0.16500000000000001</v>
      </c>
      <c r="BJ34">
        <f>(0.09+0.08)</f>
        <v>0.16999999999999998</v>
      </c>
      <c r="BK34">
        <f>((0.115/0.2)*100)</f>
        <v>57.499999999999993</v>
      </c>
      <c r="BL34">
        <f>((0.11/0.195)*100)</f>
        <v>56.410256410256409</v>
      </c>
      <c r="BM34">
        <f>((0.085/0.165)*100)</f>
        <v>51.515151515151516</v>
      </c>
      <c r="BN34">
        <f>((0.09/0.17)*100)</f>
        <v>52.941176470588225</v>
      </c>
      <c r="BO34">
        <f>((0.085/0.2)*100)</f>
        <v>42.5</v>
      </c>
      <c r="BP34">
        <f>((0.085/0.195)*100)</f>
        <v>43.589743589743591</v>
      </c>
      <c r="BQ34">
        <f>((0.08/0.165)*100)</f>
        <v>48.484848484848484</v>
      </c>
      <c r="BR34">
        <f>((0.08/0.17)*100)</f>
        <v>47.058823529411761</v>
      </c>
      <c r="BS34">
        <f>((5/23)*100)</f>
        <v>21.739130434782609</v>
      </c>
      <c r="BT34">
        <f>((4/23)*100)</f>
        <v>17.391304347826086</v>
      </c>
      <c r="BU34">
        <f>((22/23)*100)</f>
        <v>95.652173913043484</v>
      </c>
      <c r="BV34">
        <f>((5/22)*100)</f>
        <v>22.727272727272727</v>
      </c>
      <c r="BW34">
        <f>((18/22)*100)</f>
        <v>81.818181818181827</v>
      </c>
      <c r="BX34">
        <f>((6/22)*100)</f>
        <v>27.27272727272727</v>
      </c>
      <c r="BY34">
        <f>((4/17)*100)</f>
        <v>23.52941176470588</v>
      </c>
      <c r="BZ34">
        <f>((17/17)*100)</f>
        <v>100</v>
      </c>
      <c r="CA34">
        <f>((5/17)*100)</f>
        <v>29.411764705882355</v>
      </c>
      <c r="CB34">
        <f>((14/18)*100)</f>
        <v>77.777777777777786</v>
      </c>
      <c r="CC34">
        <f>((4/18)*100)</f>
        <v>22.222222222222221</v>
      </c>
      <c r="CD34">
        <f>((6/18)*100)</f>
        <v>33.333333333333329</v>
      </c>
      <c r="CE34">
        <f>((0/17)*100)</f>
        <v>0</v>
      </c>
      <c r="CF34">
        <f>((0/17)*100)</f>
        <v>0</v>
      </c>
      <c r="CG34">
        <f>((16/17)*100)</f>
        <v>94.117647058823522</v>
      </c>
      <c r="CH34">
        <f>((0/17)*100)</f>
        <v>0</v>
      </c>
      <c r="CI34">
        <f>((15/17)*100)</f>
        <v>88.235294117647058</v>
      </c>
      <c r="CJ34">
        <f>((3/17)*100)</f>
        <v>17.647058823529413</v>
      </c>
      <c r="CK34">
        <f>((4/16)*100)</f>
        <v>25</v>
      </c>
      <c r="CL34">
        <f>((12/16)*100)</f>
        <v>75</v>
      </c>
      <c r="CM34">
        <f>((0/16)*100)</f>
        <v>0</v>
      </c>
      <c r="CN34">
        <f>((8/16)*100)</f>
        <v>50</v>
      </c>
      <c r="CO34">
        <f>((3/16)*100)</f>
        <v>18.75</v>
      </c>
      <c r="CP34">
        <f>((4/16)*100)</f>
        <v>25</v>
      </c>
      <c r="CQ34">
        <f>$I34/$BG34</f>
        <v>102.11458818313676</v>
      </c>
      <c r="CR34">
        <f>$J34/$BH34</f>
        <v>118.11271337001068</v>
      </c>
      <c r="CS34">
        <f>$K34/$BI34</f>
        <v>108.89716782204702</v>
      </c>
      <c r="CT34">
        <f>$L34/$BJ34</f>
        <v>122.96994956121449</v>
      </c>
      <c r="CV34">
        <v>0.4358974358974359</v>
      </c>
      <c r="CW34">
        <v>0.46153846153846156</v>
      </c>
      <c r="CX34">
        <v>0.10256410256410253</v>
      </c>
      <c r="CY34">
        <v>0.44736842105263153</v>
      </c>
      <c r="CZ34">
        <v>2.564102564102564E-2</v>
      </c>
      <c r="DA34">
        <v>0.33333333333333331</v>
      </c>
      <c r="DB34">
        <v>0.44736842105263158</v>
      </c>
      <c r="DC34">
        <v>2.777777777777779E-2</v>
      </c>
      <c r="DD34">
        <v>0.36363636363636365</v>
      </c>
      <c r="DE34">
        <v>0</v>
      </c>
      <c r="DF34">
        <v>0.48571428571428571</v>
      </c>
      <c r="DG34">
        <v>0.3529411764705882</v>
      </c>
    </row>
    <row r="35" spans="1:111" x14ac:dyDescent="0.25">
      <c r="A35">
        <v>226.63068999999999</v>
      </c>
      <c r="B35">
        <v>7.6878289999999998</v>
      </c>
      <c r="C35">
        <v>197.08738700000001</v>
      </c>
      <c r="D35">
        <v>8.6625139999999998</v>
      </c>
      <c r="E35">
        <v>160.50891899999999</v>
      </c>
      <c r="F35">
        <v>4.3968920000000002</v>
      </c>
      <c r="G35">
        <v>172.482384</v>
      </c>
      <c r="H35">
        <v>9.1219579999999993</v>
      </c>
      <c r="I35">
        <f>SQRT((ABS($A$36-$A$35)^2+(ABS($B$36-$B$35)^2)))</f>
        <v>20.310339285628533</v>
      </c>
      <c r="J35">
        <f>SQRT((ABS($C$36-$C$35)^2+(ABS($D$36-$D$35)^2)))</f>
        <v>19.666649858399413</v>
      </c>
      <c r="K35">
        <f>SQRT((ABS($E$36-$E$35)^2+(ABS($F$36-$F$35)^2)))</f>
        <v>21.762575378946543</v>
      </c>
      <c r="L35">
        <f>SQRT((ABS($G$36-$G$35)^2+(ABS($H$36-$H$35)^2)))</f>
        <v>21.77957969881982</v>
      </c>
      <c r="M35">
        <f>ABS($B$35-$D$35)</f>
        <v>0.97468500000000002</v>
      </c>
      <c r="N35">
        <f>ABS($F$35-$H$35)</f>
        <v>4.7250659999999991</v>
      </c>
      <c r="Q35">
        <f>SQRT((ABS($A$35-$E$38)^2+(ABS($B$35-$F$38)^2)))</f>
        <v>3.7971815084881086</v>
      </c>
      <c r="R35">
        <f>SQRT((ABS($C$35-$G$36)^2+(ABS($D$35-$H$36)^2)))</f>
        <v>2.9548260953294938</v>
      </c>
      <c r="S35">
        <v>22</v>
      </c>
      <c r="T35">
        <v>4</v>
      </c>
      <c r="U35">
        <v>1</v>
      </c>
      <c r="V35">
        <v>22</v>
      </c>
      <c r="W35">
        <v>21</v>
      </c>
      <c r="X35">
        <v>4</v>
      </c>
      <c r="Y35">
        <v>17</v>
      </c>
      <c r="Z35">
        <v>5</v>
      </c>
      <c r="AA35">
        <v>20</v>
      </c>
      <c r="AB35">
        <v>3</v>
      </c>
      <c r="AC35">
        <v>18</v>
      </c>
      <c r="AD35">
        <v>6</v>
      </c>
      <c r="AE35">
        <v>19</v>
      </c>
      <c r="AF35">
        <v>19</v>
      </c>
      <c r="AG35">
        <v>2</v>
      </c>
      <c r="AH35">
        <v>5</v>
      </c>
      <c r="AI35">
        <v>18</v>
      </c>
      <c r="AJ35">
        <v>0</v>
      </c>
      <c r="AK35">
        <v>0</v>
      </c>
      <c r="AL35">
        <v>17</v>
      </c>
      <c r="AM35">
        <v>17</v>
      </c>
      <c r="AN35">
        <v>0</v>
      </c>
      <c r="AO35">
        <v>12</v>
      </c>
      <c r="AP35">
        <v>0</v>
      </c>
      <c r="AQ35">
        <v>16</v>
      </c>
      <c r="AR35">
        <v>0</v>
      </c>
      <c r="AS35">
        <v>15</v>
      </c>
      <c r="AT35">
        <v>4</v>
      </c>
      <c r="AU35">
        <v>16</v>
      </c>
      <c r="AV35">
        <v>13</v>
      </c>
      <c r="AW35">
        <v>0</v>
      </c>
      <c r="AX35">
        <v>2</v>
      </c>
      <c r="AY35">
        <f>(22/200)</f>
        <v>0.11</v>
      </c>
      <c r="AZ35">
        <f>(21/200)</f>
        <v>0.105</v>
      </c>
      <c r="BA35">
        <f>(20/200)</f>
        <v>0.1</v>
      </c>
      <c r="BB35">
        <f>(19/200)</f>
        <v>9.5000000000000001E-2</v>
      </c>
      <c r="BC35">
        <f>(18/200)</f>
        <v>0.09</v>
      </c>
      <c r="BD35">
        <f>(17/200)</f>
        <v>8.5000000000000006E-2</v>
      </c>
      <c r="BE35">
        <f>(16/200)</f>
        <v>0.08</v>
      </c>
      <c r="BF35">
        <f>(16/200)</f>
        <v>0.08</v>
      </c>
      <c r="BG35">
        <f>(0.11+0.09)</f>
        <v>0.2</v>
      </c>
      <c r="BH35">
        <f>(0.105+0.085)</f>
        <v>0.19</v>
      </c>
      <c r="BI35">
        <f>(0.1+0.08)</f>
        <v>0.18</v>
      </c>
      <c r="BJ35">
        <f>(0.095+0.08)</f>
        <v>0.17499999999999999</v>
      </c>
      <c r="BK35">
        <f>((0.11/0.2)*100)</f>
        <v>54.999999999999993</v>
      </c>
      <c r="BL35">
        <f>((0.105/0.19)*100)</f>
        <v>55.263157894736835</v>
      </c>
      <c r="BM35">
        <f>((0.1/0.18)*100)</f>
        <v>55.555555555555557</v>
      </c>
      <c r="BN35">
        <f>((0.095/0.175)*100)</f>
        <v>54.285714285714292</v>
      </c>
      <c r="BO35">
        <f>((0.09/0.2)*100)</f>
        <v>44.999999999999993</v>
      </c>
      <c r="BP35">
        <f>((0.085/0.19)*100)</f>
        <v>44.736842105263158</v>
      </c>
      <c r="BQ35">
        <f>((0.08/0.18)*100)</f>
        <v>44.44444444444445</v>
      </c>
      <c r="BR35">
        <f>((0.08/0.175)*100)</f>
        <v>45.714285714285715</v>
      </c>
      <c r="BS35">
        <f>((4/22)*100)</f>
        <v>18.181818181818183</v>
      </c>
      <c r="BT35">
        <f>((1/22)*100)</f>
        <v>4.5454545454545459</v>
      </c>
      <c r="BU35">
        <f>((22/22)*100)</f>
        <v>100</v>
      </c>
      <c r="BV35">
        <f>((4/21)*100)</f>
        <v>19.047619047619047</v>
      </c>
      <c r="BW35">
        <f>((17/21)*100)</f>
        <v>80.952380952380949</v>
      </c>
      <c r="BX35">
        <f>((5/21)*100)</f>
        <v>23.809523809523807</v>
      </c>
      <c r="BY35">
        <f>((3/20)*100)</f>
        <v>15</v>
      </c>
      <c r="BZ35">
        <f>((18/20)*100)</f>
        <v>90</v>
      </c>
      <c r="CA35">
        <f>((6/20)*100)</f>
        <v>30</v>
      </c>
      <c r="CB35">
        <f>((19/19)*100)</f>
        <v>100</v>
      </c>
      <c r="CC35">
        <f>((2/19)*100)</f>
        <v>10.526315789473683</v>
      </c>
      <c r="CD35">
        <f>((5/19)*100)</f>
        <v>26.315789473684209</v>
      </c>
      <c r="CE35">
        <f>((0/18)*100)</f>
        <v>0</v>
      </c>
      <c r="CF35">
        <f>((0/18)*100)</f>
        <v>0</v>
      </c>
      <c r="CG35">
        <f>((17/18)*100)</f>
        <v>94.444444444444443</v>
      </c>
      <c r="CH35">
        <f>((0/17)*100)</f>
        <v>0</v>
      </c>
      <c r="CI35">
        <f>((12/17)*100)</f>
        <v>70.588235294117652</v>
      </c>
      <c r="CJ35">
        <f>((0/17)*100)</f>
        <v>0</v>
      </c>
      <c r="CK35">
        <f>((0/16)*100)</f>
        <v>0</v>
      </c>
      <c r="CL35">
        <f>((15/16)*100)</f>
        <v>93.75</v>
      </c>
      <c r="CM35">
        <f>((4/16)*100)</f>
        <v>25</v>
      </c>
      <c r="CN35">
        <f>((13/16)*100)</f>
        <v>81.25</v>
      </c>
      <c r="CO35">
        <f>((0/16)*100)</f>
        <v>0</v>
      </c>
      <c r="CP35">
        <f>((2/16)*100)</f>
        <v>12.5</v>
      </c>
      <c r="CQ35">
        <f>$I35/$BG35</f>
        <v>101.55169642814266</v>
      </c>
      <c r="CR35">
        <f>$J35/$BH35</f>
        <v>103.50868346526006</v>
      </c>
      <c r="CS35">
        <f>$K35/$BI35</f>
        <v>120.90319654970303</v>
      </c>
      <c r="CT35">
        <f>$L35/$BJ35</f>
        <v>124.45474113611327</v>
      </c>
      <c r="CV35">
        <v>0.47499999999999998</v>
      </c>
      <c r="CW35">
        <v>0.46153846153846156</v>
      </c>
      <c r="CX35">
        <v>0</v>
      </c>
      <c r="CY35">
        <v>0.46341463414634143</v>
      </c>
      <c r="CZ35">
        <v>0.10256410256410256</v>
      </c>
      <c r="DA35">
        <v>0.46153846153846156</v>
      </c>
      <c r="DB35">
        <v>0.43902439024390244</v>
      </c>
      <c r="DC35">
        <v>0.10526315789473684</v>
      </c>
      <c r="DD35">
        <v>0.3888888888888889</v>
      </c>
      <c r="DE35">
        <v>2.3255813953488413E-2</v>
      </c>
      <c r="DF35">
        <v>0.46153846153846156</v>
      </c>
      <c r="DG35">
        <v>0.4</v>
      </c>
    </row>
    <row r="36" spans="1:111" x14ac:dyDescent="0.25">
      <c r="A36">
        <v>246.93028200000001</v>
      </c>
      <c r="B36">
        <v>7.0271879999999998</v>
      </c>
      <c r="C36">
        <v>216.751948</v>
      </c>
      <c r="D36">
        <v>8.9491449999999997</v>
      </c>
      <c r="E36">
        <v>182.219088</v>
      </c>
      <c r="F36">
        <v>5.9062789999999996</v>
      </c>
      <c r="G36">
        <v>194.25840499999998</v>
      </c>
      <c r="H36">
        <v>9.5156600000000005</v>
      </c>
      <c r="I36">
        <f>SQRT((ABS($A$37-$A$36)^2+(ABS($B$37-$B$36)^2)))</f>
        <v>12.721267840331359</v>
      </c>
      <c r="J36">
        <f>SQRT((ABS($C$37-$C$36)^2+(ABS($D$37-$D$36)^2)))</f>
        <v>21.62508969872173</v>
      </c>
      <c r="K36">
        <f>SQRT((ABS($E$37-$E$36)^2+(ABS($F$37-$F$36)^2)))</f>
        <v>21.5145449352955</v>
      </c>
      <c r="L36">
        <f>SQRT((ABS($G$37-$G$36)^2+(ABS($H$37-$H$36)^2)))</f>
        <v>19.785527921545839</v>
      </c>
      <c r="M36">
        <f>ABS($B$36-$D$36)</f>
        <v>1.9219569999999999</v>
      </c>
      <c r="N36">
        <f>ABS($F$36-$H$36)</f>
        <v>3.6093810000000008</v>
      </c>
      <c r="Q36">
        <f>SQRT((ABS($A$36-$E$39)^2+(ABS($B$36-$F$39)^2)))</f>
        <v>6.2269974117953559</v>
      </c>
      <c r="R36">
        <f>SQRT((ABS($C$36-$G$37)^2+(ABS($D$36-$H$37)^2)))</f>
        <v>2.7213326275788021</v>
      </c>
      <c r="S36">
        <v>18</v>
      </c>
      <c r="T36">
        <v>0</v>
      </c>
      <c r="U36">
        <v>0</v>
      </c>
      <c r="V36">
        <v>18</v>
      </c>
      <c r="W36">
        <v>23</v>
      </c>
      <c r="X36">
        <v>5</v>
      </c>
      <c r="Y36">
        <v>19</v>
      </c>
      <c r="Z36">
        <v>5</v>
      </c>
      <c r="AA36">
        <v>22</v>
      </c>
      <c r="AB36">
        <v>5</v>
      </c>
      <c r="AC36">
        <v>17</v>
      </c>
      <c r="AD36">
        <v>6</v>
      </c>
      <c r="AE36">
        <v>23</v>
      </c>
      <c r="AF36">
        <v>22</v>
      </c>
      <c r="AG36">
        <v>5</v>
      </c>
      <c r="AH36">
        <v>4</v>
      </c>
      <c r="AI36">
        <v>27</v>
      </c>
      <c r="AJ36">
        <v>2</v>
      </c>
      <c r="AK36">
        <v>9</v>
      </c>
      <c r="AL36">
        <v>24</v>
      </c>
      <c r="AM36">
        <v>18</v>
      </c>
      <c r="AN36">
        <v>0</v>
      </c>
      <c r="AO36">
        <v>15</v>
      </c>
      <c r="AP36">
        <v>0</v>
      </c>
      <c r="AQ36">
        <v>16</v>
      </c>
      <c r="AR36">
        <v>0</v>
      </c>
      <c r="AS36">
        <v>12</v>
      </c>
      <c r="AT36">
        <v>2</v>
      </c>
      <c r="AU36">
        <v>16</v>
      </c>
      <c r="AV36">
        <v>16</v>
      </c>
      <c r="AW36">
        <v>0</v>
      </c>
      <c r="AX36">
        <v>0</v>
      </c>
      <c r="AY36">
        <f>(18/200)</f>
        <v>0.09</v>
      </c>
      <c r="AZ36">
        <f>(23/200)</f>
        <v>0.115</v>
      </c>
      <c r="BA36">
        <f>(22/200)</f>
        <v>0.11</v>
      </c>
      <c r="BB36">
        <f>(23/200)</f>
        <v>0.115</v>
      </c>
      <c r="BC36">
        <f>(27/200)</f>
        <v>0.13500000000000001</v>
      </c>
      <c r="BD36">
        <f>(18/200)</f>
        <v>0.09</v>
      </c>
      <c r="BE36">
        <f>(16/200)</f>
        <v>0.08</v>
      </c>
      <c r="BF36">
        <f>(16/200)</f>
        <v>0.08</v>
      </c>
      <c r="BG36">
        <f>(0.09+0.135)</f>
        <v>0.22500000000000001</v>
      </c>
      <c r="BH36">
        <f>(0.115+0.09)</f>
        <v>0.20500000000000002</v>
      </c>
      <c r="BI36">
        <f>(0.11+0.08)</f>
        <v>0.19</v>
      </c>
      <c r="BJ36">
        <f>(0.115+0.08)</f>
        <v>0.19500000000000001</v>
      </c>
      <c r="BK36">
        <f>((0.09/0.225)*100)</f>
        <v>40</v>
      </c>
      <c r="BL36">
        <f>((0.115/0.205)*100)</f>
        <v>56.09756097560976</v>
      </c>
      <c r="BM36">
        <f>((0.11/0.19)*100)</f>
        <v>57.894736842105267</v>
      </c>
      <c r="BN36">
        <f>((0.115/0.195)*100)</f>
        <v>58.974358974358978</v>
      </c>
      <c r="BO36">
        <f>((0.135/0.225)*100)</f>
        <v>60</v>
      </c>
      <c r="BP36">
        <f>((0.09/0.205)*100)</f>
        <v>43.902439024390247</v>
      </c>
      <c r="BQ36">
        <f>((0.08/0.19)*100)</f>
        <v>42.105263157894733</v>
      </c>
      <c r="BR36">
        <f>((0.08/0.195)*100)</f>
        <v>41.025641025641022</v>
      </c>
      <c r="BS36">
        <f>((0/18)*100)</f>
        <v>0</v>
      </c>
      <c r="BT36">
        <f>((0/18)*100)</f>
        <v>0</v>
      </c>
      <c r="BU36">
        <f>((18/18)*100)</f>
        <v>100</v>
      </c>
      <c r="BV36">
        <f>((5/23)*100)</f>
        <v>21.739130434782609</v>
      </c>
      <c r="BW36">
        <f>((19/23)*100)</f>
        <v>82.608695652173907</v>
      </c>
      <c r="BX36">
        <f>((5/23)*100)</f>
        <v>21.739130434782609</v>
      </c>
      <c r="BY36">
        <f>((5/22)*100)</f>
        <v>22.727272727272727</v>
      </c>
      <c r="BZ36">
        <f>((17/22)*100)</f>
        <v>77.272727272727266</v>
      </c>
      <c r="CA36">
        <f>((6/22)*100)</f>
        <v>27.27272727272727</v>
      </c>
      <c r="CB36">
        <f>((22/23)*100)</f>
        <v>95.652173913043484</v>
      </c>
      <c r="CC36">
        <f>((5/23)*100)</f>
        <v>21.739130434782609</v>
      </c>
      <c r="CD36">
        <f>((4/23)*100)</f>
        <v>17.391304347826086</v>
      </c>
      <c r="CE36">
        <f>((2/27)*100)</f>
        <v>7.4074074074074066</v>
      </c>
      <c r="CF36">
        <f>((9/27)*100)</f>
        <v>33.333333333333329</v>
      </c>
      <c r="CG36">
        <f>((24/27)*100)</f>
        <v>88.888888888888886</v>
      </c>
      <c r="CH36">
        <f>((0/18)*100)</f>
        <v>0</v>
      </c>
      <c r="CI36">
        <f>((15/18)*100)</f>
        <v>83.333333333333343</v>
      </c>
      <c r="CJ36">
        <f>((0/18)*100)</f>
        <v>0</v>
      </c>
      <c r="CK36">
        <f>((0/16)*100)</f>
        <v>0</v>
      </c>
      <c r="CL36">
        <f>((12/16)*100)</f>
        <v>75</v>
      </c>
      <c r="CM36">
        <f>((2/16)*100)</f>
        <v>12.5</v>
      </c>
      <c r="CN36">
        <f>((16/16)*100)</f>
        <v>100</v>
      </c>
      <c r="CO36">
        <f>((0/16)*100)</f>
        <v>0</v>
      </c>
      <c r="CP36">
        <f>((0/16)*100)</f>
        <v>0</v>
      </c>
      <c r="CQ36">
        <f>$I36/$BG36</f>
        <v>56.538968179250482</v>
      </c>
      <c r="CR36">
        <f>$J36/$BH36</f>
        <v>105.48824243278892</v>
      </c>
      <c r="CS36">
        <f>$K36/$BI36</f>
        <v>113.23444702787106</v>
      </c>
      <c r="CT36">
        <f>$L36/$BJ36</f>
        <v>101.46424575151711</v>
      </c>
      <c r="CV36">
        <v>0.45</v>
      </c>
      <c r="CW36">
        <v>0.42500000000000004</v>
      </c>
      <c r="CX36">
        <v>2.5000000000000001E-2</v>
      </c>
      <c r="CY36">
        <v>0.4</v>
      </c>
      <c r="CZ36">
        <v>0.10526315789473684</v>
      </c>
      <c r="DA36">
        <v>0.44736842105263153</v>
      </c>
      <c r="DB36">
        <v>0.45</v>
      </c>
      <c r="DC36">
        <v>9.7560975609756073E-2</v>
      </c>
      <c r="DD36">
        <v>0.44736842105263158</v>
      </c>
      <c r="DE36">
        <v>4.6511627906976744E-2</v>
      </c>
      <c r="DF36">
        <v>0.46511627906976744</v>
      </c>
      <c r="DG36">
        <v>0.4358974358974359</v>
      </c>
    </row>
    <row r="37" spans="1:111" x14ac:dyDescent="0.25">
      <c r="A37">
        <v>259.640062</v>
      </c>
      <c r="B37">
        <v>6.4866809999999999</v>
      </c>
      <c r="C37">
        <v>238.37670399999999</v>
      </c>
      <c r="D37">
        <v>9.0692799999999991</v>
      </c>
      <c r="E37">
        <v>203.73203100000001</v>
      </c>
      <c r="F37">
        <v>5.6437390000000001</v>
      </c>
      <c r="G37">
        <v>214.04124300000001</v>
      </c>
      <c r="H37">
        <v>9.1894150000000003</v>
      </c>
      <c r="J37">
        <f>SQRT((ABS($C$38-$C$37)^2+(ABS($D$38-$D$37)^2)))</f>
        <v>17.298281755140724</v>
      </c>
      <c r="K37">
        <f>SQRT((ABS($E$38-$E$37)^2+(ABS($F$38-$F$37)^2)))</f>
        <v>19.469741085477949</v>
      </c>
      <c r="L37">
        <f>SQRT((ABS($G$38-$G$37)^2+(ABS($H$38-$H$37)^2)))</f>
        <v>19.637146868053748</v>
      </c>
      <c r="M37">
        <f>ABS($B$37-$D$37)</f>
        <v>2.5825989999999992</v>
      </c>
      <c r="N37">
        <f>ABS($F$37-$H$37)</f>
        <v>3.5456760000000003</v>
      </c>
      <c r="R37">
        <f>SQRT((ABS($C$37-$G$38)^2+(ABS($D$37-$H$38)^2)))</f>
        <v>4.6987899618369893</v>
      </c>
      <c r="W37">
        <v>25</v>
      </c>
      <c r="X37">
        <v>0</v>
      </c>
      <c r="Y37">
        <v>16</v>
      </c>
      <c r="Z37">
        <v>1</v>
      </c>
      <c r="AA37">
        <v>22</v>
      </c>
      <c r="AB37">
        <v>4</v>
      </c>
      <c r="AC37">
        <v>19</v>
      </c>
      <c r="AD37">
        <v>4</v>
      </c>
      <c r="AE37">
        <v>25</v>
      </c>
      <c r="AF37">
        <v>22</v>
      </c>
      <c r="AG37">
        <v>5</v>
      </c>
      <c r="AH37">
        <v>4</v>
      </c>
      <c r="AM37">
        <v>20</v>
      </c>
      <c r="AN37">
        <v>2</v>
      </c>
      <c r="AO37">
        <v>17</v>
      </c>
      <c r="AP37">
        <v>0</v>
      </c>
      <c r="AQ37">
        <v>19</v>
      </c>
      <c r="AR37">
        <v>0</v>
      </c>
      <c r="AS37">
        <v>15</v>
      </c>
      <c r="AT37">
        <v>0</v>
      </c>
      <c r="AU37">
        <v>18</v>
      </c>
      <c r="AV37">
        <v>17</v>
      </c>
      <c r="AW37">
        <v>0</v>
      </c>
      <c r="AX37">
        <v>0</v>
      </c>
      <c r="AZ37">
        <f>(25/200)</f>
        <v>0.125</v>
      </c>
      <c r="BA37">
        <f>(22/200)</f>
        <v>0.11</v>
      </c>
      <c r="BB37">
        <f>(25/200)</f>
        <v>0.125</v>
      </c>
      <c r="BD37">
        <f>(20/200)</f>
        <v>0.1</v>
      </c>
      <c r="BE37">
        <f>(19/200)</f>
        <v>9.5000000000000001E-2</v>
      </c>
      <c r="BF37">
        <f>(18/200)</f>
        <v>0.09</v>
      </c>
      <c r="BH37">
        <f>(0.125+0.1)</f>
        <v>0.22500000000000001</v>
      </c>
      <c r="BI37">
        <f>(0.11+0.095)</f>
        <v>0.20500000000000002</v>
      </c>
      <c r="BJ37">
        <f>(0.125+0.09)</f>
        <v>0.215</v>
      </c>
      <c r="BL37">
        <f>((0.125/0.225)*100)</f>
        <v>55.555555555555557</v>
      </c>
      <c r="BM37">
        <f>((0.11/0.205)*100)</f>
        <v>53.658536585365859</v>
      </c>
      <c r="BN37">
        <f>((0.125/0.215)*100)</f>
        <v>58.139534883720934</v>
      </c>
      <c r="BP37">
        <f>((0.1/0.225)*100)</f>
        <v>44.44444444444445</v>
      </c>
      <c r="BQ37">
        <f>((0.095/0.205)*100)</f>
        <v>46.341463414634148</v>
      </c>
      <c r="BR37">
        <f>((0.09/0.215)*100)</f>
        <v>41.860465116279066</v>
      </c>
      <c r="BV37">
        <f>((0/25)*100)</f>
        <v>0</v>
      </c>
      <c r="BW37">
        <f>((16/25)*100)</f>
        <v>64</v>
      </c>
      <c r="BX37">
        <f>((1/25)*100)</f>
        <v>4</v>
      </c>
      <c r="BY37">
        <f>((4/22)*100)</f>
        <v>18.181818181818183</v>
      </c>
      <c r="BZ37">
        <f>((19/22)*100)</f>
        <v>86.36363636363636</v>
      </c>
      <c r="CA37">
        <f>((4/22)*100)</f>
        <v>18.181818181818183</v>
      </c>
      <c r="CB37">
        <f>((22/25)*100)</f>
        <v>88</v>
      </c>
      <c r="CC37">
        <f>((5/25)*100)</f>
        <v>20</v>
      </c>
      <c r="CD37">
        <f>((4/25)*100)</f>
        <v>16</v>
      </c>
      <c r="CH37">
        <f>((2/20)*100)</f>
        <v>10</v>
      </c>
      <c r="CI37">
        <f>((17/20)*100)</f>
        <v>85</v>
      </c>
      <c r="CJ37">
        <f>((0/20)*100)</f>
        <v>0</v>
      </c>
      <c r="CK37">
        <f>((0/19)*100)</f>
        <v>0</v>
      </c>
      <c r="CL37">
        <f>((15/19)*100)</f>
        <v>78.94736842105263</v>
      </c>
      <c r="CM37">
        <f>((0/19)*100)</f>
        <v>0</v>
      </c>
      <c r="CN37">
        <f>((17/18)*100)</f>
        <v>94.444444444444443</v>
      </c>
      <c r="CO37">
        <f>((0/18)*100)</f>
        <v>0</v>
      </c>
      <c r="CP37">
        <f>((0/18)*100)</f>
        <v>0</v>
      </c>
      <c r="CR37">
        <f>$J37/$BH37</f>
        <v>76.881252245069888</v>
      </c>
      <c r="CS37">
        <f>$K37/$BI37</f>
        <v>94.974346758429007</v>
      </c>
      <c r="CT37">
        <f>$L37/$BJ37</f>
        <v>91.335566828156971</v>
      </c>
      <c r="CV37">
        <v>0.4</v>
      </c>
      <c r="CW37">
        <v>0.44999999999999996</v>
      </c>
      <c r="CX37">
        <v>4.4444444444444398E-2</v>
      </c>
      <c r="CZ37">
        <v>9.7560975609756101E-2</v>
      </c>
      <c r="DA37">
        <v>0.43902439024390238</v>
      </c>
      <c r="DC37">
        <v>9.9999999999999978E-2</v>
      </c>
      <c r="DD37">
        <v>0.46341463414634149</v>
      </c>
      <c r="DE37">
        <v>0.14000000000000001</v>
      </c>
      <c r="DF37">
        <v>0.5</v>
      </c>
      <c r="DG37">
        <v>0.44186046511627908</v>
      </c>
    </row>
    <row r="38" spans="1:111" x14ac:dyDescent="0.25">
      <c r="C38">
        <v>255.664557</v>
      </c>
      <c r="D38">
        <v>8.4687049999999999</v>
      </c>
      <c r="E38">
        <v>223.19718799999998</v>
      </c>
      <c r="F38">
        <v>6.0662089999999997</v>
      </c>
      <c r="G38">
        <v>233.67829799999998</v>
      </c>
      <c r="H38">
        <v>9.1293480000000002</v>
      </c>
      <c r="K38">
        <f>SQRT((ABS($E$39-$E$38)^2+(ABS($F$39-$F$38)^2)))</f>
        <v>17.859164563784212</v>
      </c>
      <c r="L38">
        <f>SQRT((ABS($G$39-$G$38)^2+(ABS($H$39-$H$38)^2)))</f>
        <v>14.612865533450634</v>
      </c>
      <c r="N38">
        <f>ABS($F$38-$H$38)</f>
        <v>3.0631390000000005</v>
      </c>
      <c r="R38">
        <f>SQRT((ABS($C$38-$G$39)^2+(ABS($D$38-$H$39)^2)))</f>
        <v>7.4178694526863316</v>
      </c>
      <c r="AA38">
        <v>19</v>
      </c>
      <c r="AB38">
        <v>1</v>
      </c>
      <c r="AC38">
        <v>16</v>
      </c>
      <c r="AD38">
        <v>3</v>
      </c>
      <c r="AE38">
        <v>26</v>
      </c>
      <c r="AF38">
        <v>18</v>
      </c>
      <c r="AG38">
        <v>1</v>
      </c>
      <c r="AH38">
        <v>0</v>
      </c>
      <c r="AM38">
        <v>28</v>
      </c>
      <c r="AN38">
        <v>10</v>
      </c>
      <c r="AO38">
        <v>28</v>
      </c>
      <c r="AP38">
        <v>3</v>
      </c>
      <c r="AQ38">
        <v>21</v>
      </c>
      <c r="AR38">
        <v>0</v>
      </c>
      <c r="AS38">
        <v>17</v>
      </c>
      <c r="AT38">
        <v>0</v>
      </c>
      <c r="AU38">
        <v>24</v>
      </c>
      <c r="AV38">
        <v>24</v>
      </c>
      <c r="AW38">
        <v>0</v>
      </c>
      <c r="AX38">
        <v>8</v>
      </c>
      <c r="BA38">
        <f>(19/200)</f>
        <v>9.5000000000000001E-2</v>
      </c>
      <c r="BB38">
        <f>(26/200)</f>
        <v>0.13</v>
      </c>
      <c r="BD38">
        <f>(28/200)</f>
        <v>0.14000000000000001</v>
      </c>
      <c r="BE38">
        <f>(21/200)</f>
        <v>0.105</v>
      </c>
      <c r="BF38">
        <f>(24/200)</f>
        <v>0.12</v>
      </c>
      <c r="BI38">
        <f>(0.095+0.105)</f>
        <v>0.2</v>
      </c>
      <c r="BJ38">
        <f>(0.13+0.12)</f>
        <v>0.25</v>
      </c>
      <c r="BM38">
        <f>((0.095/0.2)*100)</f>
        <v>47.5</v>
      </c>
      <c r="BN38">
        <f>((0.13/0.25)*100)</f>
        <v>52</v>
      </c>
      <c r="BQ38">
        <f>((0.105/0.2)*100)</f>
        <v>52.499999999999993</v>
      </c>
      <c r="BR38">
        <f>((0.12/0.25)*100)</f>
        <v>48</v>
      </c>
      <c r="BY38">
        <f>((1/19)*100)</f>
        <v>5.2631578947368416</v>
      </c>
      <c r="BZ38">
        <f>((16/19)*100)</f>
        <v>84.210526315789465</v>
      </c>
      <c r="CA38">
        <f>((3/19)*100)</f>
        <v>15.789473684210526</v>
      </c>
      <c r="CB38">
        <f>((18/26)*100)</f>
        <v>69.230769230769226</v>
      </c>
      <c r="CC38">
        <f>((1/26)*100)</f>
        <v>3.8461538461538463</v>
      </c>
      <c r="CD38">
        <f>((0/26)*100)</f>
        <v>0</v>
      </c>
      <c r="CH38">
        <f>((10/28)*100)</f>
        <v>35.714285714285715</v>
      </c>
      <c r="CI38">
        <f>((28/28)*100)</f>
        <v>100</v>
      </c>
      <c r="CJ38">
        <f>((3/28)*100)</f>
        <v>10.714285714285714</v>
      </c>
      <c r="CK38">
        <f>((0/21)*100)</f>
        <v>0</v>
      </c>
      <c r="CL38">
        <f>((17/21)*100)</f>
        <v>80.952380952380949</v>
      </c>
      <c r="CM38">
        <f>((0/21)*100)</f>
        <v>0</v>
      </c>
      <c r="CN38">
        <f>((24/24)*100)</f>
        <v>100</v>
      </c>
      <c r="CO38">
        <f>((0/24)*100)</f>
        <v>0</v>
      </c>
      <c r="CP38">
        <f>((8/24)*100)</f>
        <v>33.333333333333329</v>
      </c>
      <c r="CS38">
        <f>$K38/$BI38</f>
        <v>89.295822818921053</v>
      </c>
      <c r="CT38">
        <f>$L38/$BJ38</f>
        <v>58.451462133802536</v>
      </c>
      <c r="CW38">
        <v>0.4</v>
      </c>
      <c r="CZ38">
        <v>0.2</v>
      </c>
      <c r="DA38">
        <v>0.44444444444444442</v>
      </c>
      <c r="DD38">
        <v>0.4</v>
      </c>
      <c r="DG38">
        <v>0.31999999999999995</v>
      </c>
    </row>
    <row r="39" spans="1:111" x14ac:dyDescent="0.25">
      <c r="E39">
        <v>241.027141</v>
      </c>
      <c r="F39">
        <v>5.0451629999999996</v>
      </c>
      <c r="G39">
        <v>248.255448</v>
      </c>
      <c r="H39">
        <v>8.1083010000000009</v>
      </c>
      <c r="N39">
        <f>ABS($F$39-$H$39)</f>
        <v>3.0631380000000012</v>
      </c>
      <c r="O39">
        <v>2.4885814999999996</v>
      </c>
      <c r="P39">
        <v>3.3173954999999999</v>
      </c>
      <c r="AQ39">
        <v>40</v>
      </c>
      <c r="AR39">
        <v>22</v>
      </c>
      <c r="AS39">
        <v>28</v>
      </c>
      <c r="AT39">
        <v>14</v>
      </c>
      <c r="BE39">
        <f>(40/200)</f>
        <v>0.2</v>
      </c>
      <c r="CK39">
        <f>((22/40)*100)</f>
        <v>55.000000000000007</v>
      </c>
      <c r="CL39">
        <f>((28/40)*100)</f>
        <v>70</v>
      </c>
      <c r="CM39">
        <f>((14/40)*100)</f>
        <v>35</v>
      </c>
    </row>
    <row r="40" spans="1:111" x14ac:dyDescent="0.25">
      <c r="A40" t="s">
        <v>22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</row>
    <row r="41" spans="1:111" x14ac:dyDescent="0.25">
      <c r="A41">
        <v>33.419329999999988</v>
      </c>
      <c r="B41">
        <v>5.2100350000000004</v>
      </c>
      <c r="C41">
        <v>42.995903999999996</v>
      </c>
      <c r="D41">
        <v>7.955864</v>
      </c>
      <c r="E41">
        <v>25.462322</v>
      </c>
      <c r="F41">
        <v>4.9988169999999998</v>
      </c>
      <c r="G41">
        <v>36.024691999999988</v>
      </c>
      <c r="H41">
        <v>9.0119520000000009</v>
      </c>
      <c r="I41">
        <f>SQRT((ABS($A$42-$A$41)^2+(ABS($B$42-$B$41)^2)))</f>
        <v>20.421775320231429</v>
      </c>
      <c r="J41">
        <f>SQRT((ABS($C$42-$C$41)^2+(ABS($D$42-$D$41)^2)))</f>
        <v>22.380424081802492</v>
      </c>
      <c r="K41">
        <f>SQRT((ABS($E$42-$E$41)^2+(ABS($F$42-$F$41)^2)))</f>
        <v>20.702424720738893</v>
      </c>
      <c r="L41">
        <f>SQRT((ABS($G$42-$G$41)^2+(ABS($H$42-$H$41)^2)))</f>
        <v>22.062389669632896</v>
      </c>
      <c r="M41">
        <f>ABS($B$41-$D$41)</f>
        <v>2.7458289999999996</v>
      </c>
      <c r="N41">
        <f>ABS($F$41-$H$41)</f>
        <v>4.013135000000001</v>
      </c>
      <c r="Q41">
        <f>SQRT((ABS($A$41-$E$41)^2+(ABS($B$41-$F$41)^2)))</f>
        <v>7.9598108869236208</v>
      </c>
      <c r="R41">
        <f>SQRT((ABS($C$41-$G$41)^2+(ABS($D$41-$H$41)^2)))</f>
        <v>7.0507530528793962</v>
      </c>
      <c r="S41">
        <v>24</v>
      </c>
      <c r="T41">
        <v>2</v>
      </c>
      <c r="U41">
        <v>7</v>
      </c>
      <c r="V41">
        <v>17</v>
      </c>
      <c r="W41">
        <v>23</v>
      </c>
      <c r="X41">
        <v>2</v>
      </c>
      <c r="Y41">
        <v>16</v>
      </c>
      <c r="Z41">
        <v>6</v>
      </c>
      <c r="AA41">
        <v>21</v>
      </c>
      <c r="AB41">
        <v>7</v>
      </c>
      <c r="AC41">
        <v>16</v>
      </c>
      <c r="AD41">
        <v>0</v>
      </c>
      <c r="AE41">
        <v>23</v>
      </c>
      <c r="AF41">
        <v>17</v>
      </c>
      <c r="AG41">
        <v>6</v>
      </c>
      <c r="AH41">
        <v>2</v>
      </c>
      <c r="AI41">
        <v>29</v>
      </c>
      <c r="AJ41">
        <v>3</v>
      </c>
      <c r="AK41">
        <v>10</v>
      </c>
      <c r="AL41">
        <v>0</v>
      </c>
      <c r="AM41">
        <v>25</v>
      </c>
      <c r="AN41">
        <v>3</v>
      </c>
      <c r="AO41">
        <v>20</v>
      </c>
      <c r="AP41">
        <v>5</v>
      </c>
      <c r="AQ41">
        <v>27</v>
      </c>
      <c r="AR41">
        <v>10</v>
      </c>
      <c r="AS41">
        <v>20</v>
      </c>
      <c r="AT41">
        <v>0</v>
      </c>
      <c r="AU41">
        <v>22</v>
      </c>
      <c r="AV41">
        <v>15</v>
      </c>
      <c r="AW41">
        <v>5</v>
      </c>
      <c r="AX41">
        <v>1</v>
      </c>
      <c r="AY41">
        <f>(24/200)</f>
        <v>0.12</v>
      </c>
      <c r="AZ41">
        <f>(23/200)</f>
        <v>0.115</v>
      </c>
      <c r="BA41">
        <f>(21/200)</f>
        <v>0.105</v>
      </c>
      <c r="BB41">
        <f>(23/200)</f>
        <v>0.115</v>
      </c>
      <c r="BC41">
        <f>(29/200)</f>
        <v>0.14499999999999999</v>
      </c>
      <c r="BD41">
        <f>(25/200)</f>
        <v>0.125</v>
      </c>
      <c r="BE41">
        <f>(27/200)</f>
        <v>0.13500000000000001</v>
      </c>
      <c r="BF41">
        <f>(22/200)</f>
        <v>0.11</v>
      </c>
      <c r="BG41">
        <f>(0.12+0.145)</f>
        <v>0.26500000000000001</v>
      </c>
      <c r="BH41">
        <f>(0.115+0.125)</f>
        <v>0.24</v>
      </c>
      <c r="BI41">
        <f>(0.105+0.135)</f>
        <v>0.24</v>
      </c>
      <c r="BJ41">
        <f>(0.115+0.11)</f>
        <v>0.22500000000000001</v>
      </c>
      <c r="BK41">
        <f>((0.12/0.265)*100)</f>
        <v>45.283018867924525</v>
      </c>
      <c r="BL41">
        <f>((0.115/0.24)*100)</f>
        <v>47.916666666666671</v>
      </c>
      <c r="BM41">
        <f>((0.105/0.24)*100)</f>
        <v>43.75</v>
      </c>
      <c r="BN41">
        <f>((0.115/0.225)*100)</f>
        <v>51.111111111111107</v>
      </c>
      <c r="BO41">
        <f>((0.145/0.265)*100)</f>
        <v>54.716981132075468</v>
      </c>
      <c r="BP41">
        <f>((0.125/0.24)*100)</f>
        <v>52.083333333333336</v>
      </c>
      <c r="BQ41">
        <f>((0.135/0.24)*100)</f>
        <v>56.250000000000014</v>
      </c>
      <c r="BR41">
        <f>((0.11/0.225)*100)</f>
        <v>48.888888888888886</v>
      </c>
      <c r="BS41">
        <f>((2/24)*100)</f>
        <v>8.3333333333333321</v>
      </c>
      <c r="BT41">
        <f>((7/24)*100)</f>
        <v>29.166666666666668</v>
      </c>
      <c r="BU41">
        <f>((17/24)*100)</f>
        <v>70.833333333333343</v>
      </c>
      <c r="BV41">
        <f>((2/23)*100)</f>
        <v>8.695652173913043</v>
      </c>
      <c r="BW41">
        <f>((16/23)*100)</f>
        <v>69.565217391304344</v>
      </c>
      <c r="BX41">
        <f>((6/23)*100)</f>
        <v>26.086956521739129</v>
      </c>
      <c r="BY41">
        <f>((7/21)*100)</f>
        <v>33.333333333333329</v>
      </c>
      <c r="BZ41">
        <f>((16/21)*100)</f>
        <v>76.19047619047619</v>
      </c>
      <c r="CA41">
        <f>((0/21)*100)</f>
        <v>0</v>
      </c>
      <c r="CB41">
        <f>((17/23)*100)</f>
        <v>73.91304347826086</v>
      </c>
      <c r="CC41">
        <f>((6/23)*100)</f>
        <v>26.086956521739129</v>
      </c>
      <c r="CD41">
        <f>((2/23)*100)</f>
        <v>8.695652173913043</v>
      </c>
      <c r="CE41">
        <f>((3/29)*100)</f>
        <v>10.344827586206897</v>
      </c>
      <c r="CF41">
        <f>((10/29)*100)</f>
        <v>34.482758620689658</v>
      </c>
      <c r="CG41">
        <f>((0/29)*100)</f>
        <v>0</v>
      </c>
      <c r="CH41">
        <f>((3/25)*100)</f>
        <v>12</v>
      </c>
      <c r="CI41">
        <f>((20/25)*100)</f>
        <v>80</v>
      </c>
      <c r="CJ41">
        <f>((5/25)*100)</f>
        <v>20</v>
      </c>
      <c r="CK41">
        <f>((10/27)*100)</f>
        <v>37.037037037037038</v>
      </c>
      <c r="CL41">
        <f>((20/27)*100)</f>
        <v>74.074074074074076</v>
      </c>
      <c r="CM41">
        <f>((0/27)*100)</f>
        <v>0</v>
      </c>
      <c r="CN41">
        <f>((15/22)*100)</f>
        <v>68.181818181818173</v>
      </c>
      <c r="CO41">
        <f>((5/22)*100)</f>
        <v>22.727272727272727</v>
      </c>
      <c r="CP41">
        <f>((1/22)*100)</f>
        <v>4.5454545454545459</v>
      </c>
      <c r="CQ41">
        <f>$I41/$BG41</f>
        <v>77.06330309521293</v>
      </c>
      <c r="CR41">
        <f>$J41/$BH41</f>
        <v>93.251767007510381</v>
      </c>
      <c r="CS41">
        <f>$K41/$BI41</f>
        <v>86.260103003078726</v>
      </c>
      <c r="CT41">
        <f>$L41/$BJ41</f>
        <v>98.055065198368425</v>
      </c>
      <c r="CV41">
        <v>0.49056603773584906</v>
      </c>
      <c r="CW41">
        <v>0.35849056603773588</v>
      </c>
      <c r="CX41">
        <v>0.13207547169811321</v>
      </c>
      <c r="CY41">
        <v>0.4375</v>
      </c>
      <c r="CZ41">
        <v>0.14583333333333334</v>
      </c>
      <c r="DA41">
        <v>0.41666666666666663</v>
      </c>
      <c r="DB41">
        <v>0.29166666666666669</v>
      </c>
      <c r="DC41">
        <v>0.14583333333333337</v>
      </c>
      <c r="DD41">
        <v>0.4375</v>
      </c>
      <c r="DE41">
        <v>0.15555555555555556</v>
      </c>
      <c r="DF41">
        <v>0.37777777777777777</v>
      </c>
      <c r="DG41">
        <v>0.46666666666666667</v>
      </c>
    </row>
    <row r="42" spans="1:111" x14ac:dyDescent="0.25">
      <c r="A42">
        <v>53.840012999999999</v>
      </c>
      <c r="B42">
        <v>5.4212530000000001</v>
      </c>
      <c r="C42">
        <v>65.289109999999994</v>
      </c>
      <c r="D42">
        <v>5.9819469999999999</v>
      </c>
      <c r="E42">
        <v>46.164626999999996</v>
      </c>
      <c r="F42">
        <v>4.9284109999999997</v>
      </c>
      <c r="G42">
        <v>58.065051999999994</v>
      </c>
      <c r="H42">
        <v>8.0262700000000002</v>
      </c>
      <c r="I42">
        <f>SQRT((ABS($A$43-$A$42)^2+(ABS($B$43-$B$42)^2)))</f>
        <v>18.45454473114782</v>
      </c>
      <c r="J42">
        <f>SQRT((ABS($C$43-$C$42)^2+(ABS($D$43-$D$42)^2)))</f>
        <v>15.623182362053802</v>
      </c>
      <c r="K42">
        <f>SQRT((ABS($E$43-$E$42)^2+(ABS($F$43-$F$42)^2)))</f>
        <v>21.06934364719643</v>
      </c>
      <c r="L42">
        <f>SQRT((ABS($G$43-$G$42)^2+(ABS($H$43-$H$42)^2)))</f>
        <v>15.843431627281563</v>
      </c>
      <c r="M42">
        <f>ABS($B$42-$D$42)</f>
        <v>0.5606939999999998</v>
      </c>
      <c r="N42">
        <f>ABS($F$42-$H$42)</f>
        <v>3.0978590000000006</v>
      </c>
      <c r="Q42">
        <f>SQRT((ABS($A$42-$E$42)^2+(ABS($B$42-$F$42)^2)))</f>
        <v>7.6911925919170718</v>
      </c>
      <c r="R42">
        <f>SQRT((ABS($C$42-$G$42)^2+(ABS($D$42-$H$42)^2)))</f>
        <v>7.5077473662672602</v>
      </c>
      <c r="S42">
        <v>20</v>
      </c>
      <c r="T42">
        <v>0</v>
      </c>
      <c r="U42">
        <v>5</v>
      </c>
      <c r="V42">
        <v>17</v>
      </c>
      <c r="W42">
        <v>21</v>
      </c>
      <c r="X42">
        <v>3</v>
      </c>
      <c r="Y42">
        <v>12</v>
      </c>
      <c r="Z42">
        <v>8</v>
      </c>
      <c r="AA42">
        <v>18</v>
      </c>
      <c r="AB42">
        <v>5</v>
      </c>
      <c r="AC42">
        <v>12</v>
      </c>
      <c r="AD42">
        <v>2</v>
      </c>
      <c r="AE42">
        <v>20</v>
      </c>
      <c r="AF42">
        <v>15</v>
      </c>
      <c r="AG42">
        <v>8</v>
      </c>
      <c r="AH42">
        <v>7</v>
      </c>
      <c r="AI42">
        <v>21</v>
      </c>
      <c r="AJ42">
        <v>0</v>
      </c>
      <c r="AK42">
        <v>7</v>
      </c>
      <c r="AL42">
        <v>15</v>
      </c>
      <c r="AM42">
        <v>21</v>
      </c>
      <c r="AN42">
        <v>1</v>
      </c>
      <c r="AO42">
        <v>15</v>
      </c>
      <c r="AP42">
        <v>4</v>
      </c>
      <c r="AQ42">
        <v>22</v>
      </c>
      <c r="AR42">
        <v>7</v>
      </c>
      <c r="AS42">
        <v>15</v>
      </c>
      <c r="AT42">
        <v>1</v>
      </c>
      <c r="AU42">
        <v>17</v>
      </c>
      <c r="AV42">
        <v>14</v>
      </c>
      <c r="AW42">
        <v>4</v>
      </c>
      <c r="AX42">
        <v>1</v>
      </c>
      <c r="AY42">
        <f>(20/200)</f>
        <v>0.1</v>
      </c>
      <c r="AZ42">
        <f>(21/200)</f>
        <v>0.105</v>
      </c>
      <c r="BA42">
        <f>(18/200)</f>
        <v>0.09</v>
      </c>
      <c r="BB42">
        <f>(20/200)</f>
        <v>0.1</v>
      </c>
      <c r="BC42">
        <f>(21/200)</f>
        <v>0.105</v>
      </c>
      <c r="BD42">
        <f>(21/200)</f>
        <v>0.105</v>
      </c>
      <c r="BE42">
        <f>(22/200)</f>
        <v>0.11</v>
      </c>
      <c r="BF42">
        <f>(17/200)</f>
        <v>8.5000000000000006E-2</v>
      </c>
      <c r="BG42">
        <f>(0.1+0.105)</f>
        <v>0.20500000000000002</v>
      </c>
      <c r="BH42">
        <f>(0.105+0.105)</f>
        <v>0.21</v>
      </c>
      <c r="BI42">
        <f>(0.09+0.11)</f>
        <v>0.2</v>
      </c>
      <c r="BJ42">
        <f>(0.1+0.085)</f>
        <v>0.185</v>
      </c>
      <c r="BK42">
        <f>((0.1/0.205)*100)</f>
        <v>48.780487804878057</v>
      </c>
      <c r="BL42">
        <f>((0.105/0.21)*100)</f>
        <v>50</v>
      </c>
      <c r="BM42">
        <f>((0.09/0.2)*100)</f>
        <v>44.999999999999993</v>
      </c>
      <c r="BN42">
        <f>((0.1/0.185)*100)</f>
        <v>54.054054054054056</v>
      </c>
      <c r="BO42">
        <f>((0.105/0.205)*100)</f>
        <v>51.219512195121951</v>
      </c>
      <c r="BP42">
        <f>((0.105/0.21)*100)</f>
        <v>50</v>
      </c>
      <c r="BQ42">
        <f>((0.11/0.2)*100)</f>
        <v>54.999999999999993</v>
      </c>
      <c r="BR42">
        <f>((0.085/0.185)*100)</f>
        <v>45.945945945945951</v>
      </c>
      <c r="BS42">
        <f>((0/20)*100)</f>
        <v>0</v>
      </c>
      <c r="BT42">
        <f>((5/20)*100)</f>
        <v>25</v>
      </c>
      <c r="BU42">
        <f>((17/20)*100)</f>
        <v>85</v>
      </c>
      <c r="BV42">
        <f>((3/21)*100)</f>
        <v>14.285714285714285</v>
      </c>
      <c r="BW42">
        <f>((12/21)*100)</f>
        <v>57.142857142857139</v>
      </c>
      <c r="BX42">
        <f>((8/21)*100)</f>
        <v>38.095238095238095</v>
      </c>
      <c r="BY42">
        <f>((5/18)*100)</f>
        <v>27.777777777777779</v>
      </c>
      <c r="BZ42">
        <f>((12/18)*100)</f>
        <v>66.666666666666657</v>
      </c>
      <c r="CA42">
        <f>((2/18)*100)</f>
        <v>11.111111111111111</v>
      </c>
      <c r="CB42">
        <f>((15/20)*100)</f>
        <v>75</v>
      </c>
      <c r="CC42">
        <f>((8/20)*100)</f>
        <v>40</v>
      </c>
      <c r="CD42">
        <f>((7/20)*100)</f>
        <v>35</v>
      </c>
      <c r="CE42">
        <f>((0/21)*100)</f>
        <v>0</v>
      </c>
      <c r="CF42">
        <f>((7/21)*100)</f>
        <v>33.333333333333329</v>
      </c>
      <c r="CG42">
        <f>((15/21)*100)</f>
        <v>71.428571428571431</v>
      </c>
      <c r="CH42">
        <f>((1/21)*100)</f>
        <v>4.7619047619047619</v>
      </c>
      <c r="CI42">
        <f>((15/21)*100)</f>
        <v>71.428571428571431</v>
      </c>
      <c r="CJ42">
        <f>((4/21)*100)</f>
        <v>19.047619047619047</v>
      </c>
      <c r="CK42">
        <f>((7/22)*100)</f>
        <v>31.818181818181817</v>
      </c>
      <c r="CL42">
        <f>((15/22)*100)</f>
        <v>68.181818181818173</v>
      </c>
      <c r="CM42">
        <f>((1/22)*100)</f>
        <v>4.5454545454545459</v>
      </c>
      <c r="CN42">
        <f>((14/17)*100)</f>
        <v>82.35294117647058</v>
      </c>
      <c r="CO42">
        <f>((4/17)*100)</f>
        <v>23.52941176470588</v>
      </c>
      <c r="CP42">
        <f>((1/17)*100)</f>
        <v>5.8823529411764701</v>
      </c>
      <c r="CQ42">
        <f>$I42/$BG42</f>
        <v>90.022169420233254</v>
      </c>
      <c r="CR42">
        <f>$J42/$BH42</f>
        <v>74.396106485970492</v>
      </c>
      <c r="CS42">
        <f>$K42/$BI42</f>
        <v>105.34671823598214</v>
      </c>
      <c r="CT42">
        <f>$L42/$BJ42</f>
        <v>85.640170958278716</v>
      </c>
      <c r="CV42">
        <v>0.48780487804878048</v>
      </c>
      <c r="CW42">
        <v>0.34146341463414631</v>
      </c>
      <c r="CX42">
        <v>7.3170731707317069E-2</v>
      </c>
      <c r="CY42">
        <v>0.47619047619047616</v>
      </c>
      <c r="CZ42">
        <v>0.21428571428571427</v>
      </c>
      <c r="DA42">
        <v>0.40476190476190477</v>
      </c>
      <c r="DB42">
        <v>0.32500000000000001</v>
      </c>
      <c r="DC42">
        <v>0.17500000000000004</v>
      </c>
      <c r="DD42">
        <v>0.4</v>
      </c>
      <c r="DE42">
        <v>8.108108108108103E-2</v>
      </c>
      <c r="DF42">
        <v>0.32432432432432434</v>
      </c>
      <c r="DG42">
        <v>0.43243243243243246</v>
      </c>
    </row>
    <row r="43" spans="1:111" x14ac:dyDescent="0.25">
      <c r="A43">
        <v>72.262768999999992</v>
      </c>
      <c r="B43">
        <v>4.338533</v>
      </c>
      <c r="C43">
        <v>80.881142999999994</v>
      </c>
      <c r="D43">
        <v>4.9958770000000001</v>
      </c>
      <c r="E43">
        <v>67.197022999999987</v>
      </c>
      <c r="F43">
        <v>3.68119</v>
      </c>
      <c r="G43">
        <v>73.841740999999985</v>
      </c>
      <c r="H43">
        <v>6.5735450000000002</v>
      </c>
      <c r="I43">
        <f>SQRT((ABS($A$44-$A$43)^2+(ABS($B$44-$B$43)^2)))</f>
        <v>15.951375174140471</v>
      </c>
      <c r="J43">
        <f>SQRT((ABS($C$44-$C$43)^2+(ABS($D$44-$D$43)^2)))</f>
        <v>16.673791096165374</v>
      </c>
      <c r="K43">
        <f>SQRT((ABS($E$44-$E$43)^2+(ABS($F$44-$F$43)^2)))</f>
        <v>10.555696304458362</v>
      </c>
      <c r="L43">
        <f>SQRT((ABS($G$44-$G$43)^2+(ABS($H$44-$H$43)^2)))</f>
        <v>12.933616208722531</v>
      </c>
      <c r="M43">
        <f>ABS($B$43-$D$43)</f>
        <v>0.65734400000000015</v>
      </c>
      <c r="N43">
        <f>ABS($F$43-$H$43)</f>
        <v>2.8923550000000002</v>
      </c>
      <c r="Q43">
        <f>SQRT((ABS($A$43-$E$43)^2+(ABS($B$43-$F$43)^2)))</f>
        <v>5.1082171406631733</v>
      </c>
      <c r="R43">
        <f>SQRT((ABS($C$43-$G$43)^2+(ABS($D$43-$H$43)^2)))</f>
        <v>7.2140291679357755</v>
      </c>
      <c r="S43">
        <v>18</v>
      </c>
      <c r="T43">
        <v>3</v>
      </c>
      <c r="U43">
        <v>10</v>
      </c>
      <c r="V43">
        <v>15</v>
      </c>
      <c r="W43">
        <v>20</v>
      </c>
      <c r="X43">
        <v>1</v>
      </c>
      <c r="Y43">
        <v>0</v>
      </c>
      <c r="Z43">
        <v>7</v>
      </c>
      <c r="AA43">
        <v>12</v>
      </c>
      <c r="AB43">
        <v>10</v>
      </c>
      <c r="AC43">
        <v>0</v>
      </c>
      <c r="AD43">
        <v>7</v>
      </c>
      <c r="AE43">
        <v>12</v>
      </c>
      <c r="AF43">
        <v>6</v>
      </c>
      <c r="AG43">
        <v>7</v>
      </c>
      <c r="AH43">
        <v>4</v>
      </c>
      <c r="AI43">
        <v>19</v>
      </c>
      <c r="AJ43">
        <v>1</v>
      </c>
      <c r="AK43">
        <v>6</v>
      </c>
      <c r="AL43">
        <v>14</v>
      </c>
      <c r="AM43">
        <v>17</v>
      </c>
      <c r="AN43">
        <v>2</v>
      </c>
      <c r="AO43">
        <v>5</v>
      </c>
      <c r="AP43">
        <v>5</v>
      </c>
      <c r="AQ43">
        <v>14</v>
      </c>
      <c r="AR43">
        <v>6</v>
      </c>
      <c r="AS43">
        <v>5</v>
      </c>
      <c r="AT43">
        <v>1</v>
      </c>
      <c r="AU43">
        <v>18</v>
      </c>
      <c r="AV43">
        <v>15</v>
      </c>
      <c r="AW43">
        <v>5</v>
      </c>
      <c r="AX43">
        <v>13</v>
      </c>
      <c r="AY43">
        <f>(18/200)</f>
        <v>0.09</v>
      </c>
      <c r="AZ43">
        <f>(20/200)</f>
        <v>0.1</v>
      </c>
      <c r="BA43">
        <f>(12/200)</f>
        <v>0.06</v>
      </c>
      <c r="BB43">
        <f>(12/200)</f>
        <v>0.06</v>
      </c>
      <c r="BC43">
        <f>(19/200)</f>
        <v>9.5000000000000001E-2</v>
      </c>
      <c r="BD43">
        <f>(17/200)</f>
        <v>8.5000000000000006E-2</v>
      </c>
      <c r="BE43">
        <f>(14/200)</f>
        <v>7.0000000000000007E-2</v>
      </c>
      <c r="BF43">
        <f>(18/200)</f>
        <v>0.09</v>
      </c>
      <c r="BG43">
        <f>(0.09+0.095)</f>
        <v>0.185</v>
      </c>
      <c r="BH43">
        <f>(0.1+0.085)</f>
        <v>0.185</v>
      </c>
      <c r="BI43">
        <f>(0.06+0.07)</f>
        <v>0.13</v>
      </c>
      <c r="BJ43">
        <f>(0.06+0.09)</f>
        <v>0.15</v>
      </c>
      <c r="BK43">
        <f>((0.09/0.185)*100)</f>
        <v>48.648648648648646</v>
      </c>
      <c r="BL43">
        <f>((0.1/0.185)*100)</f>
        <v>54.054054054054056</v>
      </c>
      <c r="BM43">
        <f>((0.06/0.13)*100)</f>
        <v>46.153846153846153</v>
      </c>
      <c r="BN43">
        <f>((0.06/0.15)*100)</f>
        <v>40</v>
      </c>
      <c r="BO43">
        <f>((0.095/0.185)*100)</f>
        <v>51.351351351351347</v>
      </c>
      <c r="BP43">
        <f>((0.085/0.185)*100)</f>
        <v>45.945945945945951</v>
      </c>
      <c r="BQ43">
        <f>((0.07/0.13)*100)</f>
        <v>53.846153846153854</v>
      </c>
      <c r="BR43">
        <f>((0.09/0.15)*100)</f>
        <v>60</v>
      </c>
      <c r="BS43">
        <f>((3/18)*100)</f>
        <v>16.666666666666664</v>
      </c>
      <c r="BT43">
        <f>((10/18)*100)</f>
        <v>55.555555555555557</v>
      </c>
      <c r="BU43">
        <f>((15/18)*100)</f>
        <v>83.333333333333343</v>
      </c>
      <c r="BV43">
        <f>((1/20)*100)</f>
        <v>5</v>
      </c>
      <c r="BW43">
        <f>((0/20)*100)</f>
        <v>0</v>
      </c>
      <c r="BX43">
        <f>((7/20)*100)</f>
        <v>35</v>
      </c>
      <c r="BY43">
        <f>((10/12)*100)</f>
        <v>83.333333333333343</v>
      </c>
      <c r="BZ43">
        <f>((0/12)*100)</f>
        <v>0</v>
      </c>
      <c r="CA43">
        <f>((7/12)*100)</f>
        <v>58.333333333333336</v>
      </c>
      <c r="CB43">
        <f>((6/12)*100)</f>
        <v>50</v>
      </c>
      <c r="CC43">
        <f>((7/12)*100)</f>
        <v>58.333333333333336</v>
      </c>
      <c r="CD43">
        <f>((4/12)*100)</f>
        <v>33.333333333333329</v>
      </c>
      <c r="CE43">
        <f>((1/19)*100)</f>
        <v>5.2631578947368416</v>
      </c>
      <c r="CF43">
        <f>((6/19)*100)</f>
        <v>31.578947368421051</v>
      </c>
      <c r="CG43">
        <f>((14/19)*100)</f>
        <v>73.68421052631578</v>
      </c>
      <c r="CH43">
        <f>((2/17)*100)</f>
        <v>11.76470588235294</v>
      </c>
      <c r="CI43">
        <f>((5/17)*100)</f>
        <v>29.411764705882355</v>
      </c>
      <c r="CJ43">
        <f>((5/17)*100)</f>
        <v>29.411764705882355</v>
      </c>
      <c r="CK43">
        <f>((6/14)*100)</f>
        <v>42.857142857142854</v>
      </c>
      <c r="CL43">
        <f>((5/14)*100)</f>
        <v>35.714285714285715</v>
      </c>
      <c r="CM43">
        <f>((1/14)*100)</f>
        <v>7.1428571428571423</v>
      </c>
      <c r="CN43">
        <f>((15/18)*100)</f>
        <v>83.333333333333343</v>
      </c>
      <c r="CO43">
        <f>((5/18)*100)</f>
        <v>27.777777777777779</v>
      </c>
      <c r="CP43">
        <f>((13/18)*100)</f>
        <v>72.222222222222214</v>
      </c>
      <c r="CQ43">
        <f>$I43/$BG43</f>
        <v>86.223649589948494</v>
      </c>
      <c r="CR43">
        <f>$J43/$BH43</f>
        <v>90.128600519812835</v>
      </c>
      <c r="CS43">
        <f>$K43/$BI43</f>
        <v>81.197663880448928</v>
      </c>
      <c r="CT43">
        <f>$L43/$BJ43</f>
        <v>86.224108058150208</v>
      </c>
      <c r="CV43">
        <v>0.40540540540540543</v>
      </c>
      <c r="CW43">
        <v>0.35135135135135132</v>
      </c>
      <c r="CX43">
        <v>8.1081081081081086E-2</v>
      </c>
      <c r="CY43">
        <v>0.40540540540540537</v>
      </c>
      <c r="CZ43">
        <v>0.45945945945945943</v>
      </c>
      <c r="DA43">
        <v>0.32432432432432434</v>
      </c>
      <c r="DB43">
        <v>7.6923076923076927E-2</v>
      </c>
      <c r="DC43">
        <v>0.34615384615384615</v>
      </c>
      <c r="DD43">
        <v>0.19230769230769232</v>
      </c>
      <c r="DE43">
        <v>9.9999999999999978E-2</v>
      </c>
      <c r="DF43">
        <v>0.16666666666666666</v>
      </c>
      <c r="DG43">
        <v>0.16666666666666663</v>
      </c>
    </row>
    <row r="44" spans="1:111" x14ac:dyDescent="0.25">
      <c r="A44">
        <v>88.18363699999999</v>
      </c>
      <c r="B44">
        <v>3.3524639999999999</v>
      </c>
      <c r="C44">
        <v>97.525750999999985</v>
      </c>
      <c r="D44">
        <v>5.9819469999999999</v>
      </c>
      <c r="E44">
        <v>77.723202999999984</v>
      </c>
      <c r="F44">
        <v>2.8923559999999999</v>
      </c>
      <c r="G44">
        <v>86.670521999999991</v>
      </c>
      <c r="H44">
        <v>4.9301320000000004</v>
      </c>
      <c r="I44">
        <f>SQRT((ABS($A$45-$A$44)^2+(ABS($B$45-$B$44)^2)))</f>
        <v>21.054749146598265</v>
      </c>
      <c r="J44">
        <f>SQRT((ABS($C$45-$C$44)^2+(ABS($D$45-$D$44)^2)))</f>
        <v>19.650207616018754</v>
      </c>
      <c r="K44">
        <f>SQRT((ABS($E$45-$E$44)^2+(ABS($F$45-$F$44)^2)))</f>
        <v>18.548497541810612</v>
      </c>
      <c r="L44">
        <f>SQRT((ABS($G$45-$G$44)^2+(ABS($H$45-$H$44)^2)))</f>
        <v>19.807827034877143</v>
      </c>
      <c r="M44">
        <f>ABS($B$44-$D$44)</f>
        <v>2.629483</v>
      </c>
      <c r="N44">
        <f>ABS($F$44-$H$44)</f>
        <v>2.0377760000000005</v>
      </c>
      <c r="Q44">
        <f>SQRT((ABS($A$44-$E$44)^2+(ABS($B$44-$F$44)^2)))</f>
        <v>10.470548163301677</v>
      </c>
      <c r="R44">
        <f>SQRT((ABS($C$44-$G$44)^2+(ABS($D$44-$H$44)^2)))</f>
        <v>10.90606764313636</v>
      </c>
      <c r="S44">
        <v>25</v>
      </c>
      <c r="T44">
        <v>8</v>
      </c>
      <c r="U44">
        <v>20</v>
      </c>
      <c r="V44">
        <v>7</v>
      </c>
      <c r="W44">
        <v>20</v>
      </c>
      <c r="X44">
        <v>7</v>
      </c>
      <c r="Y44">
        <v>4</v>
      </c>
      <c r="Z44">
        <v>14</v>
      </c>
      <c r="AA44">
        <v>20</v>
      </c>
      <c r="AB44">
        <v>20</v>
      </c>
      <c r="AC44">
        <v>4</v>
      </c>
      <c r="AD44">
        <v>4</v>
      </c>
      <c r="AE44">
        <v>17</v>
      </c>
      <c r="AF44">
        <v>3</v>
      </c>
      <c r="AG44">
        <v>14</v>
      </c>
      <c r="AH44">
        <v>3</v>
      </c>
      <c r="AI44">
        <v>21</v>
      </c>
      <c r="AJ44">
        <v>2</v>
      </c>
      <c r="AK44">
        <v>19</v>
      </c>
      <c r="AL44">
        <v>15</v>
      </c>
      <c r="AM44">
        <v>17</v>
      </c>
      <c r="AN44">
        <v>0</v>
      </c>
      <c r="AO44">
        <v>1</v>
      </c>
      <c r="AP44">
        <v>12</v>
      </c>
      <c r="AQ44">
        <v>21</v>
      </c>
      <c r="AR44">
        <v>19</v>
      </c>
      <c r="AS44">
        <v>1</v>
      </c>
      <c r="AT44">
        <v>13</v>
      </c>
      <c r="AU44">
        <v>18</v>
      </c>
      <c r="AV44">
        <v>0</v>
      </c>
      <c r="AW44">
        <v>12</v>
      </c>
      <c r="AX44">
        <v>2</v>
      </c>
      <c r="AY44">
        <f>(25/200)</f>
        <v>0.125</v>
      </c>
      <c r="AZ44">
        <f>(20/200)</f>
        <v>0.1</v>
      </c>
      <c r="BA44">
        <f>(20/200)</f>
        <v>0.1</v>
      </c>
      <c r="BB44">
        <f>(17/200)</f>
        <v>8.5000000000000006E-2</v>
      </c>
      <c r="BC44">
        <f>(21/200)</f>
        <v>0.105</v>
      </c>
      <c r="BD44">
        <f>(17/200)</f>
        <v>8.5000000000000006E-2</v>
      </c>
      <c r="BE44">
        <f>(21/200)</f>
        <v>0.105</v>
      </c>
      <c r="BF44">
        <f>(18/200)</f>
        <v>0.09</v>
      </c>
      <c r="BG44">
        <f>(0.125+0.105)</f>
        <v>0.22999999999999998</v>
      </c>
      <c r="BH44">
        <f>(0.1+0.085)</f>
        <v>0.185</v>
      </c>
      <c r="BI44">
        <f>(0.1+0.105)</f>
        <v>0.20500000000000002</v>
      </c>
      <c r="BJ44">
        <f>(0.085+0.09)</f>
        <v>0.17499999999999999</v>
      </c>
      <c r="BK44">
        <f>((0.125/0.23)*100)</f>
        <v>54.347826086956516</v>
      </c>
      <c r="BL44">
        <f>((0.1/0.185)*100)</f>
        <v>54.054054054054056</v>
      </c>
      <c r="BM44">
        <f>((0.1/0.205)*100)</f>
        <v>48.780487804878057</v>
      </c>
      <c r="BN44">
        <f>((0.085/0.175)*100)</f>
        <v>48.571428571428577</v>
      </c>
      <c r="BO44">
        <f>((0.105/0.23)*100)</f>
        <v>45.652173913043477</v>
      </c>
      <c r="BP44">
        <f>((0.085/0.185)*100)</f>
        <v>45.945945945945951</v>
      </c>
      <c r="BQ44">
        <f>((0.105/0.205)*100)</f>
        <v>51.219512195121951</v>
      </c>
      <c r="BR44">
        <f>((0.09/0.175)*100)</f>
        <v>51.428571428571438</v>
      </c>
      <c r="BS44">
        <f>((8/25)*100)</f>
        <v>32</v>
      </c>
      <c r="BT44">
        <f>((20/25)*100)</f>
        <v>80</v>
      </c>
      <c r="BU44">
        <f>((7/25)*100)</f>
        <v>28.000000000000004</v>
      </c>
      <c r="BV44">
        <f>((7/20)*100)</f>
        <v>35</v>
      </c>
      <c r="BW44">
        <f>((4/20)*100)</f>
        <v>20</v>
      </c>
      <c r="BX44">
        <f>((14/20)*100)</f>
        <v>70</v>
      </c>
      <c r="BY44">
        <f>((20/20)*100)</f>
        <v>100</v>
      </c>
      <c r="BZ44">
        <f>((4/20)*100)</f>
        <v>20</v>
      </c>
      <c r="CA44">
        <f>((4/20)*100)</f>
        <v>20</v>
      </c>
      <c r="CB44">
        <f>((3/17)*100)</f>
        <v>17.647058823529413</v>
      </c>
      <c r="CC44">
        <f>((14/17)*100)</f>
        <v>82.35294117647058</v>
      </c>
      <c r="CD44">
        <f>((3/17)*100)</f>
        <v>17.647058823529413</v>
      </c>
      <c r="CE44">
        <f>((2/21)*100)</f>
        <v>9.5238095238095237</v>
      </c>
      <c r="CF44">
        <f>((19/21)*100)</f>
        <v>90.476190476190482</v>
      </c>
      <c r="CG44">
        <f>((15/21)*100)</f>
        <v>71.428571428571431</v>
      </c>
      <c r="CH44">
        <f>((0/17)*100)</f>
        <v>0</v>
      </c>
      <c r="CI44">
        <f>((1/17)*100)</f>
        <v>5.8823529411764701</v>
      </c>
      <c r="CJ44">
        <f>((12/17)*100)</f>
        <v>70.588235294117652</v>
      </c>
      <c r="CK44">
        <f>((19/21)*100)</f>
        <v>90.476190476190482</v>
      </c>
      <c r="CL44">
        <f>((1/21)*100)</f>
        <v>4.7619047619047619</v>
      </c>
      <c r="CM44">
        <f>((13/21)*100)</f>
        <v>61.904761904761905</v>
      </c>
      <c r="CN44">
        <f>((0/18)*100)</f>
        <v>0</v>
      </c>
      <c r="CO44">
        <f>((12/18)*100)</f>
        <v>66.666666666666657</v>
      </c>
      <c r="CP44">
        <f>((2/18)*100)</f>
        <v>11.111111111111111</v>
      </c>
      <c r="CQ44">
        <f>$I44/$BG44</f>
        <v>91.542387593905502</v>
      </c>
      <c r="CR44">
        <f>$J44/$BH44</f>
        <v>106.21733846496625</v>
      </c>
      <c r="CS44">
        <f>$K44/$BI44</f>
        <v>90.480475813710299</v>
      </c>
      <c r="CT44">
        <f>$L44/$BJ44</f>
        <v>113.18758305644083</v>
      </c>
      <c r="CV44">
        <v>0.47826086956521741</v>
      </c>
      <c r="CW44">
        <v>4.3478260869565188E-2</v>
      </c>
      <c r="CX44">
        <v>0.41304347826086957</v>
      </c>
      <c r="CY44">
        <v>0.35135135135135137</v>
      </c>
      <c r="CZ44">
        <v>0.43243243243243246</v>
      </c>
      <c r="DA44">
        <v>0.13513513513513509</v>
      </c>
      <c r="DB44">
        <v>7.6923076923076872E-2</v>
      </c>
      <c r="DC44">
        <v>0.48780487804878048</v>
      </c>
      <c r="DD44">
        <v>0.3902439024390244</v>
      </c>
      <c r="DE44">
        <v>0.45714285714285713</v>
      </c>
      <c r="DF44">
        <v>8.5714285714285715E-2</v>
      </c>
      <c r="DG44">
        <v>0.45714285714285718</v>
      </c>
    </row>
    <row r="45" spans="1:111" x14ac:dyDescent="0.25">
      <c r="A45">
        <v>109.038759</v>
      </c>
      <c r="B45">
        <v>6.2449279999999998</v>
      </c>
      <c r="C45">
        <v>116.999247</v>
      </c>
      <c r="D45">
        <v>8.6113219999999995</v>
      </c>
      <c r="E45">
        <v>96.209977999999992</v>
      </c>
      <c r="F45">
        <v>4.4042789999999998</v>
      </c>
      <c r="G45">
        <v>106.27561499999999</v>
      </c>
      <c r="H45">
        <v>7.7568510000000002</v>
      </c>
      <c r="I45">
        <f>SQRT((ABS($A$46-$A$45)^2+(ABS($B$46-$B$45)^2)))</f>
        <v>17.47877154871053</v>
      </c>
      <c r="J45">
        <f>SQRT((ABS($C$46-$C$45)^2+(ABS($D$46-$D$45)^2)))</f>
        <v>30.025335714354231</v>
      </c>
      <c r="K45">
        <f>SQRT((ABS($E$46-$E$45)^2+(ABS($F$46-$F$45)^2)))</f>
        <v>21.746475232885082</v>
      </c>
      <c r="L45">
        <f>SQRT((ABS($G$46-$G$45)^2+(ABS($H$46-$H$45)^2)))</f>
        <v>17.798150097962427</v>
      </c>
      <c r="M45">
        <f>ABS($B$45-$D$45)</f>
        <v>2.3663939999999997</v>
      </c>
      <c r="N45">
        <f>ABS($F$45-$H$45)</f>
        <v>3.3525720000000003</v>
      </c>
      <c r="Q45">
        <f>SQRT((ABS($A$45-$E$46)^2+(ABS($B$45-$F$46)^2)))</f>
        <v>8.819637390567145</v>
      </c>
      <c r="R45">
        <f>SQRT((ABS($C$45-$G$45)^2+(ABS($D$45-$H$45)^2)))</f>
        <v>10.757620738865318</v>
      </c>
      <c r="S45">
        <v>19</v>
      </c>
      <c r="T45">
        <v>5</v>
      </c>
      <c r="U45">
        <v>19</v>
      </c>
      <c r="V45">
        <v>2</v>
      </c>
      <c r="W45">
        <v>20</v>
      </c>
      <c r="X45">
        <v>7</v>
      </c>
      <c r="Y45">
        <v>8</v>
      </c>
      <c r="Z45">
        <v>15</v>
      </c>
      <c r="AA45">
        <v>23</v>
      </c>
      <c r="AB45">
        <v>19</v>
      </c>
      <c r="AC45">
        <v>8</v>
      </c>
      <c r="AD45">
        <v>6</v>
      </c>
      <c r="AE45">
        <v>16</v>
      </c>
      <c r="AF45">
        <v>3</v>
      </c>
      <c r="AG45">
        <v>15</v>
      </c>
      <c r="AH45">
        <v>3</v>
      </c>
      <c r="AI45">
        <v>14</v>
      </c>
      <c r="AJ45">
        <v>1</v>
      </c>
      <c r="AK45">
        <v>13</v>
      </c>
      <c r="AL45">
        <v>0</v>
      </c>
      <c r="AM45">
        <v>15</v>
      </c>
      <c r="AN45">
        <v>1</v>
      </c>
      <c r="AO45">
        <v>0</v>
      </c>
      <c r="AP45">
        <v>12</v>
      </c>
      <c r="AQ45">
        <v>16</v>
      </c>
      <c r="AR45">
        <v>13</v>
      </c>
      <c r="AS45">
        <v>0</v>
      </c>
      <c r="AT45">
        <v>2</v>
      </c>
      <c r="AU45">
        <v>17</v>
      </c>
      <c r="AV45">
        <v>0</v>
      </c>
      <c r="AW45">
        <v>12</v>
      </c>
      <c r="AX45">
        <v>0</v>
      </c>
      <c r="AY45">
        <f>(19/200)</f>
        <v>9.5000000000000001E-2</v>
      </c>
      <c r="AZ45">
        <f>(20/200)</f>
        <v>0.1</v>
      </c>
      <c r="BA45">
        <f>(23/200)</f>
        <v>0.115</v>
      </c>
      <c r="BB45">
        <f>(16/200)</f>
        <v>0.08</v>
      </c>
      <c r="BC45">
        <f>(14/200)</f>
        <v>7.0000000000000007E-2</v>
      </c>
      <c r="BD45">
        <f>(15/200)</f>
        <v>7.4999999999999997E-2</v>
      </c>
      <c r="BE45">
        <f>(16/200)</f>
        <v>0.08</v>
      </c>
      <c r="BF45">
        <f>(17/200)</f>
        <v>8.5000000000000006E-2</v>
      </c>
      <c r="BG45">
        <f>(0.095+0.07)</f>
        <v>0.16500000000000001</v>
      </c>
      <c r="BH45">
        <f>(0.1+0.075)</f>
        <v>0.17499999999999999</v>
      </c>
      <c r="BI45">
        <f>(0.115+0.08)</f>
        <v>0.19500000000000001</v>
      </c>
      <c r="BJ45">
        <f>(0.08+0.085)</f>
        <v>0.16500000000000001</v>
      </c>
      <c r="BK45">
        <f>((0.095/0.165)*100)</f>
        <v>57.575757575757571</v>
      </c>
      <c r="BL45">
        <f>((0.1/0.175)*100)</f>
        <v>57.142857142857153</v>
      </c>
      <c r="BM45">
        <f>((0.115/0.195)*100)</f>
        <v>58.974358974358978</v>
      </c>
      <c r="BN45">
        <f>((0.08/0.165)*100)</f>
        <v>48.484848484848484</v>
      </c>
      <c r="BO45">
        <f>((0.07/0.165)*100)</f>
        <v>42.424242424242422</v>
      </c>
      <c r="BP45">
        <f>((0.075/0.175)*100)</f>
        <v>42.857142857142861</v>
      </c>
      <c r="BQ45">
        <f>((0.08/0.195)*100)</f>
        <v>41.025641025641022</v>
      </c>
      <c r="BR45">
        <f>((0.085/0.165)*100)</f>
        <v>51.515151515151516</v>
      </c>
      <c r="BS45">
        <f>((5/19)*100)</f>
        <v>26.315789473684209</v>
      </c>
      <c r="BT45">
        <f>((19/19)*100)</f>
        <v>100</v>
      </c>
      <c r="BU45">
        <f>((2/19)*100)</f>
        <v>10.526315789473683</v>
      </c>
      <c r="BV45">
        <f>((7/20)*100)</f>
        <v>35</v>
      </c>
      <c r="BW45">
        <f>((8/20)*100)</f>
        <v>40</v>
      </c>
      <c r="BX45">
        <f>((15/20)*100)</f>
        <v>75</v>
      </c>
      <c r="BY45">
        <f>((19/23)*100)</f>
        <v>82.608695652173907</v>
      </c>
      <c r="BZ45">
        <f>((8/23)*100)</f>
        <v>34.782608695652172</v>
      </c>
      <c r="CA45">
        <f>((6/23)*100)</f>
        <v>26.086956521739129</v>
      </c>
      <c r="CB45">
        <f>((3/16)*100)</f>
        <v>18.75</v>
      </c>
      <c r="CC45">
        <f>((15/16)*100)</f>
        <v>93.75</v>
      </c>
      <c r="CD45">
        <f>((3/16)*100)</f>
        <v>18.75</v>
      </c>
      <c r="CE45">
        <f>((1/14)*100)</f>
        <v>7.1428571428571423</v>
      </c>
      <c r="CF45">
        <f>((13/14)*100)</f>
        <v>92.857142857142861</v>
      </c>
      <c r="CG45">
        <f>((0/14)*100)</f>
        <v>0</v>
      </c>
      <c r="CH45">
        <f>((1/15)*100)</f>
        <v>6.666666666666667</v>
      </c>
      <c r="CI45">
        <f>((0/15)*100)</f>
        <v>0</v>
      </c>
      <c r="CJ45">
        <f>((12/15)*100)</f>
        <v>80</v>
      </c>
      <c r="CK45">
        <f>((13/16)*100)</f>
        <v>81.25</v>
      </c>
      <c r="CL45">
        <f>((0/16)*100)</f>
        <v>0</v>
      </c>
      <c r="CM45">
        <f>((2/16)*100)</f>
        <v>12.5</v>
      </c>
      <c r="CN45">
        <f>((0/17)*100)</f>
        <v>0</v>
      </c>
      <c r="CO45">
        <f>((12/17)*100)</f>
        <v>70.588235294117652</v>
      </c>
      <c r="CP45">
        <f>((0/17)*100)</f>
        <v>0</v>
      </c>
      <c r="CQ45">
        <f>$I45/$BG45</f>
        <v>105.93194878006381</v>
      </c>
      <c r="CR45">
        <f>$J45/$BH45</f>
        <v>171.57334693916704</v>
      </c>
      <c r="CS45">
        <f>$K45/$BI45</f>
        <v>111.52038580966709</v>
      </c>
      <c r="CT45">
        <f>$L45/$BJ45</f>
        <v>107.86757635128743</v>
      </c>
      <c r="CV45">
        <v>0.39393939393939392</v>
      </c>
      <c r="CW45">
        <v>6.5217391304347824E-2</v>
      </c>
      <c r="CX45">
        <v>0.48484848484848486</v>
      </c>
      <c r="CY45">
        <v>0.42857142857142855</v>
      </c>
      <c r="CZ45">
        <v>0.34285714285714286</v>
      </c>
      <c r="DA45">
        <v>8.5714285714285743E-2</v>
      </c>
      <c r="DB45">
        <v>7.6923076923076927E-2</v>
      </c>
      <c r="DC45">
        <v>0.41025641025641024</v>
      </c>
      <c r="DD45">
        <v>0.48717948717948723</v>
      </c>
      <c r="DE45">
        <v>0.48484848484848486</v>
      </c>
      <c r="DF45">
        <v>3.0303030303030304E-2</v>
      </c>
      <c r="DG45">
        <v>0.39393939393939392</v>
      </c>
    </row>
    <row r="46" spans="1:111" x14ac:dyDescent="0.25">
      <c r="A46">
        <v>126.47285199999999</v>
      </c>
      <c r="B46">
        <v>7.4938700000000003</v>
      </c>
      <c r="C46">
        <v>147.02218599999998</v>
      </c>
      <c r="D46">
        <v>8.9906880000000005</v>
      </c>
      <c r="E46">
        <v>117.854478</v>
      </c>
      <c r="F46">
        <v>6.5078009999999997</v>
      </c>
      <c r="G46">
        <v>124.03865099999999</v>
      </c>
      <c r="H46">
        <v>8.8743029999999994</v>
      </c>
      <c r="I46">
        <f>SQRT((ABS($A$47-$A$46)^2+(ABS($B$47-$B$46)^2)))</f>
        <v>30.22030061380207</v>
      </c>
      <c r="J46">
        <f>SQRT((ABS($C$47-$C$46)^2+(ABS($D$47-$D$46)^2)))</f>
        <v>19.873502519727566</v>
      </c>
      <c r="K46">
        <f>SQRT((ABS($E$47-$E$46)^2+(ABS($F$47-$F$46)^2)))</f>
        <v>29.309590270715407</v>
      </c>
      <c r="L46">
        <f>SQRT((ABS($G$47-$G$46)^2+(ABS($H$47-$H$46)^2)))</f>
        <v>29.694785269831822</v>
      </c>
      <c r="M46">
        <f>ABS($B$46-$D$46)</f>
        <v>1.4968180000000002</v>
      </c>
      <c r="N46">
        <f>ABS($F$46-$H$46)</f>
        <v>2.3665019999999997</v>
      </c>
      <c r="Q46">
        <f>SQRT((ABS($A$46-$E$46)^2+(ABS($B$46-$F$46)^2)))</f>
        <v>8.6746009981230152</v>
      </c>
      <c r="R46">
        <f>SQRT((ABS($C$46-$G$46)^2+(ABS($D$46-$H$46)^2)))</f>
        <v>22.983829675762252</v>
      </c>
      <c r="S46">
        <v>22</v>
      </c>
      <c r="T46">
        <v>7</v>
      </c>
      <c r="U46">
        <v>16</v>
      </c>
      <c r="V46">
        <v>6</v>
      </c>
      <c r="W46">
        <v>23</v>
      </c>
      <c r="X46">
        <v>7</v>
      </c>
      <c r="Y46">
        <v>8</v>
      </c>
      <c r="Z46">
        <v>19</v>
      </c>
      <c r="AA46">
        <v>19</v>
      </c>
      <c r="AB46">
        <v>16</v>
      </c>
      <c r="AC46">
        <v>8</v>
      </c>
      <c r="AD46">
        <v>6</v>
      </c>
      <c r="AE46">
        <v>19</v>
      </c>
      <c r="AF46">
        <v>3</v>
      </c>
      <c r="AG46">
        <v>19</v>
      </c>
      <c r="AH46">
        <v>6</v>
      </c>
      <c r="AI46">
        <v>13</v>
      </c>
      <c r="AJ46">
        <v>0</v>
      </c>
      <c r="AK46">
        <v>10</v>
      </c>
      <c r="AL46">
        <v>0</v>
      </c>
      <c r="AM46">
        <v>15</v>
      </c>
      <c r="AN46">
        <v>0</v>
      </c>
      <c r="AO46">
        <v>4</v>
      </c>
      <c r="AP46">
        <v>14</v>
      </c>
      <c r="AQ46">
        <v>16</v>
      </c>
      <c r="AR46">
        <v>10</v>
      </c>
      <c r="AS46">
        <v>4</v>
      </c>
      <c r="AT46">
        <v>3</v>
      </c>
      <c r="AU46">
        <v>16</v>
      </c>
      <c r="AV46">
        <v>0</v>
      </c>
      <c r="AW46">
        <v>14</v>
      </c>
      <c r="AX46">
        <v>3</v>
      </c>
      <c r="AY46">
        <f>(22/200)</f>
        <v>0.11</v>
      </c>
      <c r="AZ46">
        <f>(23/200)</f>
        <v>0.115</v>
      </c>
      <c r="BA46">
        <f>(19/200)</f>
        <v>9.5000000000000001E-2</v>
      </c>
      <c r="BB46">
        <f>(19/200)</f>
        <v>9.5000000000000001E-2</v>
      </c>
      <c r="BC46">
        <f>(13/200)</f>
        <v>6.5000000000000002E-2</v>
      </c>
      <c r="BD46">
        <f>(15/200)</f>
        <v>7.4999999999999997E-2</v>
      </c>
      <c r="BE46">
        <f>(16/200)</f>
        <v>0.08</v>
      </c>
      <c r="BF46">
        <f>(16/200)</f>
        <v>0.08</v>
      </c>
      <c r="BG46">
        <f>(0.11+0.065)</f>
        <v>0.17499999999999999</v>
      </c>
      <c r="BH46">
        <f>(0.115+0.075)</f>
        <v>0.19</v>
      </c>
      <c r="BI46">
        <f>(0.095+0.08)</f>
        <v>0.17499999999999999</v>
      </c>
      <c r="BJ46">
        <f>(0.095+0.08)</f>
        <v>0.17499999999999999</v>
      </c>
      <c r="BK46">
        <f>((0.11/0.175)*100)</f>
        <v>62.857142857142868</v>
      </c>
      <c r="BL46">
        <f>((0.115/0.19)*100)</f>
        <v>60.526315789473685</v>
      </c>
      <c r="BM46">
        <f>((0.095/0.175)*100)</f>
        <v>54.285714285714292</v>
      </c>
      <c r="BN46">
        <f>((0.095/0.175)*100)</f>
        <v>54.285714285714292</v>
      </c>
      <c r="BO46">
        <f>((0.065/0.175)*100)</f>
        <v>37.142857142857146</v>
      </c>
      <c r="BP46">
        <f>((0.075/0.19)*100)</f>
        <v>39.473684210526315</v>
      </c>
      <c r="BQ46">
        <f>((0.08/0.175)*100)</f>
        <v>45.714285714285715</v>
      </c>
      <c r="BR46">
        <f>((0.08/0.175)*100)</f>
        <v>45.714285714285715</v>
      </c>
      <c r="BS46">
        <f>((7/22)*100)</f>
        <v>31.818181818181817</v>
      </c>
      <c r="BT46">
        <f>((16/22)*100)</f>
        <v>72.727272727272734</v>
      </c>
      <c r="BU46">
        <f>((6/22)*100)</f>
        <v>27.27272727272727</v>
      </c>
      <c r="BV46">
        <f>((7/23)*100)</f>
        <v>30.434782608695656</v>
      </c>
      <c r="BW46">
        <f>((8/23)*100)</f>
        <v>34.782608695652172</v>
      </c>
      <c r="BX46">
        <f>((19/23)*100)</f>
        <v>82.608695652173907</v>
      </c>
      <c r="BY46">
        <f>((16/19)*100)</f>
        <v>84.210526315789465</v>
      </c>
      <c r="BZ46">
        <f>((8/19)*100)</f>
        <v>42.105263157894733</v>
      </c>
      <c r="CA46">
        <f>((6/19)*100)</f>
        <v>31.578947368421051</v>
      </c>
      <c r="CB46">
        <f>((3/19)*100)</f>
        <v>15.789473684210526</v>
      </c>
      <c r="CC46">
        <f>((19/19)*100)</f>
        <v>100</v>
      </c>
      <c r="CD46">
        <f>((6/19)*100)</f>
        <v>31.578947368421051</v>
      </c>
      <c r="CE46">
        <f>((0/13)*100)</f>
        <v>0</v>
      </c>
      <c r="CF46">
        <f>((10/13)*100)</f>
        <v>76.923076923076934</v>
      </c>
      <c r="CG46">
        <f>((0/13)*100)</f>
        <v>0</v>
      </c>
      <c r="CH46">
        <f>((0/15)*100)</f>
        <v>0</v>
      </c>
      <c r="CI46">
        <f>((4/15)*100)</f>
        <v>26.666666666666668</v>
      </c>
      <c r="CJ46">
        <f>((14/15)*100)</f>
        <v>93.333333333333329</v>
      </c>
      <c r="CK46">
        <f>((10/16)*100)</f>
        <v>62.5</v>
      </c>
      <c r="CL46">
        <f>((4/16)*100)</f>
        <v>25</v>
      </c>
      <c r="CM46">
        <f>((3/16)*100)</f>
        <v>18.75</v>
      </c>
      <c r="CN46">
        <f>((0/16)*100)</f>
        <v>0</v>
      </c>
      <c r="CO46">
        <f>((14/16)*100)</f>
        <v>87.5</v>
      </c>
      <c r="CP46">
        <f>((3/16)*100)</f>
        <v>18.75</v>
      </c>
      <c r="CQ46">
        <f>$I46/$BG46</f>
        <v>172.68743207886899</v>
      </c>
      <c r="CR46">
        <f>$J46/$BH46</f>
        <v>104.59738168277666</v>
      </c>
      <c r="CS46">
        <f>$K46/$BI46</f>
        <v>167.48337297551663</v>
      </c>
      <c r="CT46">
        <f>$L46/$BJ46</f>
        <v>169.68448725618185</v>
      </c>
      <c r="CV46">
        <v>0.4285714285714286</v>
      </c>
      <c r="CW46">
        <v>8.5714285714285743E-2</v>
      </c>
      <c r="CX46">
        <v>0.45714285714285718</v>
      </c>
      <c r="CY46">
        <v>0.47368421052631576</v>
      </c>
      <c r="CZ46">
        <v>0.39473684210526316</v>
      </c>
      <c r="DA46">
        <v>2.6315789473684181E-2</v>
      </c>
      <c r="DB46">
        <v>8.5714285714285715E-2</v>
      </c>
      <c r="DC46">
        <v>0.34285714285714286</v>
      </c>
      <c r="DD46">
        <v>0.37142857142857144</v>
      </c>
      <c r="DE46">
        <v>0.45714285714285713</v>
      </c>
      <c r="DF46">
        <v>5.4054054054054057E-2</v>
      </c>
      <c r="DG46">
        <v>0.37142857142857144</v>
      </c>
    </row>
    <row r="47" spans="1:111" x14ac:dyDescent="0.25">
      <c r="A47">
        <v>156.69315</v>
      </c>
      <c r="B47">
        <v>7.4813010000000002</v>
      </c>
      <c r="C47">
        <v>166.890377</v>
      </c>
      <c r="D47">
        <v>8.5312439999999992</v>
      </c>
      <c r="E47">
        <v>147.15377799999999</v>
      </c>
      <c r="F47">
        <v>7.2843970000000002</v>
      </c>
      <c r="G47">
        <v>153.73268099999999</v>
      </c>
      <c r="H47">
        <v>8.6625139999999998</v>
      </c>
      <c r="I47">
        <f>SQRT((ABS($A$48-$A$47)^2+(ABS($B$48-$B$47)^2)))</f>
        <v>22.112836578104108</v>
      </c>
      <c r="J47">
        <f>SQRT((ABS($C$48-$C$47)^2+(ABS($D$48-$D$47)^2)))</f>
        <v>22.697158900913575</v>
      </c>
      <c r="K47">
        <f>SQRT((ABS($E$48-$E$47)^2+(ABS($F$48-$F$47)^2)))</f>
        <v>18.76128969711424</v>
      </c>
      <c r="L47">
        <f>SQRT((ABS($G$48-$G$47)^2+(ABS($H$48-$H$47)^2)))</f>
        <v>21.669879719077588</v>
      </c>
      <c r="M47">
        <f>ABS($B$47-$D$47)</f>
        <v>1.049942999999999</v>
      </c>
      <c r="N47">
        <f>ABS($F$47-$H$47)</f>
        <v>1.3781169999999996</v>
      </c>
      <c r="Q47">
        <f>SQRT((ABS($A$47-$E$47)^2+(ABS($B$47-$F$47)^2)))</f>
        <v>9.5414039501323007</v>
      </c>
      <c r="R47">
        <f>SQRT((ABS($C$47-$G$48)^2+(ABS($D$47-$H$48)^2)))</f>
        <v>8.536310508306137</v>
      </c>
      <c r="S47">
        <v>21</v>
      </c>
      <c r="T47">
        <v>7</v>
      </c>
      <c r="U47">
        <v>18</v>
      </c>
      <c r="V47">
        <v>4</v>
      </c>
      <c r="W47">
        <v>22</v>
      </c>
      <c r="X47">
        <v>7</v>
      </c>
      <c r="Y47">
        <v>7</v>
      </c>
      <c r="Z47">
        <v>20</v>
      </c>
      <c r="AA47">
        <v>18</v>
      </c>
      <c r="AB47">
        <v>18</v>
      </c>
      <c r="AC47">
        <v>5</v>
      </c>
      <c r="AD47">
        <v>4</v>
      </c>
      <c r="AE47">
        <v>20</v>
      </c>
      <c r="AF47">
        <v>5</v>
      </c>
      <c r="AG47">
        <v>20</v>
      </c>
      <c r="AH47">
        <v>5</v>
      </c>
      <c r="AI47">
        <v>16</v>
      </c>
      <c r="AJ47">
        <v>0</v>
      </c>
      <c r="AK47">
        <v>13</v>
      </c>
      <c r="AL47">
        <v>0</v>
      </c>
      <c r="AM47">
        <v>14</v>
      </c>
      <c r="AN47">
        <v>0</v>
      </c>
      <c r="AO47">
        <v>1</v>
      </c>
      <c r="AP47">
        <v>14</v>
      </c>
      <c r="AQ47">
        <v>16</v>
      </c>
      <c r="AR47">
        <v>13</v>
      </c>
      <c r="AS47">
        <v>1</v>
      </c>
      <c r="AT47">
        <v>3</v>
      </c>
      <c r="AU47">
        <v>17</v>
      </c>
      <c r="AV47">
        <v>0</v>
      </c>
      <c r="AW47">
        <v>14</v>
      </c>
      <c r="AX47">
        <v>3</v>
      </c>
      <c r="AY47">
        <f>(21/200)</f>
        <v>0.105</v>
      </c>
      <c r="AZ47">
        <f>(22/200)</f>
        <v>0.11</v>
      </c>
      <c r="BA47">
        <f>(18/200)</f>
        <v>0.09</v>
      </c>
      <c r="BB47">
        <f>(20/200)</f>
        <v>0.1</v>
      </c>
      <c r="BC47">
        <f>(16/200)</f>
        <v>0.08</v>
      </c>
      <c r="BD47">
        <f>(14/200)</f>
        <v>7.0000000000000007E-2</v>
      </c>
      <c r="BE47">
        <f>(16/200)</f>
        <v>0.08</v>
      </c>
      <c r="BF47">
        <f>(17/200)</f>
        <v>8.5000000000000006E-2</v>
      </c>
      <c r="BG47">
        <f>(0.105+0.08)</f>
        <v>0.185</v>
      </c>
      <c r="BH47">
        <f>(0.11+0.07)</f>
        <v>0.18</v>
      </c>
      <c r="BI47">
        <f>(0.09+0.08)</f>
        <v>0.16999999999999998</v>
      </c>
      <c r="BJ47">
        <f>(0.1+0.085)</f>
        <v>0.185</v>
      </c>
      <c r="BK47">
        <f>((0.105/0.185)*100)</f>
        <v>56.756756756756758</v>
      </c>
      <c r="BL47">
        <f>((0.11/0.18)*100)</f>
        <v>61.111111111111114</v>
      </c>
      <c r="BM47">
        <f>((0.09/0.17)*100)</f>
        <v>52.941176470588225</v>
      </c>
      <c r="BN47">
        <f>((0.1/0.185)*100)</f>
        <v>54.054054054054056</v>
      </c>
      <c r="BO47">
        <f>((0.08/0.185)*100)</f>
        <v>43.243243243243242</v>
      </c>
      <c r="BP47">
        <f>((0.07/0.18)*100)</f>
        <v>38.888888888888893</v>
      </c>
      <c r="BQ47">
        <f>((0.08/0.17)*100)</f>
        <v>47.058823529411761</v>
      </c>
      <c r="BR47">
        <f>((0.085/0.185)*100)</f>
        <v>45.945945945945951</v>
      </c>
      <c r="BS47">
        <f>((7/21)*100)</f>
        <v>33.333333333333329</v>
      </c>
      <c r="BT47">
        <f>((18/21)*100)</f>
        <v>85.714285714285708</v>
      </c>
      <c r="BU47">
        <f>((4/21)*100)</f>
        <v>19.047619047619047</v>
      </c>
      <c r="BV47">
        <f>((7/22)*100)</f>
        <v>31.818181818181817</v>
      </c>
      <c r="BW47">
        <f>((7/22)*100)</f>
        <v>31.818181818181817</v>
      </c>
      <c r="BX47">
        <f>((20/22)*100)</f>
        <v>90.909090909090907</v>
      </c>
      <c r="BY47">
        <f>((18/18)*100)</f>
        <v>100</v>
      </c>
      <c r="BZ47">
        <f>((5/18)*100)</f>
        <v>27.777777777777779</v>
      </c>
      <c r="CA47">
        <f>((4/18)*100)</f>
        <v>22.222222222222221</v>
      </c>
      <c r="CB47">
        <f>((5/20)*100)</f>
        <v>25</v>
      </c>
      <c r="CC47">
        <f>((20/20)*100)</f>
        <v>100</v>
      </c>
      <c r="CD47">
        <f>((5/20)*100)</f>
        <v>25</v>
      </c>
      <c r="CE47">
        <f>((0/16)*100)</f>
        <v>0</v>
      </c>
      <c r="CF47">
        <f>((13/16)*100)</f>
        <v>81.25</v>
      </c>
      <c r="CG47">
        <f>((0/16)*100)</f>
        <v>0</v>
      </c>
      <c r="CH47">
        <f>((0/14)*100)</f>
        <v>0</v>
      </c>
      <c r="CI47">
        <f>((1/14)*100)</f>
        <v>7.1428571428571423</v>
      </c>
      <c r="CJ47">
        <f>((14/14)*100)</f>
        <v>100</v>
      </c>
      <c r="CK47">
        <f>((13/16)*100)</f>
        <v>81.25</v>
      </c>
      <c r="CL47">
        <f>((1/16)*100)</f>
        <v>6.25</v>
      </c>
      <c r="CM47">
        <f>((3/16)*100)</f>
        <v>18.75</v>
      </c>
      <c r="CN47">
        <f>((0/17)*100)</f>
        <v>0</v>
      </c>
      <c r="CO47">
        <f>((14/17)*100)</f>
        <v>82.35294117647058</v>
      </c>
      <c r="CP47">
        <f>((3/17)*100)</f>
        <v>17.647058823529413</v>
      </c>
      <c r="CQ47">
        <f>$I47/$BG47</f>
        <v>119.52884636813032</v>
      </c>
      <c r="CR47">
        <f>$J47/$BH47</f>
        <v>126.09532722729764</v>
      </c>
      <c r="CS47">
        <f>$K47/$BI47</f>
        <v>110.36052763008378</v>
      </c>
      <c r="CT47">
        <f>$L47/$BJ47</f>
        <v>117.13448496798696</v>
      </c>
      <c r="CV47">
        <v>0.48648648648648651</v>
      </c>
      <c r="CW47">
        <v>8.108108108108103E-2</v>
      </c>
      <c r="CX47">
        <v>0.43243243243243246</v>
      </c>
      <c r="CY47">
        <v>0.47222222222222221</v>
      </c>
      <c r="CZ47">
        <v>0.47222222222222221</v>
      </c>
      <c r="DA47">
        <v>5.2631578947368418E-2</v>
      </c>
      <c r="DB47">
        <v>0</v>
      </c>
      <c r="DC47">
        <v>0.44117647058823528</v>
      </c>
      <c r="DD47">
        <v>0.38235294117647056</v>
      </c>
      <c r="DE47">
        <v>0.43243243243243246</v>
      </c>
      <c r="DF47">
        <v>2.9411764705882359E-2</v>
      </c>
      <c r="DG47">
        <v>0.43243243243243246</v>
      </c>
    </row>
    <row r="48" spans="1:111" x14ac:dyDescent="0.25">
      <c r="A48">
        <v>178.79809799999998</v>
      </c>
      <c r="B48">
        <v>6.890695</v>
      </c>
      <c r="C48">
        <v>189.58744099999998</v>
      </c>
      <c r="D48">
        <v>8.5968789999999995</v>
      </c>
      <c r="E48">
        <v>165.90358699999999</v>
      </c>
      <c r="F48">
        <v>6.6281549999999996</v>
      </c>
      <c r="G48">
        <v>175.37710999999999</v>
      </c>
      <c r="H48">
        <v>7.612571</v>
      </c>
      <c r="I48">
        <f>SQRT((ABS($A$49-$A$48)^2+(ABS($B$49-$B$48)^2)))</f>
        <v>22.106616745854748</v>
      </c>
      <c r="K48">
        <f>SQRT((ABS($E$49-$E$48)^2+(ABS($F$49-$F$48)^2)))</f>
        <v>22.438584003218505</v>
      </c>
      <c r="L48">
        <f>SQRT((ABS($G$49-$G$48)^2+(ABS($H$49-$H$48)^2)))</f>
        <v>21.104848091538827</v>
      </c>
      <c r="M48">
        <f>ABS($B$48-$D$48)</f>
        <v>1.7061839999999995</v>
      </c>
      <c r="N48">
        <f>ABS($F$48-$H$48)</f>
        <v>0.9844160000000004</v>
      </c>
      <c r="Q48">
        <f>SQRT((ABS($A$48-$E$48)^2+(ABS($B$48-$F$48)^2)))</f>
        <v>12.897183459217786</v>
      </c>
      <c r="R48">
        <f>SQRT((ABS($C$48-$G$49)^2+(ABS($D$48-$H$49)^2)))</f>
        <v>6.8900143834878227</v>
      </c>
      <c r="S48">
        <v>23</v>
      </c>
      <c r="T48">
        <v>9</v>
      </c>
      <c r="U48">
        <v>21</v>
      </c>
      <c r="V48">
        <v>8</v>
      </c>
      <c r="AA48">
        <v>21</v>
      </c>
      <c r="AB48">
        <v>21</v>
      </c>
      <c r="AC48">
        <v>7</v>
      </c>
      <c r="AD48">
        <v>6</v>
      </c>
      <c r="AE48">
        <v>19</v>
      </c>
      <c r="AF48">
        <v>7</v>
      </c>
      <c r="AG48">
        <v>19</v>
      </c>
      <c r="AH48">
        <v>5</v>
      </c>
      <c r="AI48">
        <v>15</v>
      </c>
      <c r="AJ48">
        <v>0</v>
      </c>
      <c r="AK48">
        <v>15</v>
      </c>
      <c r="AL48">
        <v>0</v>
      </c>
      <c r="AM48">
        <v>14</v>
      </c>
      <c r="AN48">
        <v>0</v>
      </c>
      <c r="AO48">
        <v>0</v>
      </c>
      <c r="AP48">
        <v>14</v>
      </c>
      <c r="AQ48">
        <v>15</v>
      </c>
      <c r="AR48">
        <v>15</v>
      </c>
      <c r="AS48">
        <v>0</v>
      </c>
      <c r="AT48">
        <v>0</v>
      </c>
      <c r="AU48">
        <v>15</v>
      </c>
      <c r="AV48">
        <v>0</v>
      </c>
      <c r="AW48">
        <v>14</v>
      </c>
      <c r="AX48">
        <v>0</v>
      </c>
      <c r="AY48">
        <f>(23/200)</f>
        <v>0.115</v>
      </c>
      <c r="BA48">
        <f>(21/200)</f>
        <v>0.105</v>
      </c>
      <c r="BB48">
        <f>(19/200)</f>
        <v>9.5000000000000001E-2</v>
      </c>
      <c r="BC48">
        <f>(15/200)</f>
        <v>7.4999999999999997E-2</v>
      </c>
      <c r="BD48">
        <f>(14/200)</f>
        <v>7.0000000000000007E-2</v>
      </c>
      <c r="BE48">
        <f>(15/200)</f>
        <v>7.4999999999999997E-2</v>
      </c>
      <c r="BF48">
        <f>(15/200)</f>
        <v>7.4999999999999997E-2</v>
      </c>
      <c r="BG48">
        <f>(0.115+0.075)</f>
        <v>0.19</v>
      </c>
      <c r="BI48">
        <f>(0.105+0.075)</f>
        <v>0.18</v>
      </c>
      <c r="BJ48">
        <f>(0.095+0.075)</f>
        <v>0.16999999999999998</v>
      </c>
      <c r="BK48">
        <f>((0.115/0.19)*100)</f>
        <v>60.526315789473685</v>
      </c>
      <c r="BM48">
        <f>((0.105/0.18)*100)</f>
        <v>58.333333333333336</v>
      </c>
      <c r="BN48">
        <f>((0.095/0.17)*100)</f>
        <v>55.882352941176471</v>
      </c>
      <c r="BO48">
        <f>((0.075/0.19)*100)</f>
        <v>39.473684210526315</v>
      </c>
      <c r="BQ48">
        <f>((0.075/0.18)*100)</f>
        <v>41.666666666666671</v>
      </c>
      <c r="BR48">
        <f>((0.075/0.17)*100)</f>
        <v>44.117647058823522</v>
      </c>
      <c r="BS48">
        <f>((9/23)*100)</f>
        <v>39.130434782608695</v>
      </c>
      <c r="BT48">
        <f>((21/23)*100)</f>
        <v>91.304347826086953</v>
      </c>
      <c r="BU48">
        <f>((8/23)*100)</f>
        <v>34.782608695652172</v>
      </c>
      <c r="BY48">
        <f>((21/21)*100)</f>
        <v>100</v>
      </c>
      <c r="BZ48">
        <f>((7/21)*100)</f>
        <v>33.333333333333329</v>
      </c>
      <c r="CA48">
        <f>((6/21)*100)</f>
        <v>28.571428571428569</v>
      </c>
      <c r="CB48">
        <f>((7/19)*100)</f>
        <v>36.84210526315789</v>
      </c>
      <c r="CC48">
        <f>((19/19)*100)</f>
        <v>100</v>
      </c>
      <c r="CD48">
        <f>((5/19)*100)</f>
        <v>26.315789473684209</v>
      </c>
      <c r="CE48">
        <f>((0/15)*100)</f>
        <v>0</v>
      </c>
      <c r="CF48">
        <f>((15/15)*100)</f>
        <v>100</v>
      </c>
      <c r="CG48">
        <f>((0/15)*100)</f>
        <v>0</v>
      </c>
      <c r="CH48">
        <f>((0/14)*100)</f>
        <v>0</v>
      </c>
      <c r="CI48">
        <f>((0/14)*100)</f>
        <v>0</v>
      </c>
      <c r="CJ48">
        <f>((14/14)*100)</f>
        <v>100</v>
      </c>
      <c r="CK48">
        <f>((15/15)*100)</f>
        <v>100</v>
      </c>
      <c r="CL48">
        <f>((0/15)*100)</f>
        <v>0</v>
      </c>
      <c r="CM48">
        <f>((0/15)*100)</f>
        <v>0</v>
      </c>
      <c r="CN48">
        <f>((0/15)*100)</f>
        <v>0</v>
      </c>
      <c r="CO48">
        <f>((14/15)*100)</f>
        <v>93.333333333333329</v>
      </c>
      <c r="CP48">
        <f>((0/15)*100)</f>
        <v>0</v>
      </c>
      <c r="CQ48">
        <f>$I48/$BG48</f>
        <v>116.35061445186709</v>
      </c>
      <c r="CS48">
        <f>$K48/$BI48</f>
        <v>124.65880001788059</v>
      </c>
      <c r="CT48">
        <f>$L48/$BJ48</f>
        <v>124.14616524434605</v>
      </c>
      <c r="CV48">
        <v>0.44736842105263153</v>
      </c>
      <c r="CW48">
        <v>0</v>
      </c>
      <c r="CX48">
        <v>0.42105263157894735</v>
      </c>
      <c r="DA48">
        <v>2.7777777777777776E-2</v>
      </c>
      <c r="DB48">
        <v>5.7142857142857162E-2</v>
      </c>
      <c r="DC48">
        <v>0.47222222222222221</v>
      </c>
      <c r="DD48">
        <v>0.44444444444444442</v>
      </c>
      <c r="DE48">
        <v>0.35294117647058826</v>
      </c>
      <c r="DG48">
        <v>0.41176470588235292</v>
      </c>
    </row>
    <row r="49" spans="1:111" x14ac:dyDescent="0.25">
      <c r="A49">
        <v>200.90315699999999</v>
      </c>
      <c r="B49">
        <v>7.1531269999999996</v>
      </c>
      <c r="E49">
        <v>188.337469</v>
      </c>
      <c r="F49">
        <v>7.0874920000000001</v>
      </c>
      <c r="G49">
        <v>196.36367899999999</v>
      </c>
      <c r="H49">
        <v>9.8438339999999993</v>
      </c>
      <c r="K49">
        <f>SQRT((ABS($E$50-$E$49)^2+(ABS($F$50-$F$49)^2)))</f>
        <v>17.709336081344489</v>
      </c>
      <c r="N49">
        <f>ABS($F$49-$H$49)</f>
        <v>2.7563419999999992</v>
      </c>
      <c r="O49">
        <v>4.0681085000000001</v>
      </c>
      <c r="P49">
        <v>4.8825394999999991</v>
      </c>
      <c r="Q49">
        <f>SQRT((ABS($A$49-$E$50)^2+(ABS($B$49-$F$50)^2)))</f>
        <v>5.1653609508398324</v>
      </c>
      <c r="AA49">
        <v>19</v>
      </c>
      <c r="AB49">
        <v>17</v>
      </c>
      <c r="AC49">
        <v>19</v>
      </c>
      <c r="AD49">
        <v>5</v>
      </c>
      <c r="AI49">
        <v>16</v>
      </c>
      <c r="AJ49">
        <v>0</v>
      </c>
      <c r="AK49">
        <v>14</v>
      </c>
      <c r="AL49">
        <v>4</v>
      </c>
      <c r="AQ49">
        <v>16</v>
      </c>
      <c r="AR49">
        <v>14</v>
      </c>
      <c r="AS49">
        <v>0</v>
      </c>
      <c r="AT49">
        <v>2</v>
      </c>
      <c r="AU49">
        <v>16</v>
      </c>
      <c r="AV49">
        <v>4</v>
      </c>
      <c r="AW49">
        <v>0</v>
      </c>
      <c r="AX49">
        <v>2</v>
      </c>
      <c r="BA49">
        <f>(19/200)</f>
        <v>9.5000000000000001E-2</v>
      </c>
      <c r="BC49">
        <f>(16/200)</f>
        <v>0.08</v>
      </c>
      <c r="BE49">
        <f>(16/200)</f>
        <v>0.08</v>
      </c>
      <c r="BF49">
        <f>(16/200)</f>
        <v>0.08</v>
      </c>
      <c r="BI49">
        <f>(0.095+0.08)</f>
        <v>0.17499999999999999</v>
      </c>
      <c r="BM49">
        <f>((0.095/0.175)*100)</f>
        <v>54.285714285714292</v>
      </c>
      <c r="BQ49">
        <f>((0.08/0.175)*100)</f>
        <v>45.714285714285715</v>
      </c>
      <c r="BY49">
        <f>((17/19)*100)</f>
        <v>89.473684210526315</v>
      </c>
      <c r="BZ49">
        <f>((19/19)*100)</f>
        <v>100</v>
      </c>
      <c r="CA49">
        <f>((5/19)*100)</f>
        <v>26.315789473684209</v>
      </c>
      <c r="CE49">
        <f>((0/16)*100)</f>
        <v>0</v>
      </c>
      <c r="CF49">
        <f>((14/16)*100)</f>
        <v>87.5</v>
      </c>
      <c r="CG49">
        <f>((4/16)*100)</f>
        <v>25</v>
      </c>
      <c r="CK49">
        <f>((14/16)*100)</f>
        <v>87.5</v>
      </c>
      <c r="CL49">
        <f>((0/16)*100)</f>
        <v>0</v>
      </c>
      <c r="CM49">
        <f>((2/16)*100)</f>
        <v>12.5</v>
      </c>
      <c r="CN49">
        <f>((4/16)*100)</f>
        <v>25</v>
      </c>
      <c r="CO49">
        <f>((0/16)*100)</f>
        <v>0</v>
      </c>
      <c r="CP49">
        <f>((2/16)*100)</f>
        <v>12.5</v>
      </c>
      <c r="CS49">
        <f>$K49/$BI49</f>
        <v>101.19620617911137</v>
      </c>
      <c r="CW49">
        <v>5.2631578947368418E-2</v>
      </c>
      <c r="CX49">
        <v>8.30449826989621E-3</v>
      </c>
      <c r="DD49">
        <v>0.4</v>
      </c>
    </row>
    <row r="50" spans="1:111" x14ac:dyDescent="0.25">
      <c r="E50">
        <v>206.03464199999999</v>
      </c>
      <c r="F50">
        <v>7.7437329999999998</v>
      </c>
      <c r="AQ50">
        <v>19</v>
      </c>
      <c r="AR50">
        <v>0</v>
      </c>
      <c r="AS50">
        <v>0</v>
      </c>
      <c r="AT50">
        <v>0</v>
      </c>
      <c r="BE50">
        <f>(19/200)</f>
        <v>9.5000000000000001E-2</v>
      </c>
      <c r="CK50">
        <f>((0/19)*100)</f>
        <v>0</v>
      </c>
      <c r="CL50">
        <f>((0/19)*100)</f>
        <v>0</v>
      </c>
      <c r="CM50">
        <f>((0/19)*100)</f>
        <v>0</v>
      </c>
      <c r="CW50">
        <v>2.283737024221455E-2</v>
      </c>
    </row>
    <row r="51" spans="1:111" x14ac:dyDescent="0.25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</row>
    <row r="52" spans="1:111" x14ac:dyDescent="0.25">
      <c r="A52">
        <v>24.406004999999993</v>
      </c>
      <c r="B52">
        <v>4.365164</v>
      </c>
      <c r="C52">
        <v>35.179705999999996</v>
      </c>
      <c r="D52">
        <v>6.4069349999999998</v>
      </c>
      <c r="E52">
        <v>26.940958999999992</v>
      </c>
      <c r="F52">
        <v>3.0274529999999999</v>
      </c>
      <c r="G52">
        <v>16.02644699999999</v>
      </c>
      <c r="H52">
        <v>6.5477470000000002</v>
      </c>
      <c r="I52">
        <f>SQRT((ABS($A$53-$A$52)^2+(ABS($B$53-$B$52)^2)))</f>
        <v>21.94025157368149</v>
      </c>
      <c r="J52">
        <f>SQRT((ABS($C$53-$C$52)^2+(ABS($D$53-$D$52)^2)))</f>
        <v>21.84820901673675</v>
      </c>
      <c r="K52">
        <f>SQRT((ABS($E$53-$E$52)^2+(ABS($F$53-$F$52)^2)))</f>
        <v>20.936853235387794</v>
      </c>
      <c r="L52">
        <f>SQRT((ABS($G$53-$G$52)^2+(ABS($H$53-$H$52)^2)))</f>
        <v>21.056444391607293</v>
      </c>
      <c r="M52">
        <f>ABS($B$52-$D$52)</f>
        <v>2.0417709999999998</v>
      </c>
      <c r="N52">
        <f>ABS($F$52-$H$52)</f>
        <v>3.5202940000000003</v>
      </c>
      <c r="Q52">
        <f>SQRT((ABS($A$52-$E$52)^2+(ABS($B$52-$F$52)^2)))</f>
        <v>2.8662628109852375</v>
      </c>
      <c r="R52">
        <f>SQRT((ABS($C$52-$G$53)^2+(ABS($D$52-$H$53)^2)))</f>
        <v>1.9476654292842508</v>
      </c>
      <c r="S52">
        <v>23</v>
      </c>
      <c r="T52">
        <v>0</v>
      </c>
      <c r="U52">
        <v>14</v>
      </c>
      <c r="V52">
        <v>8</v>
      </c>
      <c r="W52">
        <v>25</v>
      </c>
      <c r="X52">
        <v>2</v>
      </c>
      <c r="Y52">
        <v>11</v>
      </c>
      <c r="Z52">
        <v>14</v>
      </c>
      <c r="AA52">
        <v>19</v>
      </c>
      <c r="AB52">
        <v>10</v>
      </c>
      <c r="AC52">
        <v>11</v>
      </c>
      <c r="AD52">
        <v>0</v>
      </c>
      <c r="AE52">
        <v>22</v>
      </c>
      <c r="AF52">
        <v>8</v>
      </c>
      <c r="AG52">
        <v>14</v>
      </c>
      <c r="AH52">
        <v>0</v>
      </c>
      <c r="AI52">
        <v>32</v>
      </c>
      <c r="AJ52">
        <v>0</v>
      </c>
      <c r="AK52">
        <v>0</v>
      </c>
      <c r="AL52">
        <v>8</v>
      </c>
      <c r="AM52">
        <v>23</v>
      </c>
      <c r="AN52">
        <v>0</v>
      </c>
      <c r="AO52">
        <v>9</v>
      </c>
      <c r="AP52">
        <v>15</v>
      </c>
      <c r="AQ52">
        <v>23</v>
      </c>
      <c r="AR52">
        <v>14</v>
      </c>
      <c r="AS52">
        <v>9</v>
      </c>
      <c r="AT52">
        <v>1</v>
      </c>
      <c r="AU52">
        <v>23</v>
      </c>
      <c r="AV52">
        <v>8</v>
      </c>
      <c r="AW52">
        <v>15</v>
      </c>
      <c r="AX52">
        <v>1</v>
      </c>
      <c r="AY52">
        <f>(23/200)</f>
        <v>0.115</v>
      </c>
      <c r="AZ52">
        <f>(25/200)</f>
        <v>0.125</v>
      </c>
      <c r="BA52">
        <f>(19/200)</f>
        <v>9.5000000000000001E-2</v>
      </c>
      <c r="BB52">
        <f>(22/200)</f>
        <v>0.11</v>
      </c>
      <c r="BC52">
        <f>(32/200)</f>
        <v>0.16</v>
      </c>
      <c r="BD52">
        <f>(23/200)</f>
        <v>0.115</v>
      </c>
      <c r="BE52">
        <f>(23/200)</f>
        <v>0.115</v>
      </c>
      <c r="BF52">
        <f>(23/200)</f>
        <v>0.115</v>
      </c>
      <c r="BG52">
        <f>(0.115+0.16)</f>
        <v>0.27500000000000002</v>
      </c>
      <c r="BH52">
        <f>(0.125+0.115)</f>
        <v>0.24</v>
      </c>
      <c r="BI52">
        <f>(0.095+0.115)</f>
        <v>0.21000000000000002</v>
      </c>
      <c r="BJ52">
        <f>(0.11+0.115)</f>
        <v>0.22500000000000001</v>
      </c>
      <c r="BK52">
        <f>((0.115/0.275)*100)</f>
        <v>41.818181818181813</v>
      </c>
      <c r="BL52">
        <f>((0.125/0.24)*100)</f>
        <v>52.083333333333336</v>
      </c>
      <c r="BM52">
        <f>((0.095/0.21)*100)</f>
        <v>45.238095238095241</v>
      </c>
      <c r="BN52">
        <f>((0.11/0.225)*100)</f>
        <v>48.888888888888886</v>
      </c>
      <c r="BO52">
        <f>((0.16/0.275)*100)</f>
        <v>58.18181818181818</v>
      </c>
      <c r="BP52">
        <f>((0.115/0.24)*100)</f>
        <v>47.916666666666671</v>
      </c>
      <c r="BQ52">
        <f>((0.115/0.21)*100)</f>
        <v>54.761904761904766</v>
      </c>
      <c r="BR52">
        <f>((0.115/0.225)*100)</f>
        <v>51.111111111111107</v>
      </c>
      <c r="BS52">
        <f>((0/23)*100)</f>
        <v>0</v>
      </c>
      <c r="BT52">
        <f>((14/23)*100)</f>
        <v>60.869565217391312</v>
      </c>
      <c r="BU52">
        <f>((8/23)*100)</f>
        <v>34.782608695652172</v>
      </c>
      <c r="BV52">
        <f>((2/25)*100)</f>
        <v>8</v>
      </c>
      <c r="BW52">
        <f>((11/25)*100)</f>
        <v>44</v>
      </c>
      <c r="BX52">
        <f>((14/25)*100)</f>
        <v>56.000000000000007</v>
      </c>
      <c r="BY52">
        <f>((10/19)*100)</f>
        <v>52.631578947368418</v>
      </c>
      <c r="BZ52">
        <f>((11/19)*100)</f>
        <v>57.894736842105267</v>
      </c>
      <c r="CA52">
        <f>((0/19)*100)</f>
        <v>0</v>
      </c>
      <c r="CB52">
        <f>((8/22)*100)</f>
        <v>36.363636363636367</v>
      </c>
      <c r="CC52">
        <f>((14/22)*100)</f>
        <v>63.636363636363633</v>
      </c>
      <c r="CD52">
        <f>((0/22)*100)</f>
        <v>0</v>
      </c>
      <c r="CE52">
        <f>((0/32)*100)</f>
        <v>0</v>
      </c>
      <c r="CF52">
        <f>((0/32)*100)</f>
        <v>0</v>
      </c>
      <c r="CG52">
        <f>((8/32)*100)</f>
        <v>25</v>
      </c>
      <c r="CH52">
        <f>((0/23)*100)</f>
        <v>0</v>
      </c>
      <c r="CI52">
        <f>((9/23)*100)</f>
        <v>39.130434782608695</v>
      </c>
      <c r="CJ52">
        <f>((15/23)*100)</f>
        <v>65.217391304347828</v>
      </c>
      <c r="CK52">
        <f>((14/23)*100)</f>
        <v>60.869565217391312</v>
      </c>
      <c r="CL52">
        <f>((9/23)*100)</f>
        <v>39.130434782608695</v>
      </c>
      <c r="CM52">
        <f>((1/23)*100)</f>
        <v>4.3478260869565215</v>
      </c>
      <c r="CN52">
        <f>((8/23)*100)</f>
        <v>34.782608695652172</v>
      </c>
      <c r="CO52">
        <f>((15/23)*100)</f>
        <v>65.217391304347828</v>
      </c>
      <c r="CP52">
        <f>((1/23)*100)</f>
        <v>4.3478260869565215</v>
      </c>
      <c r="CQ52">
        <f>$I52/$BG52</f>
        <v>79.782732995205407</v>
      </c>
      <c r="CR52">
        <f>$J52/$BH52</f>
        <v>91.034204236403127</v>
      </c>
      <c r="CS52">
        <f>$K52/$BI52</f>
        <v>99.699301120894248</v>
      </c>
      <c r="CT52">
        <f>$L52/$BJ52</f>
        <v>93.584197296032414</v>
      </c>
      <c r="CV52">
        <v>0.41818181818181815</v>
      </c>
      <c r="CW52">
        <v>0.16363636363636364</v>
      </c>
      <c r="CX52">
        <v>0.4363636363636364</v>
      </c>
      <c r="CY52">
        <v>0.47916666666666663</v>
      </c>
      <c r="CZ52">
        <v>0.29166666666666663</v>
      </c>
      <c r="DA52">
        <v>0.22916666666666666</v>
      </c>
      <c r="DB52">
        <v>0.2142857142857143</v>
      </c>
      <c r="DC52">
        <v>0.19047619047619047</v>
      </c>
      <c r="DD52">
        <v>0.45238095238095238</v>
      </c>
      <c r="DE52">
        <v>0.31111111111111112</v>
      </c>
      <c r="DF52">
        <v>0.17777777777777781</v>
      </c>
      <c r="DG52">
        <v>0.48888888888888893</v>
      </c>
    </row>
    <row r="53" spans="1:111" x14ac:dyDescent="0.25">
      <c r="A53">
        <v>46.305437999999995</v>
      </c>
      <c r="B53">
        <v>5.7028759999999998</v>
      </c>
      <c r="C53">
        <v>57.008734999999994</v>
      </c>
      <c r="D53">
        <v>7.3222110000000002</v>
      </c>
      <c r="E53">
        <v>47.854596999999998</v>
      </c>
      <c r="F53">
        <v>4.0131350000000001</v>
      </c>
      <c r="G53">
        <v>37.081007999999997</v>
      </c>
      <c r="H53">
        <v>6.8293699999999999</v>
      </c>
      <c r="I53">
        <f>SQRT((ABS($A$54-$A$53)^2+(ABS($B$54-$B$53)^2)))</f>
        <v>22.157375915666226</v>
      </c>
      <c r="J53">
        <f>SQRT((ABS($C$54-$C$53)^2+(ABS($D$54-$D$53)^2)))</f>
        <v>19.272001824916899</v>
      </c>
      <c r="K53">
        <f>SQRT((ABS($E$54-$E$53)^2+(ABS($F$54-$F$53)^2)))</f>
        <v>19.722781618610746</v>
      </c>
      <c r="L53">
        <f>SQRT((ABS($G$54-$G$53)^2+(ABS($H$54-$H$53)^2)))</f>
        <v>20.435363716428292</v>
      </c>
      <c r="M53">
        <f>ABS($B$53-$D$53)</f>
        <v>1.6193350000000004</v>
      </c>
      <c r="N53">
        <f>ABS($F$53-$H$53)</f>
        <v>2.8162349999999998</v>
      </c>
      <c r="Q53">
        <f>SQRT((ABS($A$53-$E$53)^2+(ABS($B$53-$F$53)^2)))</f>
        <v>2.2924044700623858</v>
      </c>
      <c r="R53">
        <f>SQRT((ABS($C$53-$G$54)^2+(ABS($D$53-$H$54)^2)))</f>
        <v>0.56773030156228177</v>
      </c>
      <c r="S53">
        <v>23</v>
      </c>
      <c r="T53">
        <v>3</v>
      </c>
      <c r="U53">
        <v>10</v>
      </c>
      <c r="V53">
        <v>11</v>
      </c>
      <c r="W53">
        <v>22</v>
      </c>
      <c r="X53">
        <v>1</v>
      </c>
      <c r="Y53">
        <v>12</v>
      </c>
      <c r="Z53">
        <v>9</v>
      </c>
      <c r="AA53">
        <v>19</v>
      </c>
      <c r="AB53">
        <v>6</v>
      </c>
      <c r="AC53">
        <v>12</v>
      </c>
      <c r="AD53">
        <v>0</v>
      </c>
      <c r="AE53">
        <v>19</v>
      </c>
      <c r="AF53">
        <v>11</v>
      </c>
      <c r="AG53">
        <v>9</v>
      </c>
      <c r="AH53">
        <v>0</v>
      </c>
      <c r="AI53">
        <v>23</v>
      </c>
      <c r="AJ53">
        <v>0</v>
      </c>
      <c r="AK53">
        <v>14</v>
      </c>
      <c r="AL53">
        <v>9</v>
      </c>
      <c r="AM53">
        <v>20</v>
      </c>
      <c r="AN53">
        <v>0</v>
      </c>
      <c r="AO53">
        <v>12</v>
      </c>
      <c r="AP53">
        <v>10</v>
      </c>
      <c r="AQ53">
        <v>22</v>
      </c>
      <c r="AR53">
        <v>9</v>
      </c>
      <c r="AS53">
        <v>12</v>
      </c>
      <c r="AT53">
        <v>3</v>
      </c>
      <c r="AU53">
        <v>21</v>
      </c>
      <c r="AV53">
        <v>9</v>
      </c>
      <c r="AW53">
        <v>10</v>
      </c>
      <c r="AX53">
        <v>2</v>
      </c>
      <c r="AY53">
        <f>(23/200)</f>
        <v>0.115</v>
      </c>
      <c r="AZ53">
        <f>(22/200)</f>
        <v>0.11</v>
      </c>
      <c r="BA53">
        <f>(19/200)</f>
        <v>9.5000000000000001E-2</v>
      </c>
      <c r="BB53">
        <f>(19/200)</f>
        <v>9.5000000000000001E-2</v>
      </c>
      <c r="BC53">
        <f>(23/200)</f>
        <v>0.115</v>
      </c>
      <c r="BD53">
        <f>(20/200)</f>
        <v>0.1</v>
      </c>
      <c r="BE53">
        <f>(22/200)</f>
        <v>0.11</v>
      </c>
      <c r="BF53">
        <f>(21/200)</f>
        <v>0.105</v>
      </c>
      <c r="BG53">
        <f>(0.115+0.115)</f>
        <v>0.23</v>
      </c>
      <c r="BH53">
        <f>(0.11+0.1)</f>
        <v>0.21000000000000002</v>
      </c>
      <c r="BI53">
        <f>(0.095+0.11)</f>
        <v>0.20500000000000002</v>
      </c>
      <c r="BJ53">
        <f>(0.095+0.105)</f>
        <v>0.2</v>
      </c>
      <c r="BK53">
        <f>((0.115/0.23)*100)</f>
        <v>50</v>
      </c>
      <c r="BL53">
        <f>((0.11/0.21)*100)</f>
        <v>52.380952380952387</v>
      </c>
      <c r="BM53">
        <f>((0.095/0.205)*100)</f>
        <v>46.341463414634148</v>
      </c>
      <c r="BN53">
        <f>((0.095/0.2)*100)</f>
        <v>47.5</v>
      </c>
      <c r="BO53">
        <f>((0.115/0.23)*100)</f>
        <v>50</v>
      </c>
      <c r="BP53">
        <f>((0.1/0.21)*100)</f>
        <v>47.61904761904762</v>
      </c>
      <c r="BQ53">
        <f>((0.11/0.205)*100)</f>
        <v>53.658536585365859</v>
      </c>
      <c r="BR53">
        <f>((0.105/0.2)*100)</f>
        <v>52.499999999999993</v>
      </c>
      <c r="BS53">
        <f>((3/23)*100)</f>
        <v>13.043478260869565</v>
      </c>
      <c r="BT53">
        <f>((10/23)*100)</f>
        <v>43.478260869565219</v>
      </c>
      <c r="BU53">
        <f>((11/23)*100)</f>
        <v>47.826086956521742</v>
      </c>
      <c r="BV53">
        <f>((1/22)*100)</f>
        <v>4.5454545454545459</v>
      </c>
      <c r="BW53">
        <f>((12/22)*100)</f>
        <v>54.54545454545454</v>
      </c>
      <c r="BX53">
        <f>((9/22)*100)</f>
        <v>40.909090909090914</v>
      </c>
      <c r="BY53">
        <f>((6/19)*100)</f>
        <v>31.578947368421051</v>
      </c>
      <c r="BZ53">
        <f>((12/19)*100)</f>
        <v>63.157894736842103</v>
      </c>
      <c r="CA53">
        <f>((0/19)*100)</f>
        <v>0</v>
      </c>
      <c r="CB53">
        <f>((11/19)*100)</f>
        <v>57.894736842105267</v>
      </c>
      <c r="CC53">
        <f>((9/19)*100)</f>
        <v>47.368421052631575</v>
      </c>
      <c r="CD53">
        <f>((0/19)*100)</f>
        <v>0</v>
      </c>
      <c r="CE53">
        <f>((0/23)*100)</f>
        <v>0</v>
      </c>
      <c r="CF53">
        <f>((14/23)*100)</f>
        <v>60.869565217391312</v>
      </c>
      <c r="CG53">
        <f>((9/23)*100)</f>
        <v>39.130434782608695</v>
      </c>
      <c r="CH53">
        <f>((0/20)*100)</f>
        <v>0</v>
      </c>
      <c r="CI53">
        <f>((12/20)*100)</f>
        <v>60</v>
      </c>
      <c r="CJ53">
        <f>((10/20)*100)</f>
        <v>50</v>
      </c>
      <c r="CK53">
        <f>((9/22)*100)</f>
        <v>40.909090909090914</v>
      </c>
      <c r="CL53">
        <f>((12/22)*100)</f>
        <v>54.54545454545454</v>
      </c>
      <c r="CM53">
        <f>((3/22)*100)</f>
        <v>13.636363636363635</v>
      </c>
      <c r="CN53">
        <f>((9/21)*100)</f>
        <v>42.857142857142854</v>
      </c>
      <c r="CO53">
        <f>((10/21)*100)</f>
        <v>47.619047619047613</v>
      </c>
      <c r="CP53">
        <f>((2/21)*100)</f>
        <v>9.5238095238095237</v>
      </c>
      <c r="CQ53">
        <f>$I53/$BG53</f>
        <v>96.336417024635765</v>
      </c>
      <c r="CR53">
        <f>$J53/$BH53</f>
        <v>91.771437261509035</v>
      </c>
      <c r="CS53">
        <f>$K53/$BI53</f>
        <v>96.208690822491434</v>
      </c>
      <c r="CT53">
        <f>$L53/$BJ53</f>
        <v>102.17681858214145</v>
      </c>
      <c r="CV53">
        <v>0.45652173913043476</v>
      </c>
      <c r="CW53">
        <v>0.28260869565217389</v>
      </c>
      <c r="CX53">
        <v>0.30434782608695654</v>
      </c>
      <c r="CY53">
        <v>0.5</v>
      </c>
      <c r="CZ53">
        <v>0.19047619047619047</v>
      </c>
      <c r="DA53">
        <v>0.30952380952380953</v>
      </c>
      <c r="DB53">
        <v>0.31707317073170727</v>
      </c>
      <c r="DC53">
        <v>0.17073170731707318</v>
      </c>
      <c r="DD53">
        <v>0.48780487804878048</v>
      </c>
      <c r="DE53">
        <v>0.2</v>
      </c>
      <c r="DF53">
        <v>0.27500000000000002</v>
      </c>
      <c r="DG53">
        <v>0.47499999999999998</v>
      </c>
    </row>
    <row r="54" spans="1:111" x14ac:dyDescent="0.25">
      <c r="A54">
        <v>68.44694299999999</v>
      </c>
      <c r="B54">
        <v>4.8643869999999998</v>
      </c>
      <c r="C54">
        <v>76.275835000000001</v>
      </c>
      <c r="D54">
        <v>7.7568510000000002</v>
      </c>
      <c r="E54">
        <v>67.571219999999997</v>
      </c>
      <c r="F54">
        <v>4.5059760000000004</v>
      </c>
      <c r="G54">
        <v>57.501690999999994</v>
      </c>
      <c r="H54">
        <v>7.6038350000000001</v>
      </c>
      <c r="I54">
        <f>SQRT((ABS($A$55-$A$54)^2+(ABS($B$55-$B$54)^2)))</f>
        <v>18.309386340067892</v>
      </c>
      <c r="J54">
        <f>SQRT((ABS($C$55-$C$54)^2+(ABS($D$55-$D$54)^2)))</f>
        <v>21.909379057502576</v>
      </c>
      <c r="K54">
        <f>SQRT((ABS($E$55-$E$54)^2+(ABS($F$55-$F$54)^2)))</f>
        <v>18.178241414447609</v>
      </c>
      <c r="L54">
        <f>SQRT((ABS($G$55-$G$54)^2+(ABS($H$55-$H$54)^2)))</f>
        <v>17.929397437317764</v>
      </c>
      <c r="M54">
        <f>ABS($B$54-$D$54)</f>
        <v>2.8924640000000004</v>
      </c>
      <c r="N54">
        <f>ABS($F$54-$H$54)</f>
        <v>3.0978589999999997</v>
      </c>
      <c r="Q54">
        <f>SQRT((ABS($A$54-$E$54)^2+(ABS($B$54-$F$54)^2)))</f>
        <v>0.94622894568385951</v>
      </c>
      <c r="R54">
        <f>SQRT((ABS($C$54-$G$55)^2+(ABS($D$54-$H$55)^2)))</f>
        <v>0.97114512610269565</v>
      </c>
      <c r="S54">
        <v>21</v>
      </c>
      <c r="T54">
        <v>3</v>
      </c>
      <c r="U54">
        <v>6</v>
      </c>
      <c r="V54">
        <v>15</v>
      </c>
      <c r="W54">
        <v>25</v>
      </c>
      <c r="X54">
        <v>6</v>
      </c>
      <c r="Y54">
        <v>18</v>
      </c>
      <c r="Z54">
        <v>6</v>
      </c>
      <c r="AA54">
        <v>19</v>
      </c>
      <c r="AB54">
        <v>4</v>
      </c>
      <c r="AC54">
        <v>18</v>
      </c>
      <c r="AD54">
        <v>2</v>
      </c>
      <c r="AE54">
        <v>17</v>
      </c>
      <c r="AF54">
        <v>15</v>
      </c>
      <c r="AG54">
        <v>5</v>
      </c>
      <c r="AH54">
        <v>0</v>
      </c>
      <c r="AI54">
        <v>22</v>
      </c>
      <c r="AJ54">
        <v>1</v>
      </c>
      <c r="AK54">
        <v>9</v>
      </c>
      <c r="AL54">
        <v>14</v>
      </c>
      <c r="AM54">
        <v>19</v>
      </c>
      <c r="AN54">
        <v>1</v>
      </c>
      <c r="AO54">
        <v>12</v>
      </c>
      <c r="AP54">
        <v>7</v>
      </c>
      <c r="AQ54">
        <v>19</v>
      </c>
      <c r="AR54">
        <v>4</v>
      </c>
      <c r="AS54">
        <v>12</v>
      </c>
      <c r="AT54">
        <v>2</v>
      </c>
      <c r="AU54">
        <v>20</v>
      </c>
      <c r="AV54">
        <v>14</v>
      </c>
      <c r="AW54">
        <v>7</v>
      </c>
      <c r="AX54">
        <v>1</v>
      </c>
      <c r="AY54">
        <f>(21/200)</f>
        <v>0.105</v>
      </c>
      <c r="AZ54">
        <f>(25/200)</f>
        <v>0.125</v>
      </c>
      <c r="BA54">
        <f>(19/200)</f>
        <v>9.5000000000000001E-2</v>
      </c>
      <c r="BB54">
        <f>(17/200)</f>
        <v>8.5000000000000006E-2</v>
      </c>
      <c r="BC54">
        <f>(22/200)</f>
        <v>0.11</v>
      </c>
      <c r="BD54">
        <f>(19/200)</f>
        <v>9.5000000000000001E-2</v>
      </c>
      <c r="BE54">
        <f>(19/200)</f>
        <v>9.5000000000000001E-2</v>
      </c>
      <c r="BF54">
        <f>(20/200)</f>
        <v>0.1</v>
      </c>
      <c r="BG54">
        <f>(0.105+0.11)</f>
        <v>0.215</v>
      </c>
      <c r="BH54">
        <f>(0.125+0.095)</f>
        <v>0.22</v>
      </c>
      <c r="BI54">
        <f>(0.095+0.095)</f>
        <v>0.19</v>
      </c>
      <c r="BJ54">
        <f>(0.085+0.1)</f>
        <v>0.185</v>
      </c>
      <c r="BK54">
        <f>((0.105/0.215)*100)</f>
        <v>48.837209302325576</v>
      </c>
      <c r="BL54">
        <f>((0.125/0.22)*100)</f>
        <v>56.81818181818182</v>
      </c>
      <c r="BM54">
        <f>((0.095/0.19)*100)</f>
        <v>50</v>
      </c>
      <c r="BN54">
        <f>((0.085/0.185)*100)</f>
        <v>45.945945945945951</v>
      </c>
      <c r="BO54">
        <f>((0.11/0.215)*100)</f>
        <v>51.162790697674424</v>
      </c>
      <c r="BP54">
        <f>((0.095/0.22)*100)</f>
        <v>43.18181818181818</v>
      </c>
      <c r="BQ54">
        <f>((0.095/0.19)*100)</f>
        <v>50</v>
      </c>
      <c r="BR54">
        <f>((0.1/0.185)*100)</f>
        <v>54.054054054054056</v>
      </c>
      <c r="BS54">
        <f>((3/21)*100)</f>
        <v>14.285714285714285</v>
      </c>
      <c r="BT54">
        <f>((6/21)*100)</f>
        <v>28.571428571428569</v>
      </c>
      <c r="BU54">
        <f>((15/21)*100)</f>
        <v>71.428571428571431</v>
      </c>
      <c r="BV54">
        <f>((6/25)*100)</f>
        <v>24</v>
      </c>
      <c r="BW54">
        <f>((18/25)*100)</f>
        <v>72</v>
      </c>
      <c r="BX54">
        <f>((6/25)*100)</f>
        <v>24</v>
      </c>
      <c r="BY54">
        <f>((4/19)*100)</f>
        <v>21.052631578947366</v>
      </c>
      <c r="BZ54">
        <f>((18/19)*100)</f>
        <v>94.73684210526315</v>
      </c>
      <c r="CA54">
        <f>((2/19)*100)</f>
        <v>10.526315789473683</v>
      </c>
      <c r="CB54">
        <f>((15/17)*100)</f>
        <v>88.235294117647058</v>
      </c>
      <c r="CC54">
        <f>((5/17)*100)</f>
        <v>29.411764705882355</v>
      </c>
      <c r="CD54">
        <f>((0/17)*100)</f>
        <v>0</v>
      </c>
      <c r="CE54">
        <f>((1/22)*100)</f>
        <v>4.5454545454545459</v>
      </c>
      <c r="CF54">
        <f>((9/22)*100)</f>
        <v>40.909090909090914</v>
      </c>
      <c r="CG54">
        <f>((14/22)*100)</f>
        <v>63.636363636363633</v>
      </c>
      <c r="CH54">
        <f>((1/19)*100)</f>
        <v>5.2631578947368416</v>
      </c>
      <c r="CI54">
        <f>((12/19)*100)</f>
        <v>63.157894736842103</v>
      </c>
      <c r="CJ54">
        <f>((7/19)*100)</f>
        <v>36.84210526315789</v>
      </c>
      <c r="CK54">
        <f>((4/19)*100)</f>
        <v>21.052631578947366</v>
      </c>
      <c r="CL54">
        <f>((12/19)*100)</f>
        <v>63.157894736842103</v>
      </c>
      <c r="CM54">
        <f>((2/19)*100)</f>
        <v>10.526315789473683</v>
      </c>
      <c r="CN54">
        <f>((14/20)*100)</f>
        <v>70</v>
      </c>
      <c r="CO54">
        <f>((7/20)*100)</f>
        <v>35</v>
      </c>
      <c r="CP54">
        <f>((1/20)*100)</f>
        <v>5</v>
      </c>
      <c r="CQ54">
        <f>$I54/$BG54</f>
        <v>85.159936465432054</v>
      </c>
      <c r="CR54">
        <f>$J54/$BH54</f>
        <v>99.588086625011712</v>
      </c>
      <c r="CS54">
        <f>$K54/$BI54</f>
        <v>95.674954812882149</v>
      </c>
      <c r="CT54">
        <f>$L54/$BJ54</f>
        <v>96.915661823339263</v>
      </c>
      <c r="CV54">
        <v>0.48837209302325579</v>
      </c>
      <c r="CW54">
        <v>0.34883720930232559</v>
      </c>
      <c r="CX54">
        <v>0.18604651162790697</v>
      </c>
      <c r="CY54">
        <v>0.5</v>
      </c>
      <c r="CZ54">
        <v>0.15909090909090906</v>
      </c>
      <c r="DA54">
        <v>0.45454545454545453</v>
      </c>
      <c r="DB54">
        <v>0.39473684210526316</v>
      </c>
      <c r="DC54">
        <v>2.6315789473684209E-2</v>
      </c>
      <c r="DD54">
        <v>0.44736842105263153</v>
      </c>
      <c r="DE54">
        <v>5.4054054054054057E-2</v>
      </c>
      <c r="DF54">
        <v>0.35135135135135132</v>
      </c>
      <c r="DG54">
        <v>0.45945945945945948</v>
      </c>
    </row>
    <row r="55" spans="1:111" x14ac:dyDescent="0.25">
      <c r="A55">
        <v>86.736374999999981</v>
      </c>
      <c r="B55">
        <v>5.718966</v>
      </c>
      <c r="C55">
        <v>98.18363699999999</v>
      </c>
      <c r="D55">
        <v>8.0197240000000001</v>
      </c>
      <c r="E55">
        <v>85.749437</v>
      </c>
      <c r="F55">
        <v>4.5357690000000002</v>
      </c>
      <c r="G55">
        <v>75.420601999999988</v>
      </c>
      <c r="H55">
        <v>8.2169589999999992</v>
      </c>
      <c r="I55">
        <f>SQRT((ABS($A$56-$A$55)^2+(ABS($B$56-$B$55)^2)))</f>
        <v>23.358398120018276</v>
      </c>
      <c r="J55">
        <f>SQRT((ABS($C$56-$C$55)^2+(ABS($D$56-$D$55)^2)))</f>
        <v>22.236737190843115</v>
      </c>
      <c r="K55">
        <f>SQRT((ABS($E$56-$E$55)^2+(ABS($F$56-$F$55)^2)))</f>
        <v>22.632964877924604</v>
      </c>
      <c r="L55">
        <f>SQRT((ABS($G$56-$G$55)^2+(ABS($H$56-$H$55)^2)))</f>
        <v>20.198199020826614</v>
      </c>
      <c r="M55">
        <f>ABS($B$55-$D$55)</f>
        <v>2.3007580000000001</v>
      </c>
      <c r="N55">
        <f>ABS($F$55-$H$55)</f>
        <v>3.6811899999999991</v>
      </c>
      <c r="Q55">
        <f>SQRT((ABS($A$55-$E$55)^2+(ABS($B$55-$F$55)^2)))</f>
        <v>1.5407795937943107</v>
      </c>
      <c r="R55">
        <f>SQRT((ABS($C$55-$G$56)^2+(ABS($D$55-$H$56)^2)))</f>
        <v>2.5657989999999984</v>
      </c>
      <c r="S55">
        <v>23</v>
      </c>
      <c r="T55">
        <v>6</v>
      </c>
      <c r="U55">
        <v>4</v>
      </c>
      <c r="V55">
        <v>20</v>
      </c>
      <c r="W55">
        <v>23</v>
      </c>
      <c r="X55">
        <v>5</v>
      </c>
      <c r="Y55">
        <v>20</v>
      </c>
      <c r="Z55">
        <v>5</v>
      </c>
      <c r="AA55">
        <v>20</v>
      </c>
      <c r="AB55">
        <v>2</v>
      </c>
      <c r="AC55">
        <v>20</v>
      </c>
      <c r="AD55">
        <v>3</v>
      </c>
      <c r="AE55">
        <v>20</v>
      </c>
      <c r="AF55">
        <v>20</v>
      </c>
      <c r="AG55">
        <v>3</v>
      </c>
      <c r="AH55">
        <v>2</v>
      </c>
      <c r="AI55">
        <v>19</v>
      </c>
      <c r="AJ55">
        <v>0</v>
      </c>
      <c r="AK55">
        <v>4</v>
      </c>
      <c r="AL55">
        <v>17</v>
      </c>
      <c r="AM55">
        <v>17</v>
      </c>
      <c r="AN55">
        <v>0</v>
      </c>
      <c r="AO55">
        <v>16</v>
      </c>
      <c r="AP55">
        <v>0</v>
      </c>
      <c r="AQ55">
        <v>19</v>
      </c>
      <c r="AR55">
        <v>0</v>
      </c>
      <c r="AS55">
        <v>16</v>
      </c>
      <c r="AT55">
        <v>1</v>
      </c>
      <c r="AU55">
        <v>19</v>
      </c>
      <c r="AV55">
        <v>17</v>
      </c>
      <c r="AW55">
        <v>0</v>
      </c>
      <c r="AX55">
        <v>2</v>
      </c>
      <c r="AY55">
        <f>(23/200)</f>
        <v>0.115</v>
      </c>
      <c r="AZ55">
        <f>(23/200)</f>
        <v>0.115</v>
      </c>
      <c r="BA55">
        <f>(20/200)</f>
        <v>0.1</v>
      </c>
      <c r="BB55">
        <f>(20/200)</f>
        <v>0.1</v>
      </c>
      <c r="BC55">
        <f>(19/200)</f>
        <v>9.5000000000000001E-2</v>
      </c>
      <c r="BD55">
        <f>(17/200)</f>
        <v>8.5000000000000006E-2</v>
      </c>
      <c r="BE55">
        <f>(19/200)</f>
        <v>9.5000000000000001E-2</v>
      </c>
      <c r="BF55">
        <f>(19/200)</f>
        <v>9.5000000000000001E-2</v>
      </c>
      <c r="BG55">
        <f>(0.115+0.095)</f>
        <v>0.21000000000000002</v>
      </c>
      <c r="BH55">
        <f>(0.115+0.085)</f>
        <v>0.2</v>
      </c>
      <c r="BI55">
        <f>(0.1+0.095)</f>
        <v>0.19500000000000001</v>
      </c>
      <c r="BJ55">
        <f>(0.1+0.095)</f>
        <v>0.19500000000000001</v>
      </c>
      <c r="BK55">
        <f>((0.115/0.21)*100)</f>
        <v>54.761904761904766</v>
      </c>
      <c r="BL55">
        <f>((0.115/0.2)*100)</f>
        <v>57.499999999999993</v>
      </c>
      <c r="BM55">
        <f>((0.1/0.195)*100)</f>
        <v>51.282051282051292</v>
      </c>
      <c r="BN55">
        <f>((0.1/0.195)*100)</f>
        <v>51.282051282051292</v>
      </c>
      <c r="BO55">
        <f>((0.095/0.21)*100)</f>
        <v>45.238095238095241</v>
      </c>
      <c r="BP55">
        <f>((0.085/0.2)*100)</f>
        <v>42.5</v>
      </c>
      <c r="BQ55">
        <f>((0.095/0.195)*100)</f>
        <v>48.717948717948715</v>
      </c>
      <c r="BR55">
        <f>((0.095/0.195)*100)</f>
        <v>48.717948717948715</v>
      </c>
      <c r="BS55">
        <f>((6/23)*100)</f>
        <v>26.086956521739129</v>
      </c>
      <c r="BT55">
        <f>((4/23)*100)</f>
        <v>17.391304347826086</v>
      </c>
      <c r="BU55">
        <f>((20/23)*100)</f>
        <v>86.956521739130437</v>
      </c>
      <c r="BV55">
        <f>((5/23)*100)</f>
        <v>21.739130434782609</v>
      </c>
      <c r="BW55">
        <f>((20/23)*100)</f>
        <v>86.956521739130437</v>
      </c>
      <c r="BX55">
        <f>((5/23)*100)</f>
        <v>21.739130434782609</v>
      </c>
      <c r="BY55">
        <f>((2/20)*100)</f>
        <v>10</v>
      </c>
      <c r="BZ55">
        <f>((20/20)*100)</f>
        <v>100</v>
      </c>
      <c r="CA55">
        <f>((3/20)*100)</f>
        <v>15</v>
      </c>
      <c r="CB55">
        <f>((20/20)*100)</f>
        <v>100</v>
      </c>
      <c r="CC55">
        <f>((3/20)*100)</f>
        <v>15</v>
      </c>
      <c r="CD55">
        <f>((2/20)*100)</f>
        <v>10</v>
      </c>
      <c r="CE55">
        <f>((0/19)*100)</f>
        <v>0</v>
      </c>
      <c r="CF55">
        <f>((4/19)*100)</f>
        <v>21.052631578947366</v>
      </c>
      <c r="CG55">
        <f>((17/19)*100)</f>
        <v>89.473684210526315</v>
      </c>
      <c r="CH55">
        <f>((0/17)*100)</f>
        <v>0</v>
      </c>
      <c r="CI55">
        <f>((16/17)*100)</f>
        <v>94.117647058823522</v>
      </c>
      <c r="CJ55">
        <f>((0/17)*100)</f>
        <v>0</v>
      </c>
      <c r="CK55">
        <f>((0/19)*100)</f>
        <v>0</v>
      </c>
      <c r="CL55">
        <f>((16/19)*100)</f>
        <v>84.210526315789465</v>
      </c>
      <c r="CM55">
        <f>((1/19)*100)</f>
        <v>5.2631578947368416</v>
      </c>
      <c r="CN55">
        <f>((17/19)*100)</f>
        <v>89.473684210526315</v>
      </c>
      <c r="CO55">
        <f>((0/19)*100)</f>
        <v>0</v>
      </c>
      <c r="CP55">
        <f>((2/19)*100)</f>
        <v>10.526315789473683</v>
      </c>
      <c r="CQ55">
        <f>$I55/$BG55</f>
        <v>111.23046723818226</v>
      </c>
      <c r="CR55">
        <f>$J55/$BH55</f>
        <v>111.18368595421558</v>
      </c>
      <c r="CS55">
        <f>$K55/$BI55</f>
        <v>116.0664865534595</v>
      </c>
      <c r="CT55">
        <f>$L55/$BJ55</f>
        <v>103.58050779911083</v>
      </c>
      <c r="CV55">
        <v>0.47619047619047616</v>
      </c>
      <c r="CW55">
        <v>0.45238095238095238</v>
      </c>
      <c r="CX55">
        <v>4.7619047619047672E-2</v>
      </c>
      <c r="CY55">
        <v>0.5</v>
      </c>
      <c r="CZ55">
        <v>2.5000000000000022E-2</v>
      </c>
      <c r="DA55">
        <v>0.47499999999999998</v>
      </c>
      <c r="DB55">
        <v>0.48717948717948723</v>
      </c>
      <c r="DC55">
        <v>0</v>
      </c>
      <c r="DD55">
        <v>0.46153846153846156</v>
      </c>
      <c r="DE55">
        <v>2.7027027027026973E-2</v>
      </c>
      <c r="DF55">
        <v>0.48717948717948717</v>
      </c>
      <c r="DG55">
        <v>0.46153846153846156</v>
      </c>
    </row>
    <row r="56" spans="1:111" x14ac:dyDescent="0.25">
      <c r="A56">
        <v>110.09144199999999</v>
      </c>
      <c r="B56">
        <v>6.1134380000000004</v>
      </c>
      <c r="C56">
        <v>120.420277</v>
      </c>
      <c r="D56">
        <v>7.9539790000000004</v>
      </c>
      <c r="E56">
        <v>108.38087399999999</v>
      </c>
      <c r="F56">
        <v>4.2727890000000004</v>
      </c>
      <c r="G56">
        <v>95.617837999999992</v>
      </c>
      <c r="H56">
        <v>8.0197240000000001</v>
      </c>
      <c r="I56">
        <f>SQRT((ABS($A$57-$A$56)^2+(ABS($B$57-$B$56)^2)))</f>
        <v>34.10680591221243</v>
      </c>
      <c r="J56">
        <f>SQRT((ABS($C$57-$C$56)^2+(ABS($D$57-$D$56)^2)))</f>
        <v>31.215172347483932</v>
      </c>
      <c r="K56">
        <f>SQRT((ABS($E$57-$E$56)^2+(ABS($F$57-$F$56)^2)))</f>
        <v>19.259940061990321</v>
      </c>
      <c r="L56">
        <f>SQRT((ABS($G$57-$G$56)^2+(ABS($H$57-$H$56)^2)))</f>
        <v>21.515520375235102</v>
      </c>
      <c r="M56">
        <f>ABS($B$56-$D$56)</f>
        <v>1.840541</v>
      </c>
      <c r="N56">
        <f>ABS($F$56-$H$56)</f>
        <v>3.7469349999999997</v>
      </c>
      <c r="Q56">
        <f>SQRT((ABS($A$56-$E$56)^2+(ABS($B$56-$F$56)^2)))</f>
        <v>2.5127736913269731</v>
      </c>
      <c r="R56">
        <f>SQRT((ABS($C$56-$G$57)^2+(ABS($D$56-$H$57)^2)))</f>
        <v>3.3129982032505039</v>
      </c>
      <c r="S56">
        <v>26</v>
      </c>
      <c r="T56">
        <v>9</v>
      </c>
      <c r="U56">
        <v>9</v>
      </c>
      <c r="V56">
        <v>18</v>
      </c>
      <c r="W56">
        <v>23</v>
      </c>
      <c r="X56">
        <v>7</v>
      </c>
      <c r="Y56">
        <v>21</v>
      </c>
      <c r="Z56">
        <v>6</v>
      </c>
      <c r="AA56">
        <v>21</v>
      </c>
      <c r="AB56">
        <v>7</v>
      </c>
      <c r="AC56">
        <v>21</v>
      </c>
      <c r="AD56">
        <v>4</v>
      </c>
      <c r="AE56">
        <v>19</v>
      </c>
      <c r="AF56">
        <v>18</v>
      </c>
      <c r="AG56">
        <v>3</v>
      </c>
      <c r="AH56">
        <v>3</v>
      </c>
      <c r="AI56">
        <v>18</v>
      </c>
      <c r="AJ56">
        <v>0</v>
      </c>
      <c r="AK56">
        <v>0</v>
      </c>
      <c r="AL56">
        <v>17</v>
      </c>
      <c r="AM56">
        <v>17</v>
      </c>
      <c r="AN56">
        <v>0</v>
      </c>
      <c r="AO56">
        <v>17</v>
      </c>
      <c r="AP56">
        <v>1</v>
      </c>
      <c r="AQ56">
        <v>17</v>
      </c>
      <c r="AR56">
        <v>0</v>
      </c>
      <c r="AS56">
        <v>17</v>
      </c>
      <c r="AT56">
        <v>1</v>
      </c>
      <c r="AU56">
        <v>18</v>
      </c>
      <c r="AV56">
        <v>17</v>
      </c>
      <c r="AW56">
        <v>0</v>
      </c>
      <c r="AX56">
        <v>1</v>
      </c>
      <c r="AY56">
        <f>(26/200)</f>
        <v>0.13</v>
      </c>
      <c r="AZ56">
        <f>(23/200)</f>
        <v>0.115</v>
      </c>
      <c r="BA56">
        <f>(21/200)</f>
        <v>0.105</v>
      </c>
      <c r="BB56">
        <f>(19/200)</f>
        <v>9.5000000000000001E-2</v>
      </c>
      <c r="BC56">
        <f>(18/200)</f>
        <v>0.09</v>
      </c>
      <c r="BD56">
        <f>(17/200)</f>
        <v>8.5000000000000006E-2</v>
      </c>
      <c r="BE56">
        <f>(17/200)</f>
        <v>8.5000000000000006E-2</v>
      </c>
      <c r="BF56">
        <f>(18/200)</f>
        <v>0.09</v>
      </c>
      <c r="BG56">
        <f>(0.13+0.09)</f>
        <v>0.22</v>
      </c>
      <c r="BH56">
        <f>(0.115+0.085)</f>
        <v>0.2</v>
      </c>
      <c r="BI56">
        <f>(0.105+0.085)</f>
        <v>0.19</v>
      </c>
      <c r="BJ56">
        <f>(0.095+0.09)</f>
        <v>0.185</v>
      </c>
      <c r="BK56">
        <f>((0.13/0.22)*100)</f>
        <v>59.090909090909093</v>
      </c>
      <c r="BL56">
        <f>((0.115/0.2)*100)</f>
        <v>57.499999999999993</v>
      </c>
      <c r="BM56">
        <f>((0.105/0.19)*100)</f>
        <v>55.263157894736835</v>
      </c>
      <c r="BN56">
        <f>((0.095/0.185)*100)</f>
        <v>51.351351351351347</v>
      </c>
      <c r="BO56">
        <f>((0.09/0.22)*100)</f>
        <v>40.909090909090907</v>
      </c>
      <c r="BP56">
        <f>((0.085/0.2)*100)</f>
        <v>42.5</v>
      </c>
      <c r="BQ56">
        <f>((0.085/0.19)*100)</f>
        <v>44.736842105263158</v>
      </c>
      <c r="BR56">
        <f>((0.09/0.185)*100)</f>
        <v>48.648648648648646</v>
      </c>
      <c r="BS56">
        <f>((9/26)*100)</f>
        <v>34.615384615384613</v>
      </c>
      <c r="BT56">
        <f>((9/26)*100)</f>
        <v>34.615384615384613</v>
      </c>
      <c r="BU56">
        <f>((18/26)*100)</f>
        <v>69.230769230769226</v>
      </c>
      <c r="BV56">
        <f>((7/23)*100)</f>
        <v>30.434782608695656</v>
      </c>
      <c r="BW56">
        <f>((21/23)*100)</f>
        <v>91.304347826086953</v>
      </c>
      <c r="BX56">
        <f>((6/23)*100)</f>
        <v>26.086956521739129</v>
      </c>
      <c r="BY56">
        <f>((7/21)*100)</f>
        <v>33.333333333333329</v>
      </c>
      <c r="BZ56">
        <f>((21/21)*100)</f>
        <v>100</v>
      </c>
      <c r="CA56">
        <f>((4/21)*100)</f>
        <v>19.047619047619047</v>
      </c>
      <c r="CB56">
        <f>((18/19)*100)</f>
        <v>94.73684210526315</v>
      </c>
      <c r="CC56">
        <f>((3/19)*100)</f>
        <v>15.789473684210526</v>
      </c>
      <c r="CD56">
        <f>((3/19)*100)</f>
        <v>15.789473684210526</v>
      </c>
      <c r="CE56">
        <f>((0/18)*100)</f>
        <v>0</v>
      </c>
      <c r="CF56">
        <f>((0/18)*100)</f>
        <v>0</v>
      </c>
      <c r="CG56">
        <f>((17/18)*100)</f>
        <v>94.444444444444443</v>
      </c>
      <c r="CH56">
        <f>((0/17)*100)</f>
        <v>0</v>
      </c>
      <c r="CI56">
        <f>((17/17)*100)</f>
        <v>100</v>
      </c>
      <c r="CJ56">
        <f>((1/17)*100)</f>
        <v>5.8823529411764701</v>
      </c>
      <c r="CK56">
        <f>((0/17)*100)</f>
        <v>0</v>
      </c>
      <c r="CL56">
        <f>((17/17)*100)</f>
        <v>100</v>
      </c>
      <c r="CM56">
        <f>((1/17)*100)</f>
        <v>5.8823529411764701</v>
      </c>
      <c r="CN56">
        <f>((17/18)*100)</f>
        <v>94.444444444444443</v>
      </c>
      <c r="CO56">
        <f>((0/18)*100)</f>
        <v>0</v>
      </c>
      <c r="CP56">
        <f>((1/18)*100)</f>
        <v>5.5555555555555554</v>
      </c>
      <c r="CQ56">
        <f>$I56/$BG56</f>
        <v>155.03093596460195</v>
      </c>
      <c r="CR56">
        <f>$J56/$BH56</f>
        <v>156.07586173741964</v>
      </c>
      <c r="CS56">
        <f>$K56/$BI56</f>
        <v>101.36810558942274</v>
      </c>
      <c r="CT56">
        <f>$L56/$BJ56</f>
        <v>116.30011013640596</v>
      </c>
      <c r="CV56">
        <v>0.45454545454545459</v>
      </c>
      <c r="CW56">
        <v>0.45454545454545459</v>
      </c>
      <c r="CX56">
        <v>2.3809523809523808E-2</v>
      </c>
      <c r="CY56">
        <v>0.4</v>
      </c>
      <c r="CZ56">
        <v>0</v>
      </c>
      <c r="DA56">
        <v>0.4</v>
      </c>
      <c r="DB56">
        <v>0.36842105263157893</v>
      </c>
      <c r="DC56">
        <v>5.7142857142857162E-2</v>
      </c>
      <c r="DD56">
        <v>0.42105263157894735</v>
      </c>
      <c r="DE56">
        <v>0.22857142857142854</v>
      </c>
      <c r="DF56">
        <v>0.43243243243243246</v>
      </c>
      <c r="DG56">
        <v>0.43243243243243246</v>
      </c>
    </row>
    <row r="57" spans="1:111" x14ac:dyDescent="0.25">
      <c r="A57">
        <v>144.19331</v>
      </c>
      <c r="B57">
        <v>6.6937899999999999</v>
      </c>
      <c r="C57">
        <v>151.62740700000001</v>
      </c>
      <c r="D57">
        <v>8.6625139999999998</v>
      </c>
      <c r="E57">
        <v>127.59127999999998</v>
      </c>
      <c r="F57">
        <v>5.6532210000000003</v>
      </c>
      <c r="G57">
        <v>117.13084699999999</v>
      </c>
      <c r="H57">
        <v>8.3484499999999997</v>
      </c>
      <c r="I57">
        <f>SQRT((ABS($A$58-$A$57)^2+(ABS($B$58-$B$57)^2)))</f>
        <v>18.632206235936327</v>
      </c>
      <c r="J57">
        <f>SQRT((ABS($C$58-$C$57)^2+(ABS($D$58-$D$57)^2)))</f>
        <v>19.486783318286246</v>
      </c>
      <c r="K57">
        <f>SQRT((ABS($E$58-$E$57)^2+(ABS($F$58-$F$57)^2)))</f>
        <v>28.781757814275785</v>
      </c>
      <c r="L57">
        <f>SQRT((ABS($G$58-$G$57)^2+(ABS($H$58-$H$57)^2)))</f>
        <v>29.375256755662665</v>
      </c>
      <c r="M57">
        <f>ABS($B$57-$D$57)</f>
        <v>1.9687239999999999</v>
      </c>
      <c r="N57">
        <f>ABS($F$57-$H$57)</f>
        <v>2.6952289999999994</v>
      </c>
      <c r="Q57">
        <f>SQRT((ABS($A$57-$E$57)^2+(ABS($B$57-$F$57)^2)))</f>
        <v>16.634608019567562</v>
      </c>
      <c r="R57">
        <f>SQRT((ABS($C$57-$G$58)^2+(ABS($D$57-$H$58)^2)))</f>
        <v>5.1520159303186519</v>
      </c>
      <c r="S57">
        <v>20</v>
      </c>
      <c r="T57">
        <v>6</v>
      </c>
      <c r="U57">
        <v>9</v>
      </c>
      <c r="V57">
        <v>9</v>
      </c>
      <c r="W57">
        <v>20</v>
      </c>
      <c r="X57">
        <v>6</v>
      </c>
      <c r="Y57">
        <v>17</v>
      </c>
      <c r="Z57">
        <v>5</v>
      </c>
      <c r="AA57">
        <v>20</v>
      </c>
      <c r="AB57">
        <v>9</v>
      </c>
      <c r="AC57">
        <v>17</v>
      </c>
      <c r="AD57">
        <v>2</v>
      </c>
      <c r="AE57">
        <v>17</v>
      </c>
      <c r="AF57">
        <v>9</v>
      </c>
      <c r="AG57">
        <v>6</v>
      </c>
      <c r="AH57">
        <v>4</v>
      </c>
      <c r="AI57">
        <v>18</v>
      </c>
      <c r="AJ57">
        <v>2</v>
      </c>
      <c r="AK57">
        <v>4</v>
      </c>
      <c r="AL57">
        <v>10</v>
      </c>
      <c r="AM57">
        <v>16</v>
      </c>
      <c r="AN57">
        <v>2</v>
      </c>
      <c r="AO57">
        <v>13</v>
      </c>
      <c r="AP57">
        <v>5</v>
      </c>
      <c r="AQ57">
        <v>15</v>
      </c>
      <c r="AR57">
        <v>4</v>
      </c>
      <c r="AS57">
        <v>13</v>
      </c>
      <c r="AT57">
        <v>2</v>
      </c>
      <c r="AU57">
        <v>18</v>
      </c>
      <c r="AV57">
        <v>10</v>
      </c>
      <c r="AW57">
        <v>1</v>
      </c>
      <c r="AX57">
        <v>1</v>
      </c>
      <c r="AY57">
        <f>(20/200)</f>
        <v>0.1</v>
      </c>
      <c r="AZ57">
        <f>(20/200)</f>
        <v>0.1</v>
      </c>
      <c r="BA57">
        <f>(20/200)</f>
        <v>0.1</v>
      </c>
      <c r="BB57">
        <f>(17/200)</f>
        <v>8.5000000000000006E-2</v>
      </c>
      <c r="BC57">
        <f>(18/200)</f>
        <v>0.09</v>
      </c>
      <c r="BD57">
        <f>(16/200)</f>
        <v>0.08</v>
      </c>
      <c r="BE57">
        <f>(15/200)</f>
        <v>7.4999999999999997E-2</v>
      </c>
      <c r="BF57">
        <f>(18/200)</f>
        <v>0.09</v>
      </c>
      <c r="BG57">
        <f>(0.1+0.09)</f>
        <v>0.19</v>
      </c>
      <c r="BH57">
        <f>(0.1+0.08)</f>
        <v>0.18</v>
      </c>
      <c r="BI57">
        <f>(0.1+0.075)</f>
        <v>0.17499999999999999</v>
      </c>
      <c r="BJ57">
        <f>(0.085+0.09)</f>
        <v>0.17499999999999999</v>
      </c>
      <c r="BK57">
        <f>((0.1/0.19)*100)</f>
        <v>52.631578947368418</v>
      </c>
      <c r="BL57">
        <f>((0.1/0.18)*100)</f>
        <v>55.555555555555557</v>
      </c>
      <c r="BM57">
        <f>((0.1/0.175)*100)</f>
        <v>57.142857142857153</v>
      </c>
      <c r="BN57">
        <f>((0.085/0.175)*100)</f>
        <v>48.571428571428577</v>
      </c>
      <c r="BO57">
        <f>((0.09/0.19)*100)</f>
        <v>47.368421052631575</v>
      </c>
      <c r="BP57">
        <f>((0.08/0.18)*100)</f>
        <v>44.44444444444445</v>
      </c>
      <c r="BQ57">
        <f>((0.075/0.175)*100)</f>
        <v>42.857142857142861</v>
      </c>
      <c r="BR57">
        <f>((0.09/0.175)*100)</f>
        <v>51.428571428571438</v>
      </c>
      <c r="BS57">
        <f>((6/20)*100)</f>
        <v>30</v>
      </c>
      <c r="BT57">
        <f>((9/20)*100)</f>
        <v>45</v>
      </c>
      <c r="BU57">
        <f>((9/20)*100)</f>
        <v>45</v>
      </c>
      <c r="BV57">
        <f>((6/20)*100)</f>
        <v>30</v>
      </c>
      <c r="BW57">
        <f>((17/20)*100)</f>
        <v>85</v>
      </c>
      <c r="BX57">
        <f>((5/20)*100)</f>
        <v>25</v>
      </c>
      <c r="BY57">
        <f>((9/20)*100)</f>
        <v>45</v>
      </c>
      <c r="BZ57">
        <f>((17/20)*100)</f>
        <v>85</v>
      </c>
      <c r="CA57">
        <f>((2/20)*100)</f>
        <v>10</v>
      </c>
      <c r="CB57">
        <f>((9/17)*100)</f>
        <v>52.941176470588239</v>
      </c>
      <c r="CC57">
        <f>((6/17)*100)</f>
        <v>35.294117647058826</v>
      </c>
      <c r="CD57">
        <f>((4/17)*100)</f>
        <v>23.52941176470588</v>
      </c>
      <c r="CE57">
        <f>((2/18)*100)</f>
        <v>11.111111111111111</v>
      </c>
      <c r="CF57">
        <f>((4/18)*100)</f>
        <v>22.222222222222221</v>
      </c>
      <c r="CG57">
        <f>((10/18)*100)</f>
        <v>55.555555555555557</v>
      </c>
      <c r="CH57">
        <f>((2/16)*100)</f>
        <v>12.5</v>
      </c>
      <c r="CI57">
        <f>((13/16)*100)</f>
        <v>81.25</v>
      </c>
      <c r="CJ57">
        <f>((5/16)*100)</f>
        <v>31.25</v>
      </c>
      <c r="CK57">
        <f>((4/15)*100)</f>
        <v>26.666666666666668</v>
      </c>
      <c r="CL57">
        <f>((13/15)*100)</f>
        <v>86.666666666666671</v>
      </c>
      <c r="CM57">
        <f>((2/15)*100)</f>
        <v>13.333333333333334</v>
      </c>
      <c r="CN57">
        <f>((10/18)*100)</f>
        <v>55.555555555555557</v>
      </c>
      <c r="CO57">
        <f>((1/18)*100)</f>
        <v>5.5555555555555554</v>
      </c>
      <c r="CP57">
        <f>((1/18)*100)</f>
        <v>5.5555555555555554</v>
      </c>
      <c r="CQ57">
        <f>$I57/$BG57</f>
        <v>98.064243347033297</v>
      </c>
      <c r="CR57">
        <f>$J57/$BH57</f>
        <v>108.25990732381248</v>
      </c>
      <c r="CS57">
        <f>$K57/$BI57</f>
        <v>164.46718751014737</v>
      </c>
      <c r="CT57">
        <f>$L57/$BJ57</f>
        <v>167.85861003235809</v>
      </c>
      <c r="CV57">
        <v>0.42105263157894735</v>
      </c>
      <c r="CW57">
        <v>0.36842105263157898</v>
      </c>
      <c r="CX57">
        <v>0.18181818181818182</v>
      </c>
      <c r="CY57">
        <v>0.3888888888888889</v>
      </c>
      <c r="CZ57">
        <v>0.05</v>
      </c>
      <c r="DA57">
        <v>0.30555555555555558</v>
      </c>
      <c r="DB57">
        <v>0.31428571428571428</v>
      </c>
      <c r="DC57">
        <v>9.0909090909090939E-2</v>
      </c>
      <c r="DD57">
        <v>0.37142857142857144</v>
      </c>
      <c r="DE57">
        <v>0.35483870967741937</v>
      </c>
      <c r="DF57">
        <v>0.31428571428571428</v>
      </c>
      <c r="DG57">
        <v>0.37142857142857144</v>
      </c>
    </row>
    <row r="58" spans="1:111" x14ac:dyDescent="0.25">
      <c r="A58">
        <v>162.81152699999998</v>
      </c>
      <c r="B58">
        <v>7.4156659999999999</v>
      </c>
      <c r="C58">
        <v>171.10081499999998</v>
      </c>
      <c r="D58">
        <v>9.3843899999999998</v>
      </c>
      <c r="E58">
        <v>156.36421999999999</v>
      </c>
      <c r="F58">
        <v>6.3656160000000002</v>
      </c>
      <c r="G58">
        <v>146.49591799999999</v>
      </c>
      <c r="H58">
        <v>9.1219579999999993</v>
      </c>
      <c r="I58">
        <f>SQRT((ABS($A$59-$A$58)^2+(ABS($B$59-$B$58)^2)))</f>
        <v>19.540917730808804</v>
      </c>
      <c r="J58">
        <f>SQRT((ABS($C$59-$C$58)^2+(ABS($D$59-$D$58)^2)))</f>
        <v>21.253404817190319</v>
      </c>
      <c r="K58">
        <f>SQRT((ABS($E$59-$E$58)^2+(ABS($F$59-$F$58)^2)))</f>
        <v>17.71189075139652</v>
      </c>
      <c r="L58">
        <f>SQRT((ABS($G$59-$G$58)^2+(ABS($H$59-$H$58)^2)))</f>
        <v>15.471584886562201</v>
      </c>
      <c r="M58">
        <f>ABS($B$58-$D$58)</f>
        <v>1.9687239999999999</v>
      </c>
      <c r="N58">
        <f>ABS($F$58-$H$58)</f>
        <v>2.7563419999999992</v>
      </c>
      <c r="Q58">
        <f>SQRT((ABS($A$58-$E$58)^2+(ABS($B$58-$F$58)^2)))</f>
        <v>6.5322563142262675</v>
      </c>
      <c r="R58">
        <f>SQRT((ABS($C$58-$G$59)^2+(ABS($D$58-$H$59)^2)))</f>
        <v>9.1504757337089817</v>
      </c>
      <c r="S58">
        <v>17</v>
      </c>
      <c r="T58">
        <v>4</v>
      </c>
      <c r="U58">
        <v>5</v>
      </c>
      <c r="V58">
        <v>3</v>
      </c>
      <c r="W58">
        <v>23</v>
      </c>
      <c r="X58">
        <v>5</v>
      </c>
      <c r="Y58">
        <v>14</v>
      </c>
      <c r="Z58">
        <v>14</v>
      </c>
      <c r="AA58">
        <v>15</v>
      </c>
      <c r="AB58">
        <v>5</v>
      </c>
      <c r="AC58">
        <v>14</v>
      </c>
      <c r="AD58">
        <v>5</v>
      </c>
      <c r="AE58">
        <v>11</v>
      </c>
      <c r="AF58">
        <v>3</v>
      </c>
      <c r="AG58">
        <v>5</v>
      </c>
      <c r="AH58">
        <v>2</v>
      </c>
      <c r="AI58">
        <v>17</v>
      </c>
      <c r="AJ58">
        <v>3</v>
      </c>
      <c r="AK58">
        <v>6</v>
      </c>
      <c r="AL58">
        <v>9</v>
      </c>
      <c r="AM58">
        <v>16</v>
      </c>
      <c r="AN58">
        <v>3</v>
      </c>
      <c r="AO58">
        <v>15</v>
      </c>
      <c r="AP58">
        <v>10</v>
      </c>
      <c r="AQ58">
        <v>18</v>
      </c>
      <c r="AR58">
        <v>6</v>
      </c>
      <c r="AS58">
        <v>15</v>
      </c>
      <c r="AT58">
        <v>9</v>
      </c>
      <c r="AU58">
        <v>20</v>
      </c>
      <c r="AV58">
        <v>9</v>
      </c>
      <c r="AW58">
        <v>5</v>
      </c>
      <c r="AX58">
        <v>2</v>
      </c>
      <c r="AY58">
        <f>(17/200)</f>
        <v>8.5000000000000006E-2</v>
      </c>
      <c r="AZ58">
        <f>(23/200)</f>
        <v>0.115</v>
      </c>
      <c r="BA58">
        <f>(15/200)</f>
        <v>7.4999999999999997E-2</v>
      </c>
      <c r="BB58">
        <f>(11/200)</f>
        <v>5.5E-2</v>
      </c>
      <c r="BC58">
        <f>(17/200)</f>
        <v>8.5000000000000006E-2</v>
      </c>
      <c r="BD58">
        <f>(16/200)</f>
        <v>0.08</v>
      </c>
      <c r="BE58">
        <f>(18/200)</f>
        <v>0.09</v>
      </c>
      <c r="BF58">
        <f>(20/200)</f>
        <v>0.1</v>
      </c>
      <c r="BG58">
        <f>(0.085+0.085)</f>
        <v>0.17</v>
      </c>
      <c r="BH58">
        <f>(0.115+0.08)</f>
        <v>0.19500000000000001</v>
      </c>
      <c r="BI58">
        <f>(0.075+0.09)</f>
        <v>0.16499999999999998</v>
      </c>
      <c r="BJ58">
        <f>(0.055+0.1)</f>
        <v>0.155</v>
      </c>
      <c r="BK58">
        <f>((0.085/0.17)*100)</f>
        <v>50</v>
      </c>
      <c r="BL58">
        <f>((0.115/0.195)*100)</f>
        <v>58.974358974358978</v>
      </c>
      <c r="BM58">
        <f>((0.075/0.165)*100)</f>
        <v>45.454545454545453</v>
      </c>
      <c r="BN58">
        <f>((0.055/0.155)*100)</f>
        <v>35.483870967741936</v>
      </c>
      <c r="BO58">
        <f>((0.085/0.17)*100)</f>
        <v>50</v>
      </c>
      <c r="BP58">
        <f>((0.08/0.195)*100)</f>
        <v>41.025641025641022</v>
      </c>
      <c r="BQ58">
        <f>((0.09/0.165)*100)</f>
        <v>54.54545454545454</v>
      </c>
      <c r="BR58">
        <f>((0.1/0.155)*100)</f>
        <v>64.516129032258078</v>
      </c>
      <c r="BS58">
        <f>((4/17)*100)</f>
        <v>23.52941176470588</v>
      </c>
      <c r="BT58">
        <f>((5/17)*100)</f>
        <v>29.411764705882355</v>
      </c>
      <c r="BU58">
        <f>((3/17)*100)</f>
        <v>17.647058823529413</v>
      </c>
      <c r="BV58">
        <f>((5/23)*100)</f>
        <v>21.739130434782609</v>
      </c>
      <c r="BW58">
        <f>((14/23)*100)</f>
        <v>60.869565217391312</v>
      </c>
      <c r="BX58">
        <f>((14/23)*100)</f>
        <v>60.869565217391312</v>
      </c>
      <c r="BY58">
        <f>((5/15)*100)</f>
        <v>33.333333333333329</v>
      </c>
      <c r="BZ58">
        <f>((14/15)*100)</f>
        <v>93.333333333333329</v>
      </c>
      <c r="CA58">
        <f>((5/15)*100)</f>
        <v>33.333333333333329</v>
      </c>
      <c r="CB58">
        <f>((3/11)*100)</f>
        <v>27.27272727272727</v>
      </c>
      <c r="CC58">
        <f>((5/11)*100)</f>
        <v>45.454545454545453</v>
      </c>
      <c r="CD58">
        <f>((2/11)*100)</f>
        <v>18.181818181818183</v>
      </c>
      <c r="CE58">
        <f>((3/17)*100)</f>
        <v>17.647058823529413</v>
      </c>
      <c r="CF58">
        <f>((6/17)*100)</f>
        <v>35.294117647058826</v>
      </c>
      <c r="CG58">
        <f>((9/17)*100)</f>
        <v>52.941176470588239</v>
      </c>
      <c r="CH58">
        <f>((3/16)*100)</f>
        <v>18.75</v>
      </c>
      <c r="CI58">
        <f>((15/16)*100)</f>
        <v>93.75</v>
      </c>
      <c r="CJ58">
        <f>((10/16)*100)</f>
        <v>62.5</v>
      </c>
      <c r="CK58">
        <f>((6/18)*100)</f>
        <v>33.333333333333329</v>
      </c>
      <c r="CL58">
        <f>((15/18)*100)</f>
        <v>83.333333333333343</v>
      </c>
      <c r="CM58">
        <f>((9/18)*100)</f>
        <v>50</v>
      </c>
      <c r="CN58">
        <f>((9/20)*100)</f>
        <v>45</v>
      </c>
      <c r="CO58">
        <f>((5/20)*100)</f>
        <v>25</v>
      </c>
      <c r="CP58">
        <f>((2/20)*100)</f>
        <v>10</v>
      </c>
      <c r="CQ58">
        <f>$I58/$BG58</f>
        <v>114.9465748871106</v>
      </c>
      <c r="CR58">
        <f>$J58/$BH58</f>
        <v>108.99181957533496</v>
      </c>
      <c r="CS58">
        <f>$K58/$BI58</f>
        <v>107.3447924327062</v>
      </c>
      <c r="CT58">
        <f>$L58/$BJ58</f>
        <v>99.816676687498074</v>
      </c>
      <c r="CV58">
        <v>0.41176470588235292</v>
      </c>
      <c r="CW58">
        <v>0.32352941176470584</v>
      </c>
      <c r="CX58">
        <v>0.28947368421052633</v>
      </c>
      <c r="CY58">
        <v>0.48717948717948717</v>
      </c>
      <c r="CZ58">
        <v>8.3333333333333329E-2</v>
      </c>
      <c r="DA58">
        <v>0.15384615384615385</v>
      </c>
      <c r="DB58">
        <v>0.30303030303030304</v>
      </c>
      <c r="DC58">
        <v>0.25714285714285712</v>
      </c>
      <c r="DD58">
        <v>0.27272727272727271</v>
      </c>
      <c r="DE58">
        <v>0.36842105263157898</v>
      </c>
      <c r="DF58">
        <v>0.19354838709677419</v>
      </c>
      <c r="DG58">
        <v>0.29032258064516131</v>
      </c>
    </row>
    <row r="59" spans="1:111" x14ac:dyDescent="0.25">
      <c r="A59">
        <v>182.35068100000001</v>
      </c>
      <c r="B59">
        <v>7.1531269999999996</v>
      </c>
      <c r="C59">
        <v>192.350573</v>
      </c>
      <c r="D59">
        <v>8.9906880000000005</v>
      </c>
      <c r="E59">
        <v>174.06139400000001</v>
      </c>
      <c r="F59">
        <v>5.6437390000000001</v>
      </c>
      <c r="G59">
        <v>161.95622599999999</v>
      </c>
      <c r="H59">
        <v>9.7125640000000004</v>
      </c>
      <c r="I59">
        <f>SQRT((ABS($A$60-$A$59)^2+(ABS($B$60-$B$59)^2)))</f>
        <v>18.486741511488173</v>
      </c>
      <c r="J59">
        <f>SQRT((ABS($C$60-$C$59)^2+(ABS($D$60-$D$59)^2)))</f>
        <v>18.386915898211452</v>
      </c>
      <c r="K59">
        <f>SQRT((ABS($E$60-$E$59)^2+(ABS($F$60-$F$59)^2)))</f>
        <v>18.948060007099745</v>
      </c>
      <c r="L59">
        <f>SQRT((ABS($G$60-$G$59)^2+(ABS($H$60-$H$59)^2)))</f>
        <v>20.05842115649995</v>
      </c>
      <c r="M59">
        <f>ABS($B$59-$D$59)</f>
        <v>1.8375610000000009</v>
      </c>
      <c r="N59">
        <f>ABS($F$59-$H$59)</f>
        <v>4.0688250000000004</v>
      </c>
      <c r="Q59">
        <f>SQRT((ABS($A$59-$E$59)^2+(ABS($B$59-$F$59)^2)))</f>
        <v>8.4255878787722001</v>
      </c>
      <c r="R59">
        <f>SQRT((ABS($C$59-$G$60)^2+(ABS($D$59-$H$60)^2)))</f>
        <v>10.5687506000633</v>
      </c>
      <c r="S59">
        <v>18</v>
      </c>
      <c r="T59">
        <v>1</v>
      </c>
      <c r="U59">
        <v>9</v>
      </c>
      <c r="V59">
        <v>6</v>
      </c>
      <c r="W59">
        <v>21</v>
      </c>
      <c r="X59">
        <v>3</v>
      </c>
      <c r="Y59">
        <v>9</v>
      </c>
      <c r="Z59">
        <v>16</v>
      </c>
      <c r="AA59">
        <v>18</v>
      </c>
      <c r="AB59">
        <v>9</v>
      </c>
      <c r="AC59">
        <v>9</v>
      </c>
      <c r="AD59">
        <v>4</v>
      </c>
      <c r="AE59">
        <v>19</v>
      </c>
      <c r="AF59">
        <v>6</v>
      </c>
      <c r="AG59">
        <v>14</v>
      </c>
      <c r="AH59">
        <v>5</v>
      </c>
      <c r="AI59">
        <v>18</v>
      </c>
      <c r="AJ59">
        <v>0</v>
      </c>
      <c r="AK59">
        <v>8</v>
      </c>
      <c r="AL59">
        <v>5</v>
      </c>
      <c r="AM59">
        <v>17</v>
      </c>
      <c r="AN59">
        <v>0</v>
      </c>
      <c r="AO59">
        <v>8</v>
      </c>
      <c r="AP59">
        <v>12</v>
      </c>
      <c r="AQ59">
        <v>17</v>
      </c>
      <c r="AR59">
        <v>8</v>
      </c>
      <c r="AS59">
        <v>8</v>
      </c>
      <c r="AT59">
        <v>3</v>
      </c>
      <c r="AU59">
        <v>19</v>
      </c>
      <c r="AV59">
        <v>5</v>
      </c>
      <c r="AW59">
        <v>10</v>
      </c>
      <c r="AX59">
        <v>9</v>
      </c>
      <c r="AY59">
        <f>(18/200)</f>
        <v>0.09</v>
      </c>
      <c r="AZ59">
        <f>(21/200)</f>
        <v>0.105</v>
      </c>
      <c r="BA59">
        <f>(18/200)</f>
        <v>0.09</v>
      </c>
      <c r="BB59">
        <f>(19/200)</f>
        <v>9.5000000000000001E-2</v>
      </c>
      <c r="BC59">
        <f>(18/200)</f>
        <v>0.09</v>
      </c>
      <c r="BD59">
        <f>(17/200)</f>
        <v>8.5000000000000006E-2</v>
      </c>
      <c r="BE59">
        <f>(17/200)</f>
        <v>8.5000000000000006E-2</v>
      </c>
      <c r="BF59">
        <f>(19/200)</f>
        <v>9.5000000000000001E-2</v>
      </c>
      <c r="BG59">
        <f>(0.09+0.09)</f>
        <v>0.18</v>
      </c>
      <c r="BH59">
        <f>(0.105+0.085)</f>
        <v>0.19</v>
      </c>
      <c r="BI59">
        <f>(0.09+0.085)</f>
        <v>0.17499999999999999</v>
      </c>
      <c r="BJ59">
        <f>(0.095+0.095)</f>
        <v>0.19</v>
      </c>
      <c r="BK59">
        <f>((0.09/0.18)*100)</f>
        <v>50</v>
      </c>
      <c r="BL59">
        <f>((0.105/0.19)*100)</f>
        <v>55.263157894736835</v>
      </c>
      <c r="BM59">
        <f>((0.09/0.175)*100)</f>
        <v>51.428571428571438</v>
      </c>
      <c r="BN59">
        <f>((0.095/0.19)*100)</f>
        <v>50</v>
      </c>
      <c r="BO59">
        <f>((0.09/0.18)*100)</f>
        <v>50</v>
      </c>
      <c r="BP59">
        <f>((0.085/0.19)*100)</f>
        <v>44.736842105263158</v>
      </c>
      <c r="BQ59">
        <f>((0.085/0.175)*100)</f>
        <v>48.571428571428577</v>
      </c>
      <c r="BR59">
        <f>((0.095/0.19)*100)</f>
        <v>50</v>
      </c>
      <c r="BS59">
        <f>((1/18)*100)</f>
        <v>5.5555555555555554</v>
      </c>
      <c r="BT59">
        <f>((9/18)*100)</f>
        <v>50</v>
      </c>
      <c r="BU59">
        <f>((6/18)*100)</f>
        <v>33.333333333333329</v>
      </c>
      <c r="BV59">
        <f>((3/21)*100)</f>
        <v>14.285714285714285</v>
      </c>
      <c r="BW59">
        <f>((9/21)*100)</f>
        <v>42.857142857142854</v>
      </c>
      <c r="BX59">
        <f>((16/21)*100)</f>
        <v>76.19047619047619</v>
      </c>
      <c r="BY59">
        <f>((9/18)*100)</f>
        <v>50</v>
      </c>
      <c r="BZ59">
        <f>((9/18)*100)</f>
        <v>50</v>
      </c>
      <c r="CA59">
        <f>((4/18)*100)</f>
        <v>22.222222222222221</v>
      </c>
      <c r="CB59">
        <f>((6/19)*100)</f>
        <v>31.578947368421051</v>
      </c>
      <c r="CC59">
        <f>((14/19)*100)</f>
        <v>73.68421052631578</v>
      </c>
      <c r="CD59">
        <f>((5/19)*100)</f>
        <v>26.315789473684209</v>
      </c>
      <c r="CE59">
        <f>((0/18)*100)</f>
        <v>0</v>
      </c>
      <c r="CF59">
        <f>((8/18)*100)</f>
        <v>44.444444444444443</v>
      </c>
      <c r="CG59">
        <f>((5/18)*100)</f>
        <v>27.777777777777779</v>
      </c>
      <c r="CH59">
        <f>((0/17)*100)</f>
        <v>0</v>
      </c>
      <c r="CI59">
        <f>((8/17)*100)</f>
        <v>47.058823529411761</v>
      </c>
      <c r="CJ59">
        <f>((12/17)*100)</f>
        <v>70.588235294117652</v>
      </c>
      <c r="CK59">
        <f>((8/17)*100)</f>
        <v>47.058823529411761</v>
      </c>
      <c r="CL59">
        <f>((8/17)*100)</f>
        <v>47.058823529411761</v>
      </c>
      <c r="CM59">
        <f>((3/17)*100)</f>
        <v>17.647058823529413</v>
      </c>
      <c r="CN59">
        <f>((5/19)*100)</f>
        <v>26.315789473684209</v>
      </c>
      <c r="CO59">
        <f>((10/19)*100)</f>
        <v>52.631578947368418</v>
      </c>
      <c r="CP59">
        <f>((9/19)*100)</f>
        <v>47.368421052631575</v>
      </c>
      <c r="CQ59">
        <f>$I59/$BG59</f>
        <v>102.70411950826764</v>
      </c>
      <c r="CR59">
        <f>$J59/$BH59</f>
        <v>96.773241569533951</v>
      </c>
      <c r="CS59">
        <f>$K59/$BI59</f>
        <v>108.27462861199855</v>
      </c>
      <c r="CT59">
        <f>$L59/$BJ59</f>
        <v>105.57063766578921</v>
      </c>
      <c r="CV59">
        <v>0.47222222222222221</v>
      </c>
      <c r="CW59">
        <v>0.27777777777777779</v>
      </c>
      <c r="CX59">
        <v>0.41176470588235292</v>
      </c>
      <c r="CY59">
        <v>0.44736842105263153</v>
      </c>
      <c r="CZ59">
        <v>0.23076923076923078</v>
      </c>
      <c r="DA59">
        <v>0.13157894736842102</v>
      </c>
      <c r="DB59">
        <v>0.25714285714285712</v>
      </c>
      <c r="DC59">
        <v>0.33333333333333337</v>
      </c>
      <c r="DD59">
        <v>0.4</v>
      </c>
      <c r="DE59">
        <v>0.32432432432432434</v>
      </c>
      <c r="DF59">
        <v>0.13157894736842105</v>
      </c>
      <c r="DG59">
        <v>0.36842105263157893</v>
      </c>
    </row>
    <row r="60" spans="1:111" x14ac:dyDescent="0.25">
      <c r="A60">
        <v>200.83730599999998</v>
      </c>
      <c r="B60">
        <v>7.2187609999999998</v>
      </c>
      <c r="C60">
        <v>210.728274</v>
      </c>
      <c r="D60">
        <v>8.4086379999999998</v>
      </c>
      <c r="E60">
        <v>193.008432</v>
      </c>
      <c r="F60">
        <v>5.446942</v>
      </c>
      <c r="G60">
        <v>181.89015999999998</v>
      </c>
      <c r="H60">
        <v>7.4813010000000002</v>
      </c>
      <c r="I60">
        <f>SQRT((ABS($A$61-$A$60)^2+(ABS($B$61-$B$60)^2)))</f>
        <v>18.486846393933728</v>
      </c>
      <c r="J60">
        <f>SQRT((ABS($C$61-$C$60)^2+(ABS($D$61-$D$60)^2)))</f>
        <v>17.88812111586526</v>
      </c>
      <c r="K60">
        <f>SQRT((ABS($E$61-$E$60)^2+(ABS($F$61-$F$60)^2)))</f>
        <v>18.295028349940246</v>
      </c>
      <c r="L60">
        <f>SQRT((ABS($G$61-$G$60)^2+(ABS($H$61-$H$60)^2)))</f>
        <v>21.552011751362464</v>
      </c>
      <c r="M60">
        <f>ABS($B$60-$D$60)</f>
        <v>1.1898770000000001</v>
      </c>
      <c r="N60">
        <f>ABS($F$60-$H$60)</f>
        <v>2.0343590000000003</v>
      </c>
      <c r="Q60">
        <f>SQRT((ABS($A$60-$E$60)^2+(ABS($B$60-$F$60)^2)))</f>
        <v>8.0268680490361088</v>
      </c>
      <c r="R60">
        <f>SQRT((ABS($C$60-$G$61)^2+(ABS($D$60-$H$61)^2)))</f>
        <v>7.3132878048357988</v>
      </c>
      <c r="S60">
        <v>21</v>
      </c>
      <c r="T60">
        <v>6</v>
      </c>
      <c r="U60">
        <v>13</v>
      </c>
      <c r="V60">
        <v>7</v>
      </c>
      <c r="W60">
        <v>21</v>
      </c>
      <c r="X60">
        <v>4</v>
      </c>
      <c r="Y60">
        <v>9</v>
      </c>
      <c r="Z60">
        <v>14</v>
      </c>
      <c r="AA60">
        <v>19</v>
      </c>
      <c r="AB60">
        <v>13</v>
      </c>
      <c r="AC60">
        <v>9</v>
      </c>
      <c r="AD60">
        <v>2</v>
      </c>
      <c r="AE60">
        <v>20</v>
      </c>
      <c r="AF60">
        <v>7</v>
      </c>
      <c r="AG60">
        <v>16</v>
      </c>
      <c r="AH60">
        <v>4</v>
      </c>
      <c r="AI60">
        <v>18</v>
      </c>
      <c r="AJ60">
        <v>0</v>
      </c>
      <c r="AK60">
        <v>9</v>
      </c>
      <c r="AL60">
        <v>5</v>
      </c>
      <c r="AM60">
        <v>15</v>
      </c>
      <c r="AN60">
        <v>0</v>
      </c>
      <c r="AO60">
        <v>5</v>
      </c>
      <c r="AP60">
        <v>11</v>
      </c>
      <c r="AQ60">
        <v>17</v>
      </c>
      <c r="AR60">
        <v>9</v>
      </c>
      <c r="AS60">
        <v>5</v>
      </c>
      <c r="AT60">
        <v>1</v>
      </c>
      <c r="AU60">
        <v>17</v>
      </c>
      <c r="AV60">
        <v>5</v>
      </c>
      <c r="AW60">
        <v>12</v>
      </c>
      <c r="AX60">
        <v>3</v>
      </c>
      <c r="AY60">
        <f>(21/200)</f>
        <v>0.105</v>
      </c>
      <c r="AZ60">
        <f>(21/200)</f>
        <v>0.105</v>
      </c>
      <c r="BA60">
        <f>(19/200)</f>
        <v>9.5000000000000001E-2</v>
      </c>
      <c r="BB60">
        <f>(20/200)</f>
        <v>0.1</v>
      </c>
      <c r="BC60">
        <f>(18/200)</f>
        <v>0.09</v>
      </c>
      <c r="BD60">
        <f>(15/200)</f>
        <v>7.4999999999999997E-2</v>
      </c>
      <c r="BE60">
        <f>(17/200)</f>
        <v>8.5000000000000006E-2</v>
      </c>
      <c r="BF60">
        <f>(17/200)</f>
        <v>8.5000000000000006E-2</v>
      </c>
      <c r="BG60">
        <f>(0.105+0.09)</f>
        <v>0.19500000000000001</v>
      </c>
      <c r="BH60">
        <f>(0.105+0.075)</f>
        <v>0.18</v>
      </c>
      <c r="BI60">
        <f>(0.095+0.085)</f>
        <v>0.18</v>
      </c>
      <c r="BJ60">
        <f>(0.1+0.085)</f>
        <v>0.185</v>
      </c>
      <c r="BK60">
        <f>((0.105/0.195)*100)</f>
        <v>53.846153846153847</v>
      </c>
      <c r="BL60">
        <f>((0.105/0.18)*100)</f>
        <v>58.333333333333336</v>
      </c>
      <c r="BM60">
        <f>((0.095/0.18)*100)</f>
        <v>52.777777777777779</v>
      </c>
      <c r="BN60">
        <f>((0.1/0.185)*100)</f>
        <v>54.054054054054056</v>
      </c>
      <c r="BO60">
        <f>((0.09/0.195)*100)</f>
        <v>46.153846153846153</v>
      </c>
      <c r="BP60">
        <f>((0.075/0.18)*100)</f>
        <v>41.666666666666671</v>
      </c>
      <c r="BQ60">
        <f>((0.085/0.18)*100)</f>
        <v>47.222222222222229</v>
      </c>
      <c r="BR60">
        <f>((0.085/0.185)*100)</f>
        <v>45.945945945945951</v>
      </c>
      <c r="BS60">
        <f>((6/21)*100)</f>
        <v>28.571428571428569</v>
      </c>
      <c r="BT60">
        <f>((13/21)*100)</f>
        <v>61.904761904761905</v>
      </c>
      <c r="BU60">
        <f>((7/21)*100)</f>
        <v>33.333333333333329</v>
      </c>
      <c r="BV60">
        <f>((4/21)*100)</f>
        <v>19.047619047619047</v>
      </c>
      <c r="BW60">
        <f>((9/21)*100)</f>
        <v>42.857142857142854</v>
      </c>
      <c r="BX60">
        <f>((14/21)*100)</f>
        <v>66.666666666666657</v>
      </c>
      <c r="BY60">
        <f>((13/19)*100)</f>
        <v>68.421052631578945</v>
      </c>
      <c r="BZ60">
        <f>((9/19)*100)</f>
        <v>47.368421052631575</v>
      </c>
      <c r="CA60">
        <f>((2/19)*100)</f>
        <v>10.526315789473683</v>
      </c>
      <c r="CB60">
        <f>((7/20)*100)</f>
        <v>35</v>
      </c>
      <c r="CC60">
        <f>((16/20)*100)</f>
        <v>80</v>
      </c>
      <c r="CD60">
        <f>((4/20)*100)</f>
        <v>20</v>
      </c>
      <c r="CE60">
        <f>((0/18)*100)</f>
        <v>0</v>
      </c>
      <c r="CF60">
        <f>((9/18)*100)</f>
        <v>50</v>
      </c>
      <c r="CG60">
        <f>((5/18)*100)</f>
        <v>27.777777777777779</v>
      </c>
      <c r="CH60">
        <f>((0/15)*100)</f>
        <v>0</v>
      </c>
      <c r="CI60">
        <f>((5/15)*100)</f>
        <v>33.333333333333329</v>
      </c>
      <c r="CJ60">
        <f>((11/15)*100)</f>
        <v>73.333333333333329</v>
      </c>
      <c r="CK60">
        <f>((9/17)*100)</f>
        <v>52.941176470588239</v>
      </c>
      <c r="CL60">
        <f>((5/17)*100)</f>
        <v>29.411764705882355</v>
      </c>
      <c r="CM60">
        <f>((1/17)*100)</f>
        <v>5.8823529411764701</v>
      </c>
      <c r="CN60">
        <f>((5/17)*100)</f>
        <v>29.411764705882355</v>
      </c>
      <c r="CO60">
        <f>((12/17)*100)</f>
        <v>70.588235294117652</v>
      </c>
      <c r="CP60">
        <f>((3/17)*100)</f>
        <v>17.647058823529413</v>
      </c>
      <c r="CQ60">
        <f>$I60/$BG60</f>
        <v>94.804340481711421</v>
      </c>
      <c r="CR60">
        <f>$J60/$BH60</f>
        <v>99.378450643695899</v>
      </c>
      <c r="CS60">
        <f>$K60/$BI60</f>
        <v>101.63904638855692</v>
      </c>
      <c r="CT60">
        <f>$L60/$BJ60</f>
        <v>116.49736081817548</v>
      </c>
      <c r="CV60">
        <v>0.46153846153846156</v>
      </c>
      <c r="CW60">
        <v>0.23076923076923073</v>
      </c>
      <c r="CX60">
        <v>0.33333333333333331</v>
      </c>
      <c r="CY60">
        <v>0.5</v>
      </c>
      <c r="CZ60">
        <v>0.31578947368421051</v>
      </c>
      <c r="DA60">
        <v>0.11111111111111116</v>
      </c>
      <c r="DB60">
        <v>0.16666666666666666</v>
      </c>
      <c r="DC60">
        <v>0.30769230769230771</v>
      </c>
      <c r="DD60">
        <v>0.44444444444444442</v>
      </c>
      <c r="DE60">
        <v>0.36842105263157898</v>
      </c>
      <c r="DF60">
        <v>0.10810810810810811</v>
      </c>
      <c r="DG60">
        <v>0.43243243243243246</v>
      </c>
    </row>
    <row r="61" spans="1:111" x14ac:dyDescent="0.25">
      <c r="A61">
        <v>219.281848</v>
      </c>
      <c r="B61">
        <v>8.4687049999999999</v>
      </c>
      <c r="C61">
        <v>228.55822599999999</v>
      </c>
      <c r="D61">
        <v>9.8500569999999996</v>
      </c>
      <c r="E61">
        <v>211.27037300000001</v>
      </c>
      <c r="F61">
        <v>6.546748</v>
      </c>
      <c r="G61">
        <v>203.439696</v>
      </c>
      <c r="H61">
        <v>7.8079640000000001</v>
      </c>
      <c r="I61">
        <f>SQRT((ABS($A$62-$A$61)^2+(ABS($B$62-$B$61)^2)))</f>
        <v>18.624742606165945</v>
      </c>
      <c r="J61">
        <f>SQRT((ABS($C$62-$C$61)^2+(ABS($D$62-$D$61)^2)))</f>
        <v>17.954003705122965</v>
      </c>
      <c r="K61">
        <f>SQRT((ABS($E$62-$E$61)^2+(ABS($F$62-$F$61)^2)))</f>
        <v>17.281356980371207</v>
      </c>
      <c r="L61">
        <f>SQRT((ABS($G$62-$G$61)^2+(ABS($H$62-$H$61)^2)))</f>
        <v>15.898486594346593</v>
      </c>
      <c r="M61">
        <f>ABS($B$61-$D$61)</f>
        <v>1.3813519999999997</v>
      </c>
      <c r="N61">
        <f>ABS($F$61-$H$61)</f>
        <v>1.2612160000000001</v>
      </c>
      <c r="Q61">
        <f>SQRT((ABS($A$61-$E$61)^2+(ABS($B$61-$F$61)^2)))</f>
        <v>8.2387893762053324</v>
      </c>
      <c r="R61">
        <f>SQRT((ABS($C$61-$G$62)^2+(ABS($D$61-$H$62)^2)))</f>
        <v>9.3374158720678526</v>
      </c>
      <c r="S61">
        <v>20</v>
      </c>
      <c r="T61">
        <v>3</v>
      </c>
      <c r="U61">
        <v>13</v>
      </c>
      <c r="V61">
        <v>7</v>
      </c>
      <c r="W61">
        <v>23</v>
      </c>
      <c r="X61">
        <v>3</v>
      </c>
      <c r="Y61">
        <v>10</v>
      </c>
      <c r="Z61">
        <v>15</v>
      </c>
      <c r="AA61">
        <v>21</v>
      </c>
      <c r="AB61">
        <v>13</v>
      </c>
      <c r="AC61">
        <v>10</v>
      </c>
      <c r="AD61">
        <v>2</v>
      </c>
      <c r="AE61">
        <v>20</v>
      </c>
      <c r="AF61">
        <v>7</v>
      </c>
      <c r="AG61">
        <v>14</v>
      </c>
      <c r="AH61">
        <v>2</v>
      </c>
      <c r="AI61">
        <v>17</v>
      </c>
      <c r="AJ61">
        <v>0</v>
      </c>
      <c r="AK61">
        <v>11</v>
      </c>
      <c r="AL61">
        <v>4</v>
      </c>
      <c r="AM61">
        <v>17</v>
      </c>
      <c r="AN61">
        <v>0</v>
      </c>
      <c r="AO61">
        <v>6</v>
      </c>
      <c r="AP61">
        <v>11</v>
      </c>
      <c r="AQ61">
        <v>18</v>
      </c>
      <c r="AR61">
        <v>11</v>
      </c>
      <c r="AS61">
        <v>6</v>
      </c>
      <c r="AT61">
        <v>0</v>
      </c>
      <c r="AU61">
        <v>18</v>
      </c>
      <c r="AV61">
        <v>4</v>
      </c>
      <c r="AW61">
        <v>11</v>
      </c>
      <c r="AX61">
        <v>1</v>
      </c>
      <c r="AY61">
        <f>(20/200)</f>
        <v>0.1</v>
      </c>
      <c r="AZ61">
        <f>(23/200)</f>
        <v>0.115</v>
      </c>
      <c r="BA61">
        <f>(21/200)</f>
        <v>0.105</v>
      </c>
      <c r="BB61">
        <f>(20/200)</f>
        <v>0.1</v>
      </c>
      <c r="BC61">
        <f>(17/200)</f>
        <v>8.5000000000000006E-2</v>
      </c>
      <c r="BD61">
        <f>(17/200)</f>
        <v>8.5000000000000006E-2</v>
      </c>
      <c r="BE61">
        <f>(18/200)</f>
        <v>0.09</v>
      </c>
      <c r="BF61">
        <f>(18/200)</f>
        <v>0.09</v>
      </c>
      <c r="BG61">
        <f>(0.1+0.085)</f>
        <v>0.185</v>
      </c>
      <c r="BH61">
        <f>(0.115+0.085)</f>
        <v>0.2</v>
      </c>
      <c r="BI61">
        <f>(0.105+0.09)</f>
        <v>0.19500000000000001</v>
      </c>
      <c r="BJ61">
        <f>(0.1+0.09)</f>
        <v>0.19</v>
      </c>
      <c r="BK61">
        <f>((0.1/0.185)*100)</f>
        <v>54.054054054054056</v>
      </c>
      <c r="BL61">
        <f>((0.115/0.2)*100)</f>
        <v>57.499999999999993</v>
      </c>
      <c r="BM61">
        <f>((0.105/0.195)*100)</f>
        <v>53.846153846153847</v>
      </c>
      <c r="BN61">
        <f>((0.1/0.19)*100)</f>
        <v>52.631578947368418</v>
      </c>
      <c r="BO61">
        <f>((0.085/0.185)*100)</f>
        <v>45.945945945945951</v>
      </c>
      <c r="BP61">
        <f>((0.085/0.2)*100)</f>
        <v>42.5</v>
      </c>
      <c r="BQ61">
        <f>((0.09/0.195)*100)</f>
        <v>46.153846153846153</v>
      </c>
      <c r="BR61">
        <f>((0.09/0.19)*100)</f>
        <v>47.368421052631575</v>
      </c>
      <c r="BS61">
        <f>((3/20)*100)</f>
        <v>15</v>
      </c>
      <c r="BT61">
        <f>((13/20)*100)</f>
        <v>65</v>
      </c>
      <c r="BU61">
        <f>((7/20)*100)</f>
        <v>35</v>
      </c>
      <c r="BV61">
        <f>((3/23)*100)</f>
        <v>13.043478260869565</v>
      </c>
      <c r="BW61">
        <f>((10/23)*100)</f>
        <v>43.478260869565219</v>
      </c>
      <c r="BX61">
        <f>((15/23)*100)</f>
        <v>65.217391304347828</v>
      </c>
      <c r="BY61">
        <f>((13/21)*100)</f>
        <v>61.904761904761905</v>
      </c>
      <c r="BZ61">
        <f>((10/21)*100)</f>
        <v>47.619047619047613</v>
      </c>
      <c r="CA61">
        <f>((2/21)*100)</f>
        <v>9.5238095238095237</v>
      </c>
      <c r="CB61">
        <f>((7/20)*100)</f>
        <v>35</v>
      </c>
      <c r="CC61">
        <f>((14/20)*100)</f>
        <v>70</v>
      </c>
      <c r="CD61">
        <f>((2/20)*100)</f>
        <v>10</v>
      </c>
      <c r="CE61">
        <f>((0/17)*100)</f>
        <v>0</v>
      </c>
      <c r="CF61">
        <f>((11/17)*100)</f>
        <v>64.705882352941174</v>
      </c>
      <c r="CG61">
        <f>((4/17)*100)</f>
        <v>23.52941176470588</v>
      </c>
      <c r="CH61">
        <f>((0/17)*100)</f>
        <v>0</v>
      </c>
      <c r="CI61">
        <f>((6/17)*100)</f>
        <v>35.294117647058826</v>
      </c>
      <c r="CJ61">
        <f>((11/17)*100)</f>
        <v>64.705882352941174</v>
      </c>
      <c r="CK61">
        <f>((11/18)*100)</f>
        <v>61.111111111111114</v>
      </c>
      <c r="CL61">
        <f>((6/18)*100)</f>
        <v>33.333333333333329</v>
      </c>
      <c r="CM61">
        <f>((0/18)*100)</f>
        <v>0</v>
      </c>
      <c r="CN61">
        <f>((4/18)*100)</f>
        <v>22.222222222222221</v>
      </c>
      <c r="CO61">
        <f>((11/18)*100)</f>
        <v>61.111111111111114</v>
      </c>
      <c r="CP61">
        <f>((1/18)*100)</f>
        <v>5.5555555555555554</v>
      </c>
      <c r="CQ61">
        <f>$I61/$BG61</f>
        <v>100.67428435765376</v>
      </c>
      <c r="CR61">
        <f>$J61/$BH61</f>
        <v>89.770018525614816</v>
      </c>
      <c r="CS61">
        <f>$K61/$BI61</f>
        <v>88.622343489083107</v>
      </c>
      <c r="CT61">
        <f>$L61/$BJ61</f>
        <v>83.676245233403122</v>
      </c>
      <c r="CV61">
        <v>0.48648648648648651</v>
      </c>
      <c r="CW61">
        <v>0.16216216216216217</v>
      </c>
      <c r="CX61">
        <v>0.35897435897435898</v>
      </c>
      <c r="CY61">
        <v>0.47499999999999998</v>
      </c>
      <c r="CZ61">
        <v>0.33333333333333331</v>
      </c>
      <c r="DA61">
        <v>0.15000000000000002</v>
      </c>
      <c r="DB61">
        <v>0.20512820512820512</v>
      </c>
      <c r="DC61">
        <v>0.31707317073170727</v>
      </c>
      <c r="DD61">
        <v>0.46153846153846156</v>
      </c>
      <c r="DE61">
        <v>0.32499999999999996</v>
      </c>
      <c r="DF61">
        <v>0.15789473684210525</v>
      </c>
      <c r="DG61">
        <v>0.47368421052631576</v>
      </c>
    </row>
    <row r="62" spans="1:111" x14ac:dyDescent="0.25">
      <c r="A62">
        <v>237.89487</v>
      </c>
      <c r="B62">
        <v>9.1293480000000002</v>
      </c>
      <c r="C62">
        <v>246.50861399999999</v>
      </c>
      <c r="D62">
        <v>9.4897519999999993</v>
      </c>
      <c r="E62">
        <v>228.437693</v>
      </c>
      <c r="F62">
        <v>8.5287729999999993</v>
      </c>
      <c r="G62">
        <v>219.22158300000001</v>
      </c>
      <c r="H62">
        <v>9.7299209999999992</v>
      </c>
      <c r="I62">
        <f>SQRT((ABS($A$63-$A$62)^2+(ABS($B$63-$B$62)^2)))</f>
        <v>16.70655932863891</v>
      </c>
      <c r="J62">
        <f>SQRT((ABS($C$63-$C$62)^2+(ABS($D$63-$D$62)^2)))</f>
        <v>14.594960354073617</v>
      </c>
      <c r="K62">
        <f>SQRT((ABS($E$63-$E$62)^2+(ABS($F$63-$F$62)^2)))</f>
        <v>16.507580445804997</v>
      </c>
      <c r="L62">
        <f>SQRT((ABS($G$63-$G$62)^2+(ABS($H$63-$H$62)^2)))</f>
        <v>17.445649334891069</v>
      </c>
      <c r="M62">
        <f>ABS($B$62-$D$62)</f>
        <v>0.36040399999999906</v>
      </c>
      <c r="N62">
        <f>ABS($F$62-$H$62)</f>
        <v>1.2011479999999999</v>
      </c>
      <c r="Q62">
        <f>SQRT((ABS($A$62-$E$62)^2+(ABS($B$62-$F$62)^2)))</f>
        <v>9.476227474050738</v>
      </c>
      <c r="R62">
        <f>SQRT((ABS($C$62-$G$63)^2+(ABS($D$62-$H$63)^2)))</f>
        <v>9.9748559064788562</v>
      </c>
      <c r="S62">
        <v>21</v>
      </c>
      <c r="T62">
        <v>1</v>
      </c>
      <c r="U62">
        <v>13</v>
      </c>
      <c r="V62">
        <v>7</v>
      </c>
      <c r="W62">
        <v>20</v>
      </c>
      <c r="X62">
        <v>0</v>
      </c>
      <c r="Y62">
        <v>8</v>
      </c>
      <c r="Z62">
        <v>11</v>
      </c>
      <c r="AA62">
        <v>21</v>
      </c>
      <c r="AB62">
        <v>13</v>
      </c>
      <c r="AC62">
        <v>8</v>
      </c>
      <c r="AD62">
        <v>0</v>
      </c>
      <c r="AE62">
        <v>21</v>
      </c>
      <c r="AF62">
        <v>7</v>
      </c>
      <c r="AG62">
        <v>15</v>
      </c>
      <c r="AH62">
        <v>2</v>
      </c>
      <c r="AI62">
        <v>20</v>
      </c>
      <c r="AJ62">
        <v>0</v>
      </c>
      <c r="AK62">
        <v>12</v>
      </c>
      <c r="AL62">
        <v>6</v>
      </c>
      <c r="AM62">
        <v>20</v>
      </c>
      <c r="AN62">
        <v>0</v>
      </c>
      <c r="AO62">
        <v>7</v>
      </c>
      <c r="AP62">
        <v>14</v>
      </c>
      <c r="AQ62">
        <v>20</v>
      </c>
      <c r="AR62">
        <v>12</v>
      </c>
      <c r="AS62">
        <v>7</v>
      </c>
      <c r="AT62">
        <v>1</v>
      </c>
      <c r="AU62">
        <v>19</v>
      </c>
      <c r="AV62">
        <v>6</v>
      </c>
      <c r="AW62">
        <v>11</v>
      </c>
      <c r="AX62">
        <v>0</v>
      </c>
      <c r="AY62">
        <f>(21/200)</f>
        <v>0.105</v>
      </c>
      <c r="AZ62">
        <f>(20/200)</f>
        <v>0.1</v>
      </c>
      <c r="BA62">
        <f>(21/200)</f>
        <v>0.105</v>
      </c>
      <c r="BB62">
        <f>(21/200)</f>
        <v>0.105</v>
      </c>
      <c r="BC62">
        <f>(20/200)</f>
        <v>0.1</v>
      </c>
      <c r="BD62">
        <f>(20/200)</f>
        <v>0.1</v>
      </c>
      <c r="BE62">
        <f>(20/200)</f>
        <v>0.1</v>
      </c>
      <c r="BF62">
        <f>(19/200)</f>
        <v>9.5000000000000001E-2</v>
      </c>
      <c r="BG62">
        <f>(0.105+0.1)</f>
        <v>0.20500000000000002</v>
      </c>
      <c r="BH62">
        <f>(0.1+0.1)</f>
        <v>0.2</v>
      </c>
      <c r="BI62">
        <f>(0.105+0.1)</f>
        <v>0.20500000000000002</v>
      </c>
      <c r="BJ62">
        <f>(0.105+0.095)</f>
        <v>0.2</v>
      </c>
      <c r="BK62">
        <f>((0.105/0.205)*100)</f>
        <v>51.219512195121951</v>
      </c>
      <c r="BL62">
        <f>((0.1/0.2)*100)</f>
        <v>50</v>
      </c>
      <c r="BM62">
        <f>((0.105/0.205)*100)</f>
        <v>51.219512195121951</v>
      </c>
      <c r="BN62">
        <f>((0.105/0.2)*100)</f>
        <v>52.499999999999993</v>
      </c>
      <c r="BO62">
        <f>((0.1/0.205)*100)</f>
        <v>48.780487804878057</v>
      </c>
      <c r="BP62">
        <f>((0.1/0.2)*100)</f>
        <v>50</v>
      </c>
      <c r="BQ62">
        <f>((0.1/0.205)*100)</f>
        <v>48.780487804878057</v>
      </c>
      <c r="BR62">
        <f>((0.095/0.2)*100)</f>
        <v>47.5</v>
      </c>
      <c r="BS62">
        <f>((1/21)*100)</f>
        <v>4.7619047619047619</v>
      </c>
      <c r="BT62">
        <f>((13/21)*100)</f>
        <v>61.904761904761905</v>
      </c>
      <c r="BU62">
        <f>((7/21)*100)</f>
        <v>33.333333333333329</v>
      </c>
      <c r="BV62">
        <f>((0/20)*100)</f>
        <v>0</v>
      </c>
      <c r="BW62">
        <f>((8/20)*100)</f>
        <v>40</v>
      </c>
      <c r="BX62">
        <f>((11/20)*100)</f>
        <v>55.000000000000007</v>
      </c>
      <c r="BY62">
        <f>((13/21)*100)</f>
        <v>61.904761904761905</v>
      </c>
      <c r="BZ62">
        <f>((8/21)*100)</f>
        <v>38.095238095238095</v>
      </c>
      <c r="CA62">
        <f>((0/21)*100)</f>
        <v>0</v>
      </c>
      <c r="CB62">
        <f>((7/21)*100)</f>
        <v>33.333333333333329</v>
      </c>
      <c r="CC62">
        <f>((15/21)*100)</f>
        <v>71.428571428571431</v>
      </c>
      <c r="CD62">
        <f>((2/21)*100)</f>
        <v>9.5238095238095237</v>
      </c>
      <c r="CE62">
        <f>((0/20)*100)</f>
        <v>0</v>
      </c>
      <c r="CF62">
        <f>((12/20)*100)</f>
        <v>60</v>
      </c>
      <c r="CG62">
        <f>((6/20)*100)</f>
        <v>30</v>
      </c>
      <c r="CH62">
        <f>((0/20)*100)</f>
        <v>0</v>
      </c>
      <c r="CI62">
        <f>((7/20)*100)</f>
        <v>35</v>
      </c>
      <c r="CJ62">
        <f>((14/20)*100)</f>
        <v>70</v>
      </c>
      <c r="CK62">
        <f>((12/20)*100)</f>
        <v>60</v>
      </c>
      <c r="CL62">
        <f>((7/20)*100)</f>
        <v>35</v>
      </c>
      <c r="CM62">
        <f>((1/20)*100)</f>
        <v>5</v>
      </c>
      <c r="CN62">
        <f>((6/19)*100)</f>
        <v>31.578947368421051</v>
      </c>
      <c r="CO62">
        <f>((11/19)*100)</f>
        <v>57.894736842105267</v>
      </c>
      <c r="CP62">
        <f>((0/19)*100)</f>
        <v>0</v>
      </c>
      <c r="CQ62">
        <f>$I62/$BG62</f>
        <v>81.495411359214188</v>
      </c>
      <c r="CR62">
        <f>$J62/$BH62</f>
        <v>72.974801770368074</v>
      </c>
      <c r="CS62">
        <f>$K62/$BI62</f>
        <v>80.524782662463394</v>
      </c>
      <c r="CT62">
        <f>$L62/$BJ62</f>
        <v>87.228246674455335</v>
      </c>
      <c r="CV62">
        <v>0.48780487804878048</v>
      </c>
      <c r="CW62">
        <v>0.19512195121951215</v>
      </c>
      <c r="CX62">
        <v>0.35135135135135137</v>
      </c>
      <c r="CY62">
        <v>0.5</v>
      </c>
      <c r="CZ62">
        <v>0.32500000000000001</v>
      </c>
      <c r="DA62">
        <v>0.15000000000000002</v>
      </c>
      <c r="DB62">
        <v>0.1951219512195122</v>
      </c>
      <c r="DD62">
        <v>0.46341463414634143</v>
      </c>
      <c r="DF62">
        <v>0.15</v>
      </c>
      <c r="DG62">
        <v>0.47499999999999998</v>
      </c>
    </row>
    <row r="63" spans="1:111" x14ac:dyDescent="0.25">
      <c r="A63">
        <v>254.58025599999999</v>
      </c>
      <c r="B63">
        <v>8.2885039999999996</v>
      </c>
      <c r="C63">
        <v>261.08576399999998</v>
      </c>
      <c r="D63">
        <v>8.7689430000000002</v>
      </c>
      <c r="E63">
        <v>244.88221299999998</v>
      </c>
      <c r="F63">
        <v>7.0872549999999999</v>
      </c>
      <c r="G63">
        <v>236.62986799999999</v>
      </c>
      <c r="H63">
        <v>10.871102</v>
      </c>
      <c r="M63">
        <f>ABS($B$63-$D$63)</f>
        <v>0.4804390000000005</v>
      </c>
      <c r="N63">
        <f>ABS($F$63-$H$63)</f>
        <v>3.7838470000000006</v>
      </c>
      <c r="O63">
        <v>4.1036529999999996</v>
      </c>
      <c r="P63">
        <v>5.0531495</v>
      </c>
      <c r="Q63">
        <f>SQRT((ABS($A$63-$E$63)^2+(ABS($B$63-$F$63)^2)))</f>
        <v>9.772156220090336</v>
      </c>
      <c r="AI63">
        <v>22</v>
      </c>
      <c r="AJ63">
        <v>2</v>
      </c>
      <c r="AK63">
        <v>14</v>
      </c>
      <c r="AL63">
        <v>9</v>
      </c>
      <c r="AU63">
        <v>23</v>
      </c>
      <c r="AV63">
        <v>9</v>
      </c>
      <c r="AW63">
        <v>14</v>
      </c>
      <c r="AX63">
        <v>2</v>
      </c>
      <c r="BC63">
        <f>(22/200)</f>
        <v>0.11</v>
      </c>
      <c r="BF63">
        <f>(23/200)</f>
        <v>0.115</v>
      </c>
      <c r="CE63">
        <f>((2/22)*100)</f>
        <v>9.0909090909090917</v>
      </c>
      <c r="CF63">
        <f>((14/22)*100)</f>
        <v>63.636363636363633</v>
      </c>
      <c r="CG63">
        <f>((9/22)*100)</f>
        <v>40.909090909090914</v>
      </c>
      <c r="CN63">
        <f>((9/23)*100)</f>
        <v>39.130434782608695</v>
      </c>
      <c r="CO63">
        <f>((14/23)*100)</f>
        <v>60.869565217391312</v>
      </c>
      <c r="CP63">
        <f>((2/23)*100)</f>
        <v>8.695652173913043</v>
      </c>
      <c r="CX63">
        <v>0.34146341463414637</v>
      </c>
      <c r="CZ63">
        <v>0.3</v>
      </c>
    </row>
    <row r="64" spans="1:111" x14ac:dyDescent="0.25">
      <c r="A64" t="s">
        <v>22</v>
      </c>
      <c r="B64" t="s">
        <v>22</v>
      </c>
      <c r="C64" t="s">
        <v>22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19"/>
  <sheetViews>
    <sheetView workbookViewId="0">
      <selection sqref="A1:K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2" bestFit="1" customWidth="1"/>
    <col min="10" max="10" width="15" bestFit="1" customWidth="1"/>
    <col min="11" max="11" width="14.85546875" bestFit="1" customWidth="1"/>
    <col min="12" max="12" width="10" bestFit="1" customWidth="1"/>
    <col min="13" max="13" width="5" bestFit="1" customWidth="1"/>
    <col min="14" max="14" width="6" bestFit="1" customWidth="1"/>
    <col min="16" max="16" width="12" bestFit="1" customWidth="1"/>
    <col min="17" max="17" width="5.28515625" bestFit="1" customWidth="1"/>
    <col min="18" max="18" width="9" bestFit="1" customWidth="1"/>
    <col min="19" max="19" width="12" bestFit="1" customWidth="1"/>
    <col min="20" max="20" width="5" bestFit="1" customWidth="1"/>
    <col min="21" max="21" width="12" bestFit="1" customWidth="1"/>
    <col min="22" max="22" width="6.28515625" bestFit="1" customWidth="1"/>
    <col min="23" max="24" width="12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5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7" max="57" width="9.5703125" bestFit="1" customWidth="1"/>
    <col min="58" max="58" width="9.28515625" bestFit="1" customWidth="1"/>
    <col min="60" max="60" width="9.28515625" bestFit="1" customWidth="1"/>
    <col min="61" max="61" width="9" bestFit="1" customWidth="1"/>
    <col min="62" max="62" width="9.5703125" bestFit="1" customWidth="1"/>
    <col min="63" max="63" width="9.28515625" bestFit="1" customWidth="1"/>
    <col min="64" max="64" width="9.42578125" bestFit="1" customWidth="1"/>
    <col min="65" max="65" width="9.28515625" bestFit="1" customWidth="1"/>
    <col min="66" max="66" width="9" bestFit="1" customWidth="1"/>
    <col min="67" max="67" width="9.42578125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207</v>
      </c>
      <c r="S1" t="s">
        <v>214</v>
      </c>
      <c r="T1" t="s">
        <v>215</v>
      </c>
      <c r="U1" t="s">
        <v>215</v>
      </c>
      <c r="V1" t="s">
        <v>216</v>
      </c>
      <c r="W1" t="s">
        <v>216</v>
      </c>
      <c r="X1" t="s">
        <v>217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208</v>
      </c>
      <c r="AV1" t="s">
        <v>209</v>
      </c>
      <c r="AW1" t="s">
        <v>210</v>
      </c>
      <c r="AX1" t="s">
        <v>211</v>
      </c>
      <c r="AY1" t="s">
        <v>212</v>
      </c>
      <c r="AZ1" t="s">
        <v>210</v>
      </c>
      <c r="BA1" t="s">
        <v>213</v>
      </c>
      <c r="BC1" t="s">
        <v>277</v>
      </c>
      <c r="BD1" t="s">
        <v>278</v>
      </c>
      <c r="BE1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  <c r="BK1" t="s">
        <v>285</v>
      </c>
      <c r="BL1" t="s">
        <v>286</v>
      </c>
      <c r="BM1" t="s">
        <v>287</v>
      </c>
      <c r="BN1" t="s">
        <v>288</v>
      </c>
      <c r="BO1" t="s">
        <v>289</v>
      </c>
      <c r="BQ1" t="s">
        <v>290</v>
      </c>
      <c r="BR1" t="s">
        <v>291</v>
      </c>
      <c r="BS1" t="s">
        <v>292</v>
      </c>
      <c r="BT1" t="s">
        <v>293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206</v>
      </c>
      <c r="T2" t="s">
        <v>228</v>
      </c>
      <c r="U2">
        <f>(U$6/U$4)*100</f>
        <v>88.349514563106794</v>
      </c>
      <c r="V2" t="str">
        <f>CONCATENATE($R$3,$R$4,$R$5,$R$6)</f>
        <v>3241</v>
      </c>
      <c r="W2">
        <f>(W$6/W$4)*100</f>
        <v>87.037037037037038</v>
      </c>
      <c r="X2">
        <f>(X$8/X$6)*100</f>
        <v>105.60747663551402</v>
      </c>
      <c r="Y2" t="s">
        <v>183</v>
      </c>
      <c r="Z2">
        <f>COUNTIF(P:P,0)</f>
        <v>1426</v>
      </c>
      <c r="AA2">
        <f>(Z2/Z7)*100</f>
        <v>40.112517580872009</v>
      </c>
      <c r="AB2">
        <f>(1426/200)</f>
        <v>7.13</v>
      </c>
      <c r="AC2">
        <v>45</v>
      </c>
      <c r="AD2">
        <v>25</v>
      </c>
      <c r="AE2">
        <v>13</v>
      </c>
      <c r="AF2">
        <v>34</v>
      </c>
      <c r="AG2">
        <v>8</v>
      </c>
      <c r="AI2">
        <f>1-(($AC$3-$AD$3)/($AC$3-$AC$2))</f>
        <v>0.40540540540540537</v>
      </c>
      <c r="AJ2">
        <f>1-(($AC$3-$AE$3)/($AC$3-$AC$2))</f>
        <v>0.27027027027027029</v>
      </c>
      <c r="AK2">
        <f>(($AC$3-$AF$3)/($AC$3-$AC$2))</f>
        <v>0.32432432432432434</v>
      </c>
      <c r="AL2">
        <f>(($AD$3-$AC$2)/($AD$3-$AD$2))</f>
        <v>0.42857142857142855</v>
      </c>
      <c r="AM2">
        <f>(($AD$3-$AE$3)/($AD$3-$AD$2))</f>
        <v>0.14285714285714285</v>
      </c>
      <c r="AN2">
        <f>1-(($AD$3-$AF$2)/($AD$3-$AD$2))</f>
        <v>0.25714285714285712</v>
      </c>
      <c r="AO2">
        <f>(($AE$3-$AC$2)/($AE$3-$AE$2))</f>
        <v>0.23809523809523808</v>
      </c>
      <c r="AP2">
        <f>1-(($AE$3-$AD$2)/($AE$3-$AE$2))</f>
        <v>0.2857142857142857</v>
      </c>
      <c r="AQ2">
        <f>(($AE$3-$AF$2)/($AE$3-$AE$2))</f>
        <v>0.5</v>
      </c>
      <c r="AR2">
        <f>1-(($AF$3-$AC$2)/($AF$3-$AF$2))</f>
        <v>0.30555555555555558</v>
      </c>
      <c r="AS2">
        <f>(($AF$3-$AD$3)/($AF$3-$AF$2))</f>
        <v>0.27777777777777779</v>
      </c>
      <c r="AT2">
        <f>(($AF$3-$AE$3)/($AF$3-$AF$2))</f>
        <v>0.41666666666666669</v>
      </c>
      <c r="AU2" t="s">
        <v>22</v>
      </c>
      <c r="AV2">
        <v>8</v>
      </c>
      <c r="AW2">
        <f>($AV$6-$AV$3)/200</f>
        <v>0.16</v>
      </c>
      <c r="AX2">
        <f>($AV$50-$AV$2)/200</f>
        <v>2.12</v>
      </c>
      <c r="AY2">
        <f>SUM($AX:$AX)</f>
        <v>17.984999999999999</v>
      </c>
      <c r="AZ2">
        <f>AVERAGE($AW:$AW)</f>
        <v>0.1805582524271844</v>
      </c>
      <c r="BA2">
        <f>AY4/AY2</f>
        <v>11.453989435640812</v>
      </c>
      <c r="BQ2">
        <f>COUNTIF($AU:$AU,1)</f>
        <v>53</v>
      </c>
      <c r="BR2">
        <f>COUNTIF($AU:$AU,2)</f>
        <v>54</v>
      </c>
      <c r="BS2">
        <v>57</v>
      </c>
      <c r="BT2">
        <v>57</v>
      </c>
    </row>
    <row r="3" spans="1:72" x14ac:dyDescent="0.25">
      <c r="A3">
        <v>6</v>
      </c>
      <c r="Q3" t="str">
        <f>CONCATENATE(C3,E3,G3,I3)</f>
        <v/>
      </c>
      <c r="R3">
        <v>3</v>
      </c>
      <c r="S3" t="s">
        <v>218</v>
      </c>
      <c r="T3" t="s">
        <v>229</v>
      </c>
      <c r="U3" t="s">
        <v>222</v>
      </c>
      <c r="V3" t="str">
        <f>CONCATENATE($R$7,$R$8,$R$9,$R$10)</f>
        <v>3241</v>
      </c>
      <c r="W3" t="s">
        <v>222</v>
      </c>
      <c r="X3" t="s">
        <v>224</v>
      </c>
      <c r="Y3" t="s">
        <v>184</v>
      </c>
      <c r="Z3">
        <f>COUNTIF(P:P,1)</f>
        <v>417</v>
      </c>
      <c r="AA3">
        <f>(Z3/Z7)*100</f>
        <v>11.729957805907173</v>
      </c>
      <c r="AB3">
        <f>(417/200)</f>
        <v>2.085</v>
      </c>
      <c r="AC3">
        <v>82</v>
      </c>
      <c r="AD3">
        <v>60</v>
      </c>
      <c r="AE3">
        <v>55</v>
      </c>
      <c r="AF3">
        <v>70</v>
      </c>
      <c r="AG3">
        <v>432</v>
      </c>
      <c r="AI3">
        <f>1-(($AC$4-$AD$4)/($AC$4-$AC$3))</f>
        <v>0.46875</v>
      </c>
      <c r="AJ3">
        <f>1-(($AC$4-$AE$4)/($AC$4-$AC$3))</f>
        <v>0.34375</v>
      </c>
      <c r="AK3">
        <f>(($AC$4-$AF$4)/($AC$4-$AC$3))</f>
        <v>0.40625</v>
      </c>
      <c r="AL3">
        <f>(($AD$4-$AC$3)/($AD$4-$AD$3))</f>
        <v>0.40540540540540543</v>
      </c>
      <c r="AM3">
        <f>(($AD$4-$AE$4)/($AD$4-$AD$3))</f>
        <v>0.10810810810810811</v>
      </c>
      <c r="AN3">
        <f>1-(($AD$4-$AF$3)/($AD$4-$AD$3))</f>
        <v>0.27027027027027029</v>
      </c>
      <c r="AO3">
        <f>(($AE$4-$AC$3)/($AE$4-$AE$3))</f>
        <v>0.28947368421052633</v>
      </c>
      <c r="AP3">
        <f>1-(($AE$4-$AD$3)/($AE$4-$AE$3))</f>
        <v>0.13157894736842102</v>
      </c>
      <c r="AQ3">
        <f>1-(($AE$4-$AF$3)/($AE$4-$AE$3))</f>
        <v>0.39473684210526316</v>
      </c>
      <c r="AR3">
        <f>1-(($AF$4-$AC$3)/($AF$4-$AF$3))</f>
        <v>0.38709677419354838</v>
      </c>
      <c r="AS3">
        <f>(($AF$4-$AD$4)/($AF$4-$AF$3))</f>
        <v>0.12903225806451613</v>
      </c>
      <c r="AT3">
        <f>(($AF$4-$AE$4)/($AF$4-$AF$3))</f>
        <v>0.25806451612903225</v>
      </c>
      <c r="AU3">
        <v>3</v>
      </c>
      <c r="AV3">
        <v>13</v>
      </c>
      <c r="AW3">
        <f>($AV$7-$AV$4)/200</f>
        <v>0.15</v>
      </c>
      <c r="AX3">
        <f>($AV$96-$AV$51)/200</f>
        <v>2.2749999999999999</v>
      </c>
      <c r="AY3" t="s">
        <v>214</v>
      </c>
      <c r="AZ3">
        <f>STDEV($AW:$AW)</f>
        <v>0.49462235311382557</v>
      </c>
    </row>
    <row r="4" spans="1:72" x14ac:dyDescent="0.25">
      <c r="A4">
        <v>7</v>
      </c>
      <c r="Q4" t="str">
        <f>CONCATENATE(C4,E4,G4,I4)</f>
        <v/>
      </c>
      <c r="R4">
        <v>2</v>
      </c>
      <c r="S4">
        <f xml:space="preserve"> (S$12/S$2)*100</f>
        <v>9.7087378640776691</v>
      </c>
      <c r="T4" t="s">
        <v>230</v>
      </c>
      <c r="U4">
        <v>206</v>
      </c>
      <c r="V4" t="str">
        <f>CONCATENATE($R$11,$R$12,$R$13,$R$14)</f>
        <v>3241</v>
      </c>
      <c r="W4">
        <v>54</v>
      </c>
      <c r="X4">
        <f>(X$10/(X$8+X$10))*100</f>
        <v>0.8771929824561403</v>
      </c>
      <c r="Y4" t="s">
        <v>185</v>
      </c>
      <c r="Z4">
        <f>COUNTIF(P:P,2)</f>
        <v>1539</v>
      </c>
      <c r="AA4">
        <f>(Z4/Z7)*100</f>
        <v>43.291139240506325</v>
      </c>
      <c r="AB4">
        <f>(1539/200)</f>
        <v>7.6950000000000003</v>
      </c>
      <c r="AC4">
        <v>114</v>
      </c>
      <c r="AD4">
        <v>97</v>
      </c>
      <c r="AE4">
        <v>93</v>
      </c>
      <c r="AF4">
        <v>101</v>
      </c>
      <c r="AG4">
        <v>939</v>
      </c>
      <c r="AI4">
        <f>(($AC$5-$AD$5)/($AC$5-$AC$4))</f>
        <v>0.44444444444444442</v>
      </c>
      <c r="AJ4">
        <f>1-(($AC$5-$AE$5)/($AC$5-$AC$4))</f>
        <v>0.27777777777777779</v>
      </c>
      <c r="AK4">
        <f>(($AC$5-$AF$5)/($AC$5-$AC$4))</f>
        <v>0.3611111111111111</v>
      </c>
      <c r="AL4">
        <f>1-(($AD$5-$AC$4)/($AD$5-$AD$4))</f>
        <v>0.45945945945945943</v>
      </c>
      <c r="AM4">
        <f>(($AD$5-$AE$5)/($AD$5-$AD$4))</f>
        <v>0.27027027027027029</v>
      </c>
      <c r="AN4">
        <f>1-(($AD$5-$AF$4)/($AD$5-$AD$4))</f>
        <v>0.10810810810810811</v>
      </c>
      <c r="AO4">
        <f>(($AE$5-$AC$4)/($AE$5-$AE$4))</f>
        <v>0.32258064516129031</v>
      </c>
      <c r="AP4">
        <f>1-(($AE$5-$AD$4)/($AE$5-$AE$4))</f>
        <v>0.12903225806451613</v>
      </c>
      <c r="AQ4">
        <f>1-(($AE$5-$AF$4)/($AE$5-$AE$4))</f>
        <v>0.25806451612903225</v>
      </c>
      <c r="AR4">
        <f>1-(($AF$5-$AC$4)/($AF$5-$AF$4))</f>
        <v>0.36111111111111116</v>
      </c>
      <c r="AS4">
        <f>(($AF$5-$AD$5)/($AF$5-$AF$4))</f>
        <v>8.3333333333333329E-2</v>
      </c>
      <c r="AT4">
        <f>(($AF$5-$AE$5)/($AF$5-$AF$4))</f>
        <v>0.3611111111111111</v>
      </c>
      <c r="AU4">
        <v>2</v>
      </c>
      <c r="AV4">
        <v>25</v>
      </c>
      <c r="AW4">
        <f>($AV$8-$AV$5)/200</f>
        <v>0.13</v>
      </c>
      <c r="AX4">
        <f>($AV$143-$AV$97)/200</f>
        <v>2.2250000000000001</v>
      </c>
      <c r="AY4">
        <f>COUNTA($T:$T)-1</f>
        <v>206</v>
      </c>
    </row>
    <row r="5" spans="1:72" x14ac:dyDescent="0.25">
      <c r="A5">
        <v>8</v>
      </c>
      <c r="J5">
        <v>13.632304999999988</v>
      </c>
      <c r="K5" t="s">
        <v>22</v>
      </c>
      <c r="Q5" t="str">
        <f>CONCATENATE(C5,E5,G5,I5)</f>
        <v/>
      </c>
      <c r="R5">
        <v>4</v>
      </c>
      <c r="S5" t="s">
        <v>219</v>
      </c>
      <c r="T5" t="s">
        <v>231</v>
      </c>
      <c r="U5" t="s">
        <v>223</v>
      </c>
      <c r="V5" t="str">
        <f>CONCATENATE($R$15,$R$16,$R$17,$R$18)</f>
        <v>3241</v>
      </c>
      <c r="W5" t="s">
        <v>223</v>
      </c>
      <c r="X5" t="s">
        <v>225</v>
      </c>
      <c r="Y5" t="s">
        <v>186</v>
      </c>
      <c r="Z5">
        <f>COUNTIF(P:P,3)</f>
        <v>155</v>
      </c>
      <c r="AA5">
        <f>(Z5/Z7)*100</f>
        <v>4.3600562587904363</v>
      </c>
      <c r="AB5">
        <f>(155/200)</f>
        <v>0.77500000000000002</v>
      </c>
      <c r="AC5">
        <v>150</v>
      </c>
      <c r="AD5">
        <v>134</v>
      </c>
      <c r="AE5">
        <v>124</v>
      </c>
      <c r="AF5">
        <v>137</v>
      </c>
      <c r="AG5">
        <v>1394</v>
      </c>
      <c r="AI5">
        <f>(($AC$6-$AD$6)/($AC$6-$AC$5))</f>
        <v>0.48571428571428571</v>
      </c>
      <c r="AJ5">
        <f>1-(($AC$6-$AE$6)/($AC$6-$AC$5))</f>
        <v>0.22857142857142854</v>
      </c>
      <c r="AK5">
        <f>(($AC$6-$AF$6)/($AC$6-$AC$5))</f>
        <v>0.34285714285714286</v>
      </c>
      <c r="AL5">
        <f>1-(($AD$6-$AC$5)/($AD$6-$AD$5))</f>
        <v>0.47058823529411764</v>
      </c>
      <c r="AM5">
        <f>(($AD$6-$AE$6)/($AD$6-$AD$5))</f>
        <v>0.29411764705882354</v>
      </c>
      <c r="AN5">
        <f>1-(($AD$6-$AF$5)/($AD$6-$AD$5))</f>
        <v>8.8235294117647078E-2</v>
      </c>
      <c r="AO5">
        <f>(($AE$6-$AC$5)/($AE$6-$AE$5))</f>
        <v>0.23529411764705882</v>
      </c>
      <c r="AP5">
        <f>1-(($AE$6-$AD$5)/($AE$6-$AE$5))</f>
        <v>0.29411764705882348</v>
      </c>
      <c r="AQ5">
        <f>1-(($AE$6-$AF$5)/($AE$6-$AE$5))</f>
        <v>0.38235294117647056</v>
      </c>
      <c r="AR5">
        <f>1-(($AF$6-$AC$5)/($AF$6-$AF$5))</f>
        <v>0.36111111111111116</v>
      </c>
      <c r="AS5">
        <f>(($AF$6-$AD$6)/($AF$6-$AF$5))</f>
        <v>0.1388888888888889</v>
      </c>
      <c r="AT5">
        <f>(($AF$6-$AE$6)/($AF$6-$AF$5))</f>
        <v>0.41666666666666669</v>
      </c>
      <c r="AU5">
        <v>4</v>
      </c>
      <c r="AV5">
        <v>34</v>
      </c>
      <c r="AW5">
        <f>($AV$9-$AV$6)/200</f>
        <v>0.125</v>
      </c>
      <c r="AX5">
        <f>($AV$182-$AV$144)/200</f>
        <v>8.9</v>
      </c>
    </row>
    <row r="6" spans="1:72" x14ac:dyDescent="0.25">
      <c r="A6">
        <v>9</v>
      </c>
      <c r="Q6" t="str">
        <f>CONCATENATE(C6,E6,G6,I6)</f>
        <v/>
      </c>
      <c r="R6">
        <v>1</v>
      </c>
      <c r="S6">
        <f xml:space="preserve"> (S$14/S$2)*100</f>
        <v>68.932038834951456</v>
      </c>
      <c r="T6" t="s">
        <v>228</v>
      </c>
      <c r="U6">
        <v>182</v>
      </c>
      <c r="V6" t="str">
        <f>CONCATENATE($R$19,$R$20,$R$21,$R$22)</f>
        <v>3241</v>
      </c>
      <c r="W6">
        <v>47</v>
      </c>
      <c r="X6">
        <f>COUNTIF($R:$R,1)+COUNTIF($R:$R,2)</f>
        <v>107</v>
      </c>
      <c r="Y6" t="s">
        <v>187</v>
      </c>
      <c r="Z6">
        <f>COUNTIF(P:P,4)</f>
        <v>18</v>
      </c>
      <c r="AA6">
        <f>(Z6/Z7)*100</f>
        <v>0.50632911392405067</v>
      </c>
      <c r="AB6">
        <f>(18/200)</f>
        <v>0.09</v>
      </c>
      <c r="AC6">
        <v>185</v>
      </c>
      <c r="AD6">
        <v>168</v>
      </c>
      <c r="AE6">
        <v>158</v>
      </c>
      <c r="AF6">
        <v>173</v>
      </c>
      <c r="AG6">
        <v>1499</v>
      </c>
      <c r="AI6">
        <f>1-(($AC$7-$AD$7)/($AC$7-$AC$6))</f>
        <v>0.45714285714285718</v>
      </c>
      <c r="AJ6">
        <f>1-(($AC$7-$AE$7)/($AC$7-$AC$6))</f>
        <v>0.1428571428571429</v>
      </c>
      <c r="AK6">
        <f>(($AC$7-$AF$7)/($AC$7-$AC$6))</f>
        <v>0.42857142857142855</v>
      </c>
      <c r="AL6">
        <f>(($AD$7-$AC$6)/($AD$7-$AD$6))</f>
        <v>0.48484848484848486</v>
      </c>
      <c r="AM6">
        <f>(($AD$7-$AE$7)/($AD$7-$AD$6))</f>
        <v>0.33333333333333331</v>
      </c>
      <c r="AN6">
        <f>1-(($AD$7-$AF$6)/($AD$7-$AD$6))</f>
        <v>0.15151515151515149</v>
      </c>
      <c r="AO6">
        <f>(($AE$7-$AC$6)/($AE$7-$AE$6))</f>
        <v>0.15625</v>
      </c>
      <c r="AP6">
        <f>1-(($AE$7-$AD$6)/($AE$7-$AE$6))</f>
        <v>0.3125</v>
      </c>
      <c r="AQ6">
        <f>1-(($AE$7-$AF$6)/($AE$7-$AE$6))</f>
        <v>0.46875</v>
      </c>
      <c r="AR6">
        <f>1-(($AF$7-$AC$6)/($AF$7-$AF$6))</f>
        <v>0.375</v>
      </c>
      <c r="AS6">
        <f>(($AF$7-$AD$7)/($AF$7-$AF$6))</f>
        <v>0.125</v>
      </c>
      <c r="AT6">
        <f>(($AF$7-$AE$7)/($AF$7-$AF$6))</f>
        <v>0.46875</v>
      </c>
      <c r="AU6">
        <v>1</v>
      </c>
      <c r="AV6">
        <v>45</v>
      </c>
      <c r="AW6">
        <f>($AV$10-$AV$7)/200</f>
        <v>0.13500000000000001</v>
      </c>
      <c r="AX6">
        <f>($AV$232-$AV$183)/200</f>
        <v>2.4649999999999999</v>
      </c>
    </row>
    <row r="7" spans="1:72" x14ac:dyDescent="0.25">
      <c r="A7">
        <v>10</v>
      </c>
      <c r="Q7" t="str">
        <f>CONCATENATE(C7,E7,G7,I7)</f>
        <v/>
      </c>
      <c r="R7">
        <v>3</v>
      </c>
      <c r="S7" t="s">
        <v>220</v>
      </c>
      <c r="T7" t="s">
        <v>229</v>
      </c>
      <c r="V7" t="str">
        <f>CONCATENATE($R$23,$R$24,$R$25,$R$26)</f>
        <v>3241</v>
      </c>
      <c r="X7" t="s">
        <v>226</v>
      </c>
      <c r="Y7" t="s">
        <v>188</v>
      </c>
      <c r="Z7">
        <f>COUNT(P:P)</f>
        <v>3555</v>
      </c>
      <c r="AC7">
        <v>220</v>
      </c>
      <c r="AD7">
        <v>201</v>
      </c>
      <c r="AE7">
        <v>190</v>
      </c>
      <c r="AF7">
        <v>205</v>
      </c>
      <c r="AG7">
        <v>1944</v>
      </c>
      <c r="AI7">
        <f>(($AC$8-$AD$8)/($AC$8-$AC$7))</f>
        <v>0.47058823529411764</v>
      </c>
      <c r="AJ7">
        <f>1-(($AC$8-$AE$8)/($AC$8-$AC$7))</f>
        <v>0.1470588235294118</v>
      </c>
      <c r="AK7">
        <f>1-(($AC$8-$AF$8)/($AC$8-$AC$7))</f>
        <v>0.44117647058823528</v>
      </c>
      <c r="AL7">
        <f>(($AD$8-$AC$7)/($AD$8-$AD$7))</f>
        <v>0.48648648648648651</v>
      </c>
      <c r="AM7">
        <f>(($AD$8-$AE$8)/($AD$8-$AD$7))</f>
        <v>0.35135135135135137</v>
      </c>
      <c r="AN7">
        <f>1-(($AD$8-$AF$7)/($AD$8-$AD$7))</f>
        <v>0.10810810810810811</v>
      </c>
      <c r="AO7">
        <f>(($AE$8-$AC$7)/($AE$8-$AE$7))</f>
        <v>0.14285714285714285</v>
      </c>
      <c r="AP7">
        <f>1-(($AE$8-$AD$7)/($AE$8-$AE$7))</f>
        <v>0.31428571428571428</v>
      </c>
      <c r="AQ7">
        <f>1-(($AE$8-$AF$7)/($AE$8-$AE$7))</f>
        <v>0.4285714285714286</v>
      </c>
      <c r="AR7">
        <f>(($AF$8-$AC$7)/($AF$8-$AF$7))</f>
        <v>0.5</v>
      </c>
      <c r="AS7">
        <f>1-(($AF$9-$AD$8)/($AF$9-$AF$8))</f>
        <v>8.333333333333337E-2</v>
      </c>
      <c r="AT7">
        <f>(($AF$8-$AE$8)/($AF$8-$AF$7))</f>
        <v>0.33333333333333331</v>
      </c>
      <c r="AU7">
        <v>3</v>
      </c>
      <c r="AV7">
        <v>55</v>
      </c>
      <c r="AW7">
        <f>($AV$11-$AV$8)/200</f>
        <v>0.16500000000000001</v>
      </c>
    </row>
    <row r="8" spans="1:72" x14ac:dyDescent="0.25">
      <c r="A8">
        <v>11</v>
      </c>
      <c r="Q8" t="str">
        <f>CONCATENATE(C8,E8,G8,I8)</f>
        <v/>
      </c>
      <c r="R8">
        <v>2</v>
      </c>
      <c r="S8">
        <f xml:space="preserve"> (S$16/S$2)*100</f>
        <v>9.7087378640776691</v>
      </c>
      <c r="T8" t="s">
        <v>230</v>
      </c>
      <c r="V8" t="str">
        <f>CONCATENATE($R$27,$R$28,$R$29,$R$30)</f>
        <v>3421</v>
      </c>
      <c r="X8">
        <f>COUNTIF($R:$R,3)+COUNTIF($R:$R,4)</f>
        <v>113</v>
      </c>
      <c r="AC8">
        <v>254</v>
      </c>
      <c r="AD8">
        <v>238</v>
      </c>
      <c r="AE8">
        <v>225</v>
      </c>
      <c r="AF8">
        <v>235</v>
      </c>
      <c r="AG8">
        <v>2542</v>
      </c>
      <c r="AI8">
        <f>1-(($AC$9-$AD$9)/($AC$9-$AC$8))</f>
        <v>0.48717948717948723</v>
      </c>
      <c r="AJ8">
        <f>1-(($AC$9-$AE$9)/($AC$9-$AC$8))</f>
        <v>7.6923076923076872E-2</v>
      </c>
      <c r="AK8">
        <f>1-(($AC$9-$AF$9)/($AC$9-$AC$8))</f>
        <v>0.4358974358974359</v>
      </c>
      <c r="AL8">
        <f>1-(($AD$9-$AC$8)/($AD$9-$AD$8))</f>
        <v>0.45714285714285718</v>
      </c>
      <c r="AM8">
        <f>(($AD$9-$AE$9)/($AD$9-$AD$8))</f>
        <v>0.45714285714285713</v>
      </c>
      <c r="AN8">
        <f>(($AD$8-$AF$8)/($AD$8-$AD$7))</f>
        <v>8.1081081081081086E-2</v>
      </c>
      <c r="AO8">
        <f>(($AE$9-$AC$8)/($AE$9-$AE$8))</f>
        <v>9.375E-2</v>
      </c>
      <c r="AP8">
        <f>1-(($AE$9-$AD$8)/($AE$9-$AE$8))</f>
        <v>0.40625</v>
      </c>
      <c r="AQ8">
        <f>1-(($AE$9-$AF$8)/($AE$9-$AE$8))</f>
        <v>0.3125</v>
      </c>
      <c r="AR8">
        <f>(($AF$9-$AC$8)/($AF$9-$AF$8))</f>
        <v>0.47222222222222221</v>
      </c>
      <c r="AS8">
        <f>1-(($AF$10-$AD$9)/($AF$10-$AF$9))</f>
        <v>5.2631578947368474E-2</v>
      </c>
      <c r="AT8">
        <f>(($AF$9-$AE$9)/($AF$9-$AF$8))</f>
        <v>0.3888888888888889</v>
      </c>
      <c r="AU8">
        <v>2</v>
      </c>
      <c r="AV8">
        <v>60</v>
      </c>
      <c r="AW8">
        <f>($AV$12-$AV$9)/200</f>
        <v>0.13500000000000001</v>
      </c>
    </row>
    <row r="9" spans="1:72" x14ac:dyDescent="0.25">
      <c r="A9">
        <v>12</v>
      </c>
      <c r="Q9" t="str">
        <f>CONCATENATE(C9,E9,G9,I9)</f>
        <v/>
      </c>
      <c r="R9">
        <v>4</v>
      </c>
      <c r="S9" t="s">
        <v>221</v>
      </c>
      <c r="T9" t="s">
        <v>231</v>
      </c>
      <c r="V9" t="str">
        <f>CONCATENATE($R$31,$R$32,$R$33,$R$34)</f>
        <v>3423</v>
      </c>
      <c r="X9" t="s">
        <v>227</v>
      </c>
      <c r="AC9">
        <v>293</v>
      </c>
      <c r="AD9">
        <v>273</v>
      </c>
      <c r="AE9">
        <v>257</v>
      </c>
      <c r="AF9">
        <v>271</v>
      </c>
      <c r="AG9">
        <v>4322</v>
      </c>
      <c r="AI9">
        <f>(($AC$10-$AD$10)/($AC$10-$AC$9))</f>
        <v>0.44117647058823528</v>
      </c>
      <c r="AJ9">
        <f>(($AC$9-$AE$10)/($AC$9-$AC$8))</f>
        <v>5.128205128205128E-2</v>
      </c>
      <c r="AK9">
        <f>1-(($AC$10-$AF$10)/($AC$10-$AC$9))</f>
        <v>0.47058823529411764</v>
      </c>
      <c r="AL9">
        <f>(($AD$10-$AC$9)/($AD$10-$AD$9))</f>
        <v>0.48717948717948717</v>
      </c>
      <c r="AM9">
        <f>1-(($AD$10-$AE$10)/($AD$10-$AD$9))</f>
        <v>0.46153846153846156</v>
      </c>
      <c r="AN9">
        <f>(($AD$9-$AF$9)/($AD$9-$AD$8))</f>
        <v>5.7142857142857141E-2</v>
      </c>
      <c r="AO9">
        <f>1-(($AE$11-$AC$9)/($AE$11-$AE$10))</f>
        <v>6.0606060606060552E-2</v>
      </c>
      <c r="AP9">
        <f>1-(($AE$10-$AD$9)/($AE$10-$AE$9))</f>
        <v>0.47058823529411764</v>
      </c>
      <c r="AQ9">
        <f>1-(($AE$10-$AF$9)/($AE$10-$AE$9))</f>
        <v>0.41176470588235292</v>
      </c>
      <c r="AR9">
        <f>(($AF$10-$AC$9)/($AF$10-$AF$9))</f>
        <v>0.42105263157894735</v>
      </c>
      <c r="AS9">
        <f>1-(($AF$11-$AD$10)/($AF$11-$AF$10))</f>
        <v>8.333333333333337E-2</v>
      </c>
      <c r="AT9">
        <f>(($AF$10-$AE$10)/($AF$10-$AF$9))</f>
        <v>0.47368421052631576</v>
      </c>
      <c r="AU9">
        <v>4</v>
      </c>
      <c r="AV9">
        <v>70</v>
      </c>
      <c r="AW9">
        <f>($AV$13-$AV$10)/200</f>
        <v>9.5000000000000001E-2</v>
      </c>
    </row>
    <row r="10" spans="1:72" x14ac:dyDescent="0.25">
      <c r="A10">
        <v>13</v>
      </c>
      <c r="F10">
        <v>19.265688999999995</v>
      </c>
      <c r="G10" s="1">
        <v>3</v>
      </c>
      <c r="P10">
        <v>1</v>
      </c>
      <c r="Q10" t="str">
        <f>CONCATENATE(C10,E10,G10,I10)</f>
        <v>3</v>
      </c>
      <c r="R10">
        <v>1</v>
      </c>
      <c r="S10">
        <f xml:space="preserve"> (S$18/S$2)*100</f>
        <v>11.650485436893204</v>
      </c>
      <c r="T10" t="s">
        <v>228</v>
      </c>
      <c r="V10" t="str">
        <f>CONCATENATE($R$35,$R$36,$R$37,$R$38)</f>
        <v>1423</v>
      </c>
      <c r="X10">
        <v>1</v>
      </c>
      <c r="AC10">
        <v>327</v>
      </c>
      <c r="AD10">
        <v>312</v>
      </c>
      <c r="AE10">
        <v>291</v>
      </c>
      <c r="AF10">
        <v>309</v>
      </c>
      <c r="AG10">
        <v>4787</v>
      </c>
      <c r="AI10">
        <f>1-(($AC$11-$AD$11)/($AC$11-$AC$10))</f>
        <v>0.48717948717948723</v>
      </c>
      <c r="AJ10">
        <f>(($AC$10-$AE$11)/($AC$10-$AC$9))</f>
        <v>8.8235294117647065E-2</v>
      </c>
      <c r="AK10">
        <f>1-(($AC$11-$AF$11)/($AC$11-$AC$10))</f>
        <v>0.46153846153846156</v>
      </c>
      <c r="AL10">
        <f>1-(($AD$11-$AC$10)/($AD$11-$AD$10))</f>
        <v>0.44117647058823528</v>
      </c>
      <c r="AM10">
        <f>1-(($AD$11-$AE$11)/($AD$11-$AD$10))</f>
        <v>0.3529411764705882</v>
      </c>
      <c r="AN10">
        <f>(($AD$10-$AF$10)/($AD$10-$AD$9))</f>
        <v>7.6923076923076927E-2</v>
      </c>
      <c r="AO10">
        <f>1-(($AE$12-$AC$10)/($AE$12-$AE$11))</f>
        <v>8.108108108108103E-2</v>
      </c>
      <c r="AP10">
        <f>(($AE$11-$AD$10)/($AE$11-$AE$10))</f>
        <v>0.36363636363636365</v>
      </c>
      <c r="AQ10">
        <f>(($AE$11-$AF$10)/($AE$11-$AE$10))</f>
        <v>0.45454545454545453</v>
      </c>
      <c r="AR10">
        <f>(($AF$11-$AC$10)/($AF$11-$AF$10))</f>
        <v>0.5</v>
      </c>
      <c r="AS10">
        <f>1-(($AF$12-$AD$11)/($AF$12-$AF$11))</f>
        <v>2.7027027027026973E-2</v>
      </c>
      <c r="AT10">
        <f>1-(($AF$11-$AE$11)/($AF$11-$AF$10))</f>
        <v>0.41666666666666663</v>
      </c>
      <c r="AU10">
        <v>1</v>
      </c>
      <c r="AV10">
        <v>82</v>
      </c>
      <c r="AW10">
        <f>($AV$14-$AV$11)/200</f>
        <v>0.105</v>
      </c>
    </row>
    <row r="11" spans="1:72" x14ac:dyDescent="0.25">
      <c r="A11">
        <v>14</v>
      </c>
      <c r="F11">
        <v>19.265688999999995</v>
      </c>
      <c r="G11" s="1">
        <v>3</v>
      </c>
      <c r="P11">
        <v>1</v>
      </c>
      <c r="Q11" t="str">
        <f>CONCATENATE(C11,E11,G11,I11)</f>
        <v>3</v>
      </c>
      <c r="R11">
        <v>3</v>
      </c>
      <c r="S11" t="s">
        <v>218</v>
      </c>
      <c r="T11" t="s">
        <v>229</v>
      </c>
      <c r="V11" t="str">
        <f>CONCATENATE($R$39,$R$40,$R$41,$R$42)</f>
        <v>1423</v>
      </c>
      <c r="AC11">
        <v>366</v>
      </c>
      <c r="AD11">
        <v>346</v>
      </c>
      <c r="AE11">
        <v>324</v>
      </c>
      <c r="AF11">
        <v>345</v>
      </c>
      <c r="AG11">
        <v>5280</v>
      </c>
      <c r="AI11">
        <f>(($AC$12-$AD$12)/($AC$12-$AC$11))</f>
        <v>0.48717948717948717</v>
      </c>
      <c r="AJ11">
        <f>(($AC$11-$AE$12)/($AC$11-$AC$10))</f>
        <v>0.12820512820512819</v>
      </c>
      <c r="AK11">
        <f>1-(($AC$12-$AF$12)/($AC$12-$AC$11))</f>
        <v>0.41025641025641024</v>
      </c>
      <c r="AL11">
        <f>(($AD$12-$AC$11)/($AD$12-$AD$11))</f>
        <v>0.5</v>
      </c>
      <c r="AM11">
        <f>1-(($AD$12-$AE$12)/($AD$12-$AD$11))</f>
        <v>0.375</v>
      </c>
      <c r="AN11">
        <f>(($AD$11-$AF$11)/($AD$11-$AD$10))</f>
        <v>2.9411764705882353E-2</v>
      </c>
      <c r="AO11">
        <f>1-(($AE$13-$AC$11)/($AE$13-$AE$12))</f>
        <v>0.125</v>
      </c>
      <c r="AP11">
        <f>(($AE$12-$AD$11)/($AE$12-$AE$11))</f>
        <v>0.40540540540540543</v>
      </c>
      <c r="AQ11">
        <f>(($AE$12-$AF$11)/($AE$12-$AE$11))</f>
        <v>0.43243243243243246</v>
      </c>
      <c r="AR11">
        <f>(($AF$12-$AC$11)/($AF$12-$AF$11))</f>
        <v>0.43243243243243246</v>
      </c>
      <c r="AS11">
        <f>1-(($AF$13-$AD$12)/($AF$13-$AF$12))</f>
        <v>8.8888888888888906E-2</v>
      </c>
      <c r="AT11">
        <f>1-(($AF$12-$AE$12)/($AF$12-$AF$11))</f>
        <v>0.43243243243243246</v>
      </c>
      <c r="AU11">
        <v>3</v>
      </c>
      <c r="AV11">
        <v>93</v>
      </c>
      <c r="AW11">
        <f>($AV$15-$AV$12)/200</f>
        <v>0.13500000000000001</v>
      </c>
    </row>
    <row r="12" spans="1:72" x14ac:dyDescent="0.25">
      <c r="A12">
        <v>15</v>
      </c>
      <c r="F12">
        <v>19.265688999999995</v>
      </c>
      <c r="G12" s="1">
        <v>3</v>
      </c>
      <c r="P12">
        <v>1</v>
      </c>
      <c r="Q12" t="str">
        <f>CONCATENATE(C12,E12,G12,I12)</f>
        <v>3</v>
      </c>
      <c r="R12">
        <v>2</v>
      </c>
      <c r="S12">
        <v>20</v>
      </c>
      <c r="T12" t="s">
        <v>230</v>
      </c>
      <c r="V12" t="str">
        <f>CONCATENATE($R$43,$R$44,$R$45,$R$46)</f>
        <v>1423</v>
      </c>
      <c r="AC12">
        <v>405</v>
      </c>
      <c r="AD12">
        <v>386</v>
      </c>
      <c r="AE12">
        <v>361</v>
      </c>
      <c r="AF12">
        <v>382</v>
      </c>
      <c r="AJ12">
        <f>(($AC$12-$AE$13)/($AC$12-$AC$11))</f>
        <v>0.10256410256410256</v>
      </c>
      <c r="AL12">
        <f>1-(($AD$13-$AC$12)/($AD$13-$AD$12))</f>
        <v>0.43181818181818177</v>
      </c>
      <c r="AM12">
        <f>1-(($AD$13-$AE$13)/($AD$13-$AD$12))</f>
        <v>0.34090909090909094</v>
      </c>
      <c r="AN12">
        <f>(($AD$12-$AF$12)/($AD$12-$AD$11))</f>
        <v>0.1</v>
      </c>
      <c r="AP12">
        <f>(($AE$13-$AD$12)/($AE$13-$AE$12))</f>
        <v>0.375</v>
      </c>
      <c r="AQ12">
        <f>(($AE$13-$AF$12)/($AE$13-$AE$12))</f>
        <v>0.47499999999999998</v>
      </c>
      <c r="AR12">
        <f>(($AF$13-$AC$12)/($AF$13-$AF$12))</f>
        <v>0.48888888888888887</v>
      </c>
      <c r="AT12">
        <f>1-(($AF$13-$AE$13)/($AF$13-$AF$12))</f>
        <v>0.42222222222222228</v>
      </c>
      <c r="AU12">
        <v>2</v>
      </c>
      <c r="AV12">
        <v>97</v>
      </c>
      <c r="AW12">
        <f>($AV$16-$AV$13)/200</f>
        <v>0.16500000000000001</v>
      </c>
    </row>
    <row r="13" spans="1:72" x14ac:dyDescent="0.25">
      <c r="A13">
        <v>16</v>
      </c>
      <c r="F13">
        <v>19.265688999999995</v>
      </c>
      <c r="G13" s="1">
        <v>3</v>
      </c>
      <c r="P13">
        <v>1</v>
      </c>
      <c r="Q13" t="str">
        <f>CONCATENATE(C13,E13,G13,I13)</f>
        <v>3</v>
      </c>
      <c r="R13">
        <v>4</v>
      </c>
      <c r="S13" t="s">
        <v>219</v>
      </c>
      <c r="T13" t="s">
        <v>231</v>
      </c>
      <c r="V13" t="str">
        <f>CONCATENATE($R$52,$R$53,$R$54,$R$55)</f>
        <v>2314</v>
      </c>
      <c r="AC13">
        <v>972</v>
      </c>
      <c r="AD13">
        <v>430</v>
      </c>
      <c r="AE13">
        <v>401</v>
      </c>
      <c r="AF13">
        <v>427</v>
      </c>
      <c r="AN13">
        <f>(($AD$13-$AF$13)/($AD$13-$AD$12))</f>
        <v>6.8181818181818177E-2</v>
      </c>
      <c r="AU13">
        <v>4</v>
      </c>
      <c r="AV13">
        <v>101</v>
      </c>
      <c r="AW13">
        <f>($AV$17-$AV$14)/200</f>
        <v>0.115</v>
      </c>
    </row>
    <row r="14" spans="1:72" x14ac:dyDescent="0.25">
      <c r="A14">
        <v>17</v>
      </c>
      <c r="F14">
        <v>19.265688999999995</v>
      </c>
      <c r="G14" s="1">
        <v>3</v>
      </c>
      <c r="P14">
        <v>1</v>
      </c>
      <c r="Q14" t="str">
        <f>CONCATENATE(C14,E14,G14,I14)</f>
        <v>3</v>
      </c>
      <c r="R14">
        <v>1</v>
      </c>
      <c r="S14">
        <v>142</v>
      </c>
      <c r="T14" t="s">
        <v>228</v>
      </c>
      <c r="V14" t="str">
        <f>CONCATENATE($R$56,$R$57,$R$58,$R$59)</f>
        <v>2314</v>
      </c>
      <c r="AC14">
        <v>1029</v>
      </c>
      <c r="AD14">
        <v>945</v>
      </c>
      <c r="AE14">
        <v>946</v>
      </c>
      <c r="AF14">
        <v>972</v>
      </c>
      <c r="AU14">
        <v>1</v>
      </c>
      <c r="AV14">
        <v>114</v>
      </c>
      <c r="AW14">
        <f>($AV$18-$AV$15)/200</f>
        <v>0.13</v>
      </c>
    </row>
    <row r="15" spans="1:72" x14ac:dyDescent="0.25">
      <c r="A15">
        <v>18</v>
      </c>
      <c r="F15">
        <v>19.265688999999995</v>
      </c>
      <c r="G15" s="1">
        <v>3</v>
      </c>
      <c r="P15">
        <v>1</v>
      </c>
      <c r="Q15" t="str">
        <f>CONCATENATE(C15,E15,G15,I15)</f>
        <v>3</v>
      </c>
      <c r="R15">
        <v>3</v>
      </c>
      <c r="S15" t="s">
        <v>220</v>
      </c>
      <c r="T15" t="s">
        <v>229</v>
      </c>
      <c r="V15" t="str">
        <f>CONCATENATE($R$60,$R$61,$R$62,$R$63)</f>
        <v>2341</v>
      </c>
      <c r="AC15">
        <v>1086</v>
      </c>
      <c r="AD15">
        <v>998</v>
      </c>
      <c r="AE15">
        <v>999</v>
      </c>
      <c r="AF15">
        <v>1029</v>
      </c>
      <c r="AI15">
        <f>1-(($AC$14-$AD$15)/($AC$14-$AC$13))</f>
        <v>0.45614035087719296</v>
      </c>
      <c r="AJ15">
        <f>1-(($AC$14-$AE$15)/($AC$14-$AC$13))</f>
        <v>0.47368421052631582</v>
      </c>
      <c r="AK15">
        <f>1-(($AC$14-$AF$14)/($AC$14-$AC$13))</f>
        <v>0</v>
      </c>
      <c r="AL15">
        <f>(($AD$15-$AC$13)/($AD$15-$AD$14))</f>
        <v>0.49056603773584906</v>
      </c>
      <c r="AM15">
        <f>1-(($AD$15-$AE$14)/($AD$15-$AD$14))</f>
        <v>1.8867924528301883E-2</v>
      </c>
      <c r="AN15">
        <f>(($AD$15-$AF$14)/($AD$15-$AD$14))</f>
        <v>0.49056603773584906</v>
      </c>
      <c r="AO15">
        <f>1-(($AE$15-$AC$13)/($AE$15-$AE$14))</f>
        <v>0.49056603773584906</v>
      </c>
      <c r="AP15">
        <f>(($AE$15-$AD$15)/($AE$15-$AE$14))</f>
        <v>1.8867924528301886E-2</v>
      </c>
      <c r="AQ15">
        <f>1-(($AE$15-$AF$14)/($AE$15-$AE$14))</f>
        <v>0.49056603773584906</v>
      </c>
      <c r="AR15">
        <f>1-(($AF$15-$AC$13)/($AF$15-$AF$14))</f>
        <v>0</v>
      </c>
      <c r="AS15">
        <f>1-(($AF$15-$AD$15)/($AF$15-$AF$14))</f>
        <v>0.45614035087719296</v>
      </c>
      <c r="AT15">
        <f>1-(($AF$15-$AE$15)/($AF$15-$AF$14))</f>
        <v>0.47368421052631582</v>
      </c>
      <c r="AU15">
        <v>3</v>
      </c>
      <c r="AV15">
        <v>124</v>
      </c>
      <c r="AW15">
        <f>($AV$19-$AV$16)/200</f>
        <v>0.12</v>
      </c>
    </row>
    <row r="16" spans="1:72" x14ac:dyDescent="0.25">
      <c r="A16">
        <v>19</v>
      </c>
      <c r="F16">
        <v>19.265688999999995</v>
      </c>
      <c r="G16" s="1">
        <v>3</v>
      </c>
      <c r="P16">
        <v>1</v>
      </c>
      <c r="Q16" t="str">
        <f>CONCATENATE(C16,E16,G16,I16)</f>
        <v>3</v>
      </c>
      <c r="R16">
        <v>2</v>
      </c>
      <c r="S16">
        <v>20</v>
      </c>
      <c r="T16" t="s">
        <v>230</v>
      </c>
      <c r="V16" t="str">
        <f>CONCATENATE($R$64,$R$65,$R$66,$R$67)</f>
        <v>3241</v>
      </c>
      <c r="AC16">
        <v>1136</v>
      </c>
      <c r="AD16">
        <v>1056</v>
      </c>
      <c r="AE16">
        <v>1057</v>
      </c>
      <c r="AF16">
        <v>1082</v>
      </c>
      <c r="AI16">
        <f>1-(($AC$15-$AD$16)/($AC$15-$AC$14))</f>
        <v>0.47368421052631582</v>
      </c>
      <c r="AJ16">
        <f>1-(($AC$15-$AE$16)/($AC$15-$AC$14))</f>
        <v>0.49122807017543857</v>
      </c>
      <c r="AK16">
        <f>1-(($AC$15-$AF$15)/($AC$15-$AC$14))</f>
        <v>0</v>
      </c>
      <c r="AL16">
        <f>(($AD$16-$AC$14)/($AD$16-$AD$15))</f>
        <v>0.46551724137931033</v>
      </c>
      <c r="AM16">
        <f>1-(($AD$16-$AE$15)/($AD$16-$AD$15))</f>
        <v>1.7241379310344862E-2</v>
      </c>
      <c r="AN16">
        <f>(($AD$16-$AF$15)/($AD$16-$AD$15))</f>
        <v>0.46551724137931033</v>
      </c>
      <c r="AO16">
        <f>(($AE$16-$AC$14)/($AE$16-$AE$15))</f>
        <v>0.48275862068965519</v>
      </c>
      <c r="AP16">
        <f>(($AE$16-$AD$16)/($AE$16-$AE$15))</f>
        <v>1.7241379310344827E-2</v>
      </c>
      <c r="AQ16">
        <f>(($AE$16-$AF$15)/($AE$16-$AE$15))</f>
        <v>0.48275862068965519</v>
      </c>
      <c r="AR16">
        <f>1-(($AF$16-$AC$14)/($AF$16-$AF$15))</f>
        <v>0</v>
      </c>
      <c r="AS16">
        <f>(($AF$16-$AD$16)/($AF$16-$AF$15))</f>
        <v>0.49056603773584906</v>
      </c>
      <c r="AT16">
        <f>(($AF$16-$AE$16)/($AF$16-$AF$15))</f>
        <v>0.47169811320754718</v>
      </c>
      <c r="AU16">
        <v>2</v>
      </c>
      <c r="AV16">
        <v>134</v>
      </c>
      <c r="AW16">
        <f>($AV$20-$AV$17)/200</f>
        <v>0.155</v>
      </c>
    </row>
    <row r="17" spans="1:49" x14ac:dyDescent="0.25">
      <c r="A17">
        <v>20</v>
      </c>
      <c r="F17">
        <v>19.265688999999995</v>
      </c>
      <c r="G17" s="1">
        <v>3</v>
      </c>
      <c r="P17">
        <v>1</v>
      </c>
      <c r="Q17" t="str">
        <f>CONCATENATE(C17,E17,G17,I17)</f>
        <v>3</v>
      </c>
      <c r="R17">
        <v>4</v>
      </c>
      <c r="S17" t="s">
        <v>221</v>
      </c>
      <c r="T17" t="s">
        <v>231</v>
      </c>
      <c r="V17" t="str">
        <f>CONCATENATE($R$68,$R$69,$R$70,$R$71)</f>
        <v>3241</v>
      </c>
      <c r="AC17">
        <v>1176</v>
      </c>
      <c r="AD17">
        <v>1109</v>
      </c>
      <c r="AE17">
        <v>1108</v>
      </c>
      <c r="AF17">
        <v>1129</v>
      </c>
      <c r="AI17">
        <f>1-(($AC$16-$AD$17)/($AC$16-$AC$15))</f>
        <v>0.45999999999999996</v>
      </c>
      <c r="AJ17">
        <f>1-(($AC$16-$AE$17)/($AC$16-$AC$15))</f>
        <v>0.43999999999999995</v>
      </c>
      <c r="AK17">
        <f>(($AC$15-$AF$16)/($AC$15-$AC$14))</f>
        <v>7.0175438596491224E-2</v>
      </c>
      <c r="AL17">
        <f>(($AD$17-$AC$15)/($AD$17-$AD$16))</f>
        <v>0.43396226415094341</v>
      </c>
      <c r="AM17">
        <f>1-(($AD$17-$AE$16)/($AD$17-$AD$16))</f>
        <v>1.8867924528301883E-2</v>
      </c>
      <c r="AN17">
        <f>1-(($AD$17-$AF$16)/($AD$17-$AD$16))</f>
        <v>0.49056603773584906</v>
      </c>
      <c r="AO17">
        <f>(($AE$17-$AC$15)/($AE$17-$AE$16))</f>
        <v>0.43137254901960786</v>
      </c>
      <c r="AP17">
        <f>1-(($AE$18-$AD$17)/($AE$18-$AE$17))</f>
        <v>2.2727272727272707E-2</v>
      </c>
      <c r="AQ17">
        <f>1-(($AE$17-$AF$16)/($AE$17-$AE$16))</f>
        <v>0.49019607843137258</v>
      </c>
      <c r="AR17">
        <f>1-(($AF$17-$AC$15)/($AF$17-$AF$16))</f>
        <v>8.5106382978723416E-2</v>
      </c>
      <c r="AS17">
        <f>(($AF$17-$AD$17)/($AF$17-$AF$16))</f>
        <v>0.42553191489361702</v>
      </c>
      <c r="AT17">
        <f>(($AF$17-$AE$17)/($AF$17-$AF$16))</f>
        <v>0.44680851063829785</v>
      </c>
      <c r="AU17">
        <v>4</v>
      </c>
      <c r="AV17">
        <v>137</v>
      </c>
      <c r="AW17">
        <f>($AV$21-$AV$18)/200</f>
        <v>0.115</v>
      </c>
    </row>
    <row r="18" spans="1:49" x14ac:dyDescent="0.25">
      <c r="A18">
        <v>21</v>
      </c>
      <c r="F18">
        <v>19.265688999999995</v>
      </c>
      <c r="G18" s="1">
        <v>3</v>
      </c>
      <c r="P18">
        <v>1</v>
      </c>
      <c r="Q18" t="str">
        <f>CONCATENATE(C18,E18,G18,I18)</f>
        <v>3</v>
      </c>
      <c r="R18">
        <v>1</v>
      </c>
      <c r="S18">
        <v>24</v>
      </c>
      <c r="T18" t="s">
        <v>228</v>
      </c>
      <c r="V18" t="str">
        <f>CONCATENATE($R$72,$R$73,$R$74,$R$75)</f>
        <v>3241</v>
      </c>
      <c r="AC18">
        <v>1217</v>
      </c>
      <c r="AD18">
        <v>1157</v>
      </c>
      <c r="AE18">
        <v>1152</v>
      </c>
      <c r="AF18">
        <v>1171</v>
      </c>
      <c r="AI18">
        <f>(($AC$17-$AD$18)/($AC$17-$AC$16))</f>
        <v>0.47499999999999998</v>
      </c>
      <c r="AJ18">
        <f>1-(($AC$17-$AE$18)/($AC$17-$AC$16))</f>
        <v>0.4</v>
      </c>
      <c r="AK18">
        <f>(($AC$16-$AF$17)/($AC$16-$AC$15))</f>
        <v>0.14000000000000001</v>
      </c>
      <c r="AL18">
        <f>(($AD$18-$AC$16)/($AD$18-$AD$17))</f>
        <v>0.4375</v>
      </c>
      <c r="AM18">
        <f>(($AD$17-$AE$17)/($AD$17-$AD$16))</f>
        <v>1.8867924528301886E-2</v>
      </c>
      <c r="AN18">
        <f>1-(($AD$18-$AF$17)/($AD$18-$AD$17))</f>
        <v>0.41666666666666663</v>
      </c>
      <c r="AO18">
        <f>(($AE$18-$AC$16)/($AE$18-$AE$17))</f>
        <v>0.36363636363636365</v>
      </c>
      <c r="AP18">
        <f>1-(($AE$19-$AD$18)/($AE$19-$AE$18))</f>
        <v>0.125</v>
      </c>
      <c r="AQ18">
        <f>1-(($AE$18-$AF$17)/($AE$18-$AE$17))</f>
        <v>0.47727272727272729</v>
      </c>
      <c r="AR18">
        <f>1-(($AF$18-$AC$16)/($AF$18-$AF$17))</f>
        <v>0.16666666666666663</v>
      </c>
      <c r="AS18">
        <f>(($AF$18-$AD$18)/($AF$18-$AF$17))</f>
        <v>0.33333333333333331</v>
      </c>
      <c r="AT18">
        <f>(($AF$18-$AE$18)/($AF$18-$AF$17))</f>
        <v>0.45238095238095238</v>
      </c>
      <c r="AU18">
        <v>1</v>
      </c>
      <c r="AV18">
        <v>150</v>
      </c>
      <c r="AW18">
        <f>($AV$22-$AV$19)/200</f>
        <v>0.13500000000000001</v>
      </c>
    </row>
    <row r="19" spans="1:49" x14ac:dyDescent="0.25">
      <c r="A19">
        <v>22</v>
      </c>
      <c r="F19">
        <v>19.265688999999995</v>
      </c>
      <c r="G19" s="1">
        <v>3</v>
      </c>
      <c r="P19">
        <v>1</v>
      </c>
      <c r="Q19" t="str">
        <f>CONCATENATE(C19,E19,G19,I19)</f>
        <v>3</v>
      </c>
      <c r="R19">
        <v>3</v>
      </c>
      <c r="T19" t="s">
        <v>229</v>
      </c>
      <c r="V19" t="str">
        <f>CONCATENATE($R$76,$R$77,$R$78,$R$79)</f>
        <v>3241</v>
      </c>
      <c r="AC19">
        <v>1253</v>
      </c>
      <c r="AD19">
        <v>1198</v>
      </c>
      <c r="AE19">
        <v>1192</v>
      </c>
      <c r="AF19">
        <v>1212</v>
      </c>
      <c r="AI19">
        <f>(($AC$18-$AD$19)/($AC$18-$AC$17))</f>
        <v>0.46341463414634149</v>
      </c>
      <c r="AJ19">
        <f>1-(($AC$18-$AE$19)/($AC$18-$AC$17))</f>
        <v>0.3902439024390244</v>
      </c>
      <c r="AK19">
        <f>(($AC$17-$AF$18)/($AC$17-$AC$16))</f>
        <v>0.125</v>
      </c>
      <c r="AL19">
        <f>1-(($AD$19-$AC$17)/($AD$19-$AD$18))</f>
        <v>0.46341463414634143</v>
      </c>
      <c r="AM19">
        <f>(($AD$18-$AE$18)/($AD$18-$AD$17))</f>
        <v>0.10416666666666667</v>
      </c>
      <c r="AN19">
        <f>1-(($AD$19-$AF$18)/($AD$19-$AD$18))</f>
        <v>0.34146341463414631</v>
      </c>
      <c r="AO19">
        <f>(($AE$19-$AC$17)/($AE$19-$AE$18))</f>
        <v>0.4</v>
      </c>
      <c r="AP19">
        <f>1-(($AE$20-$AD$19)/($AE$20-$AE$19))</f>
        <v>0.16666666666666663</v>
      </c>
      <c r="AQ19">
        <f>1-(($AE$19-$AF$18)/($AE$19-$AE$18))</f>
        <v>0.47499999999999998</v>
      </c>
      <c r="AR19">
        <f>1-(($AF$19-$AC$17)/($AF$19-$AF$18))</f>
        <v>0.12195121951219512</v>
      </c>
      <c r="AS19">
        <f>(($AF$19-$AD$19)/($AF$19-$AF$18))</f>
        <v>0.34146341463414637</v>
      </c>
      <c r="AT19">
        <f>(($AF$19-$AE$19)/($AF$19-$AF$18))</f>
        <v>0.48780487804878048</v>
      </c>
      <c r="AU19">
        <v>3</v>
      </c>
      <c r="AV19">
        <v>158</v>
      </c>
      <c r="AW19">
        <f>($AV$23-$AV$20)/200</f>
        <v>0.11</v>
      </c>
    </row>
    <row r="20" spans="1:49" x14ac:dyDescent="0.25">
      <c r="A20">
        <v>23</v>
      </c>
      <c r="F20">
        <v>19.265688999999995</v>
      </c>
      <c r="G20" s="1">
        <v>3</v>
      </c>
      <c r="P20">
        <v>1</v>
      </c>
      <c r="Q20" t="str">
        <f>CONCATENATE(C20,E20,G20,I20)</f>
        <v>3</v>
      </c>
      <c r="R20">
        <v>2</v>
      </c>
      <c r="T20" t="s">
        <v>230</v>
      </c>
      <c r="V20" t="str">
        <f>CONCATENATE($R$80,$R$81,$R$82,$R$83)</f>
        <v>3244</v>
      </c>
      <c r="AC20">
        <v>1291</v>
      </c>
      <c r="AD20">
        <v>1237</v>
      </c>
      <c r="AE20">
        <v>1228</v>
      </c>
      <c r="AF20">
        <v>1249</v>
      </c>
      <c r="AI20">
        <f>(($AC$19-$AD$20)/($AC$19-$AC$18))</f>
        <v>0.44444444444444442</v>
      </c>
      <c r="AJ20">
        <f>1-(($AC$19-$AE$20)/($AC$19-$AC$18))</f>
        <v>0.30555555555555558</v>
      </c>
      <c r="AK20">
        <f>(($AC$18-$AF$19)/($AC$18-$AC$17))</f>
        <v>0.12195121951219512</v>
      </c>
      <c r="AL20">
        <f>1-(($AD$20-$AC$18)/($AD$20-$AD$19))</f>
        <v>0.48717948717948723</v>
      </c>
      <c r="AM20">
        <f>(($AD$19-$AE$19)/($AD$19-$AD$18))</f>
        <v>0.14634146341463414</v>
      </c>
      <c r="AN20">
        <f>1-(($AD$20-$AF$19)/($AD$20-$AD$19))</f>
        <v>0.35897435897435892</v>
      </c>
      <c r="AO20">
        <f>(($AE$20-$AC$18)/($AE$20-$AE$19))</f>
        <v>0.30555555555555558</v>
      </c>
      <c r="AP20">
        <f>1-(($AE$21-$AD$20)/($AE$21-$AE$20))</f>
        <v>0.3214285714285714</v>
      </c>
      <c r="AQ20">
        <f>(($AE$20-$AF$19)/($AE$20-$AE$19))</f>
        <v>0.44444444444444442</v>
      </c>
      <c r="AR20">
        <f>1-(($AF$20-$AC$18)/($AF$20-$AF$19))</f>
        <v>0.13513513513513509</v>
      </c>
      <c r="AS20">
        <f>(($AF$20-$AD$20)/($AF$20-$AF$19))</f>
        <v>0.32432432432432434</v>
      </c>
      <c r="AT20">
        <f>1-(($AF$20-$AE$20)/($AF$20-$AF$19))</f>
        <v>0.43243243243243246</v>
      </c>
      <c r="AU20">
        <v>2</v>
      </c>
      <c r="AV20">
        <v>168</v>
      </c>
      <c r="AW20">
        <f>($AV$24-$AV$21)/200</f>
        <v>0.14000000000000001</v>
      </c>
    </row>
    <row r="21" spans="1:49" x14ac:dyDescent="0.25">
      <c r="A21">
        <v>24</v>
      </c>
      <c r="F21">
        <v>19.265688999999995</v>
      </c>
      <c r="G21" s="1">
        <v>3</v>
      </c>
      <c r="P21">
        <v>1</v>
      </c>
      <c r="Q21" t="str">
        <f>CONCATENATE(C21,E21,G21,I21)</f>
        <v>3</v>
      </c>
      <c r="R21">
        <v>4</v>
      </c>
      <c r="T21" t="s">
        <v>231</v>
      </c>
      <c r="V21" t="str">
        <f>CONCATENATE($R$84,$R$85,$R$86,$R$87)</f>
        <v>3124</v>
      </c>
      <c r="AC21">
        <v>1329</v>
      </c>
      <c r="AD21">
        <v>1271</v>
      </c>
      <c r="AE21">
        <v>1256</v>
      </c>
      <c r="AF21">
        <v>1276</v>
      </c>
      <c r="AI21">
        <f>1-(($AC$20-$AD$21)/($AC$20-$AC$19))</f>
        <v>0.47368421052631582</v>
      </c>
      <c r="AJ21">
        <f>1-(($AC$20-$AE$21)/($AC$20-$AC$19))</f>
        <v>7.8947368421052655E-2</v>
      </c>
      <c r="AK21">
        <f>(($AC$19-$AF$20)/($AC$19-$AC$18))</f>
        <v>0.1111111111111111</v>
      </c>
      <c r="AL21">
        <f>1-(($AD$21-$AC$19)/($AD$21-$AD$20))</f>
        <v>0.47058823529411764</v>
      </c>
      <c r="AM21">
        <f>(($AD$20-$AE$20)/($AD$20-$AD$19))</f>
        <v>0.23076923076923078</v>
      </c>
      <c r="AN21">
        <f>1-(($AD$21-$AF$20)/($AD$21-$AD$20))</f>
        <v>0.3529411764705882</v>
      </c>
      <c r="AO21">
        <f>(($AE$21-$AC$19)/($AE$21-$AE$20))</f>
        <v>0.10714285714285714</v>
      </c>
      <c r="AP21">
        <f>1-(($AE$22-$AD$21)/($AE$22-$AE$21))</f>
        <v>0.4838709677419355</v>
      </c>
      <c r="AQ21">
        <f>(($AE$21-$AF$20)/($AE$21-$AE$20))</f>
        <v>0.25</v>
      </c>
      <c r="AR21">
        <f>1-(($AF$21-$AC$19)/($AF$21-$AF$20))</f>
        <v>0.14814814814814814</v>
      </c>
      <c r="AS21">
        <f>(($AF$21-$AD$21)/($AF$21-$AF$20))</f>
        <v>0.18518518518518517</v>
      </c>
      <c r="AT21">
        <f>1-(($AF$21-$AE$21)/($AF$21-$AF$20))</f>
        <v>0.2592592592592593</v>
      </c>
      <c r="AU21">
        <v>4</v>
      </c>
      <c r="AV21">
        <v>173</v>
      </c>
      <c r="AW21">
        <f>($AV$25-$AV$22)/200</f>
        <v>0.1</v>
      </c>
    </row>
    <row r="22" spans="1:49" x14ac:dyDescent="0.25">
      <c r="A22">
        <v>25</v>
      </c>
      <c r="D22">
        <v>39.615963999999991</v>
      </c>
      <c r="E22" s="2">
        <v>2</v>
      </c>
      <c r="F22">
        <v>19.265688999999995</v>
      </c>
      <c r="G22" s="1">
        <v>3</v>
      </c>
      <c r="P22">
        <v>2</v>
      </c>
      <c r="Q22" t="str">
        <f>CONCATENATE(C22,E22,G22,I22)</f>
        <v>23</v>
      </c>
      <c r="R22">
        <v>1</v>
      </c>
      <c r="T22" t="s">
        <v>228</v>
      </c>
      <c r="V22" t="str">
        <f>CONCATENATE($R$88,$R$89,$R$90,$R$91)</f>
        <v>3124</v>
      </c>
      <c r="AC22">
        <v>1366</v>
      </c>
      <c r="AD22">
        <v>1307</v>
      </c>
      <c r="AE22">
        <v>1287</v>
      </c>
      <c r="AF22">
        <v>1280</v>
      </c>
      <c r="AI22">
        <f>1-(($AC$21-$AD$22)/($AC$21-$AC$20))</f>
        <v>0.42105263157894735</v>
      </c>
      <c r="AJ22">
        <f>(($AC$20-$AE$22)/($AC$20-$AC$19))</f>
        <v>0.10526315789473684</v>
      </c>
      <c r="AK22">
        <f>(($AC$20-$AF$21)/($AC$20-$AC$19))</f>
        <v>0.39473684210526316</v>
      </c>
      <c r="AL22">
        <f>(($AD$22-$AC$20)/($AD$22-$AD$21))</f>
        <v>0.44444444444444442</v>
      </c>
      <c r="AM22">
        <f>(($AD$21-$AE$21)/($AD$21-$AD$20))</f>
        <v>0.44117647058823528</v>
      </c>
      <c r="AN22">
        <f>1-(($AD$22-$AF$21)/($AD$22-$AD$21))</f>
        <v>0.13888888888888884</v>
      </c>
      <c r="AO22">
        <f>1-(($AE$23-$AC$20)/($AE$23-$AE$22))</f>
        <v>9.7560975609756073E-2</v>
      </c>
      <c r="AP22">
        <f>1-(($AE$23-$AD$22)/($AE$23-$AE$22))</f>
        <v>0.48780487804878048</v>
      </c>
      <c r="AQ22">
        <f>(($AE$22-$AF$21)/($AE$22-$AE$21))</f>
        <v>0.35483870967741937</v>
      </c>
      <c r="AR22">
        <f>1-(($AF$23-$AC$20)/($AF$23-$AF$22))</f>
        <v>0.35483870967741937</v>
      </c>
      <c r="AS22">
        <f>(($AF$23-$AD$22)/($AF$23-$AF$22))</f>
        <v>0.12903225806451613</v>
      </c>
      <c r="AT22">
        <f>1-(($AF$23-$AE$22)/($AF$23-$AF$22))</f>
        <v>0.22580645161290325</v>
      </c>
      <c r="AU22">
        <v>1</v>
      </c>
      <c r="AV22">
        <v>185</v>
      </c>
      <c r="AW22">
        <f>($AV$26-$AV$23)/200</f>
        <v>0.15</v>
      </c>
    </row>
    <row r="23" spans="1:49" x14ac:dyDescent="0.25">
      <c r="A23">
        <v>26</v>
      </c>
      <c r="D23">
        <v>39.615963999999991</v>
      </c>
      <c r="E23" s="2">
        <v>2</v>
      </c>
      <c r="F23">
        <v>19.265688999999995</v>
      </c>
      <c r="G23" s="1">
        <v>3</v>
      </c>
      <c r="P23">
        <v>2</v>
      </c>
      <c r="Q23" t="str">
        <f>CONCATENATE(C23,E23,G23,I23)</f>
        <v>23</v>
      </c>
      <c r="R23">
        <v>3</v>
      </c>
      <c r="T23" t="s">
        <v>229</v>
      </c>
      <c r="V23" t="str">
        <f>CONCATENATE($R$92,$R$93,$R$94,$R$95)</f>
        <v>1324</v>
      </c>
      <c r="AC23">
        <v>1542</v>
      </c>
      <c r="AD23">
        <v>1346</v>
      </c>
      <c r="AE23">
        <v>1328</v>
      </c>
      <c r="AF23">
        <v>1311</v>
      </c>
      <c r="AI23">
        <f>1-(($AC$22-$AD$23)/($AC$22-$AC$21))</f>
        <v>0.45945945945945943</v>
      </c>
      <c r="AJ23">
        <f>(($AC$21-$AE$23)/($AC$21-$AC$20))</f>
        <v>2.6315789473684209E-2</v>
      </c>
      <c r="AK23">
        <f>(($AC$20-$AF$22)/($AC$20-$AC$19))</f>
        <v>0.28947368421052633</v>
      </c>
      <c r="AL23">
        <f>(($AD$23-$AC$21)/($AD$23-$AD$22))</f>
        <v>0.4358974358974359</v>
      </c>
      <c r="AM23">
        <f>1-(($AD$22-$AE$22)/($AD$22-$AD$21))</f>
        <v>0.44444444444444442</v>
      </c>
      <c r="AN23">
        <f>1-(($AD$22-$AF$22)/($AD$22-$AD$21))</f>
        <v>0.25</v>
      </c>
      <c r="AO23">
        <f>1-(($AE$24-$AC$21)/($AE$24-$AE$23))</f>
        <v>2.3809523809523836E-2</v>
      </c>
      <c r="AP23">
        <f>1-(($AE$24-$AD$23)/($AE$24-$AE$23))</f>
        <v>0.4285714285714286</v>
      </c>
      <c r="AQ23">
        <f>(($AE$22-$AF$22)/($AE$22-$AE$21))</f>
        <v>0.22580645161290322</v>
      </c>
      <c r="AR23">
        <f>1-(($AF$24-$AC$21)/($AF$24-$AF$23))</f>
        <v>0.47368421052631582</v>
      </c>
      <c r="AS23">
        <f>(($AF$24-$AD$23)/($AF$24-$AF$23))</f>
        <v>7.8947368421052627E-2</v>
      </c>
      <c r="AT23">
        <f>1-(($AF$24-$AE$23)/($AF$24-$AF$23))</f>
        <v>0.44736842105263153</v>
      </c>
      <c r="AU23">
        <v>3</v>
      </c>
      <c r="AV23">
        <v>190</v>
      </c>
      <c r="AW23">
        <f>($AV$27-$AV$24)/200</f>
        <v>0.12</v>
      </c>
    </row>
    <row r="24" spans="1:49" x14ac:dyDescent="0.25">
      <c r="A24">
        <v>27</v>
      </c>
      <c r="D24">
        <v>39.615963999999991</v>
      </c>
      <c r="E24" s="2">
        <v>2</v>
      </c>
      <c r="F24">
        <v>19.265688999999995</v>
      </c>
      <c r="G24" s="1">
        <v>3</v>
      </c>
      <c r="P24">
        <v>2</v>
      </c>
      <c r="Q24" t="str">
        <f>CONCATENATE(C24,E24,G24,I24)</f>
        <v>23</v>
      </c>
      <c r="R24">
        <v>2</v>
      </c>
      <c r="T24" t="s">
        <v>232</v>
      </c>
      <c r="V24" t="str">
        <f>CONCATENATE($R$98,$R$99,$R$100,$R$101)</f>
        <v>3241</v>
      </c>
      <c r="AC24">
        <v>1580</v>
      </c>
      <c r="AD24">
        <v>1386</v>
      </c>
      <c r="AE24">
        <v>1370</v>
      </c>
      <c r="AF24">
        <v>1349</v>
      </c>
      <c r="AK24">
        <f>(($AC$21-$AF$23)/($AC$21-$AC$20))</f>
        <v>0.47368421052631576</v>
      </c>
      <c r="AL24">
        <f>(($AD$24-$AC$22)/($AD$24-$AD$23))</f>
        <v>0.5</v>
      </c>
      <c r="AM24">
        <f>(($AD$23-$AE$23)/($AD$23-$AD$22))</f>
        <v>0.46153846153846156</v>
      </c>
      <c r="AN24">
        <f>1-(($AD$23-$AF$23)/($AD$23-$AD$22))</f>
        <v>0.10256410256410253</v>
      </c>
      <c r="AO24">
        <f>(($AE$24-$AC$22)/($AE$24-$AE$23))</f>
        <v>9.5238095238095233E-2</v>
      </c>
      <c r="AQ24">
        <f>(($AE$23-$AF$23)/($AE$23-$AE$22))</f>
        <v>0.41463414634146339</v>
      </c>
      <c r="AR24">
        <f>1-(($AF$25-$AC$22)/($AF$25-$AF$24))</f>
        <v>0.42500000000000004</v>
      </c>
      <c r="AS24">
        <f>(($AF$25-$AD$24)/($AF$25-$AF$24))</f>
        <v>7.4999999999999997E-2</v>
      </c>
      <c r="AT24">
        <f>(($AF$25-$AE$24)/($AF$25-$AF$24))</f>
        <v>0.47499999999999998</v>
      </c>
      <c r="AU24">
        <v>2</v>
      </c>
      <c r="AV24">
        <v>201</v>
      </c>
      <c r="AW24">
        <f>($AV$28-$AV$25)/200</f>
        <v>0.15</v>
      </c>
    </row>
    <row r="25" spans="1:49" x14ac:dyDescent="0.25">
      <c r="A25">
        <v>28</v>
      </c>
      <c r="D25">
        <v>39.615963999999991</v>
      </c>
      <c r="E25" s="2">
        <v>2</v>
      </c>
      <c r="F25">
        <v>19.265688999999995</v>
      </c>
      <c r="G25" s="1">
        <v>3</v>
      </c>
      <c r="P25">
        <v>2</v>
      </c>
      <c r="Q25" t="str">
        <f>CONCATENATE(C25,E25,G25,I25)</f>
        <v>23</v>
      </c>
      <c r="R25">
        <v>4</v>
      </c>
      <c r="T25" t="s">
        <v>233</v>
      </c>
      <c r="V25" t="str">
        <f>CONCATENATE($R$102,$R$103,$R$104,$R$105)</f>
        <v>3241</v>
      </c>
      <c r="AC25">
        <v>1617</v>
      </c>
      <c r="AD25">
        <v>1517</v>
      </c>
      <c r="AE25">
        <v>1506</v>
      </c>
      <c r="AF25">
        <v>1389</v>
      </c>
      <c r="AK25">
        <f>(($AC$22-$AF$24)/($AC$22-$AC$21))</f>
        <v>0.45945945945945948</v>
      </c>
      <c r="AM25">
        <f>(($AD$24-$AE$24)/($AD$24-$AD$23))</f>
        <v>0.4</v>
      </c>
      <c r="AN25">
        <f>1-(($AD$24-$AF$24)/($AD$24-$AD$23))</f>
        <v>7.4999999999999956E-2</v>
      </c>
      <c r="AQ25">
        <f>(($AE$24-$AF$24)/($AE$24-$AE$23))</f>
        <v>0.5</v>
      </c>
      <c r="AU25">
        <v>4</v>
      </c>
      <c r="AV25">
        <v>205</v>
      </c>
      <c r="AW25">
        <f>($AV$29-$AV$26)/200</f>
        <v>0.09</v>
      </c>
    </row>
    <row r="26" spans="1:49" x14ac:dyDescent="0.25">
      <c r="A26">
        <v>29</v>
      </c>
      <c r="D26">
        <v>39.615963999999991</v>
      </c>
      <c r="E26" s="2">
        <v>2</v>
      </c>
      <c r="F26">
        <v>19.265688999999995</v>
      </c>
      <c r="G26" s="1">
        <v>3</v>
      </c>
      <c r="P26">
        <v>2</v>
      </c>
      <c r="Q26" t="str">
        <f>CONCATENATE(C26,E26,G26,I26)</f>
        <v>23</v>
      </c>
      <c r="R26">
        <v>1</v>
      </c>
      <c r="T26" t="s">
        <v>234</v>
      </c>
      <c r="V26" t="str">
        <f>CONCATENATE($R$106,$R$107,$R$108,$R$109)</f>
        <v>3423</v>
      </c>
      <c r="AC26">
        <v>1653</v>
      </c>
      <c r="AD26">
        <v>1560</v>
      </c>
      <c r="AE26">
        <v>1548</v>
      </c>
      <c r="AF26">
        <v>1528</v>
      </c>
      <c r="AU26">
        <v>1</v>
      </c>
      <c r="AV26">
        <v>220</v>
      </c>
      <c r="AW26">
        <f>($AV$30-$AV$27)/200</f>
        <v>0.14499999999999999</v>
      </c>
    </row>
    <row r="27" spans="1:49" x14ac:dyDescent="0.25">
      <c r="A27">
        <v>30</v>
      </c>
      <c r="D27">
        <v>39.615963999999991</v>
      </c>
      <c r="E27" s="2">
        <v>2</v>
      </c>
      <c r="F27">
        <v>19.265688999999995</v>
      </c>
      <c r="G27" s="1">
        <v>3</v>
      </c>
      <c r="P27">
        <v>2</v>
      </c>
      <c r="Q27" t="str">
        <f>CONCATENATE(C27,E27,G27,I27)</f>
        <v>23</v>
      </c>
      <c r="R27">
        <v>3</v>
      </c>
      <c r="T27" t="s">
        <v>235</v>
      </c>
      <c r="V27" t="str">
        <f>CONCATENATE($R$110,$R$111,$R$112,$R$113)</f>
        <v>1423</v>
      </c>
      <c r="AC27">
        <v>1726</v>
      </c>
      <c r="AD27">
        <v>1599</v>
      </c>
      <c r="AE27">
        <v>1584</v>
      </c>
      <c r="AF27">
        <v>1563</v>
      </c>
      <c r="AU27">
        <v>3</v>
      </c>
      <c r="AV27">
        <v>225</v>
      </c>
      <c r="AW27">
        <f>($AV$31-$AV$28)/200</f>
        <v>0.11</v>
      </c>
    </row>
    <row r="28" spans="1:49" x14ac:dyDescent="0.25">
      <c r="A28">
        <v>31</v>
      </c>
      <c r="D28">
        <v>39.615963999999991</v>
      </c>
      <c r="E28" s="2">
        <v>2</v>
      </c>
      <c r="F28">
        <v>19.758528999999996</v>
      </c>
      <c r="G28" s="1">
        <v>3</v>
      </c>
      <c r="P28">
        <v>2</v>
      </c>
      <c r="Q28" t="str">
        <f>CONCATENATE(C28,E28,G28,I28)</f>
        <v>23</v>
      </c>
      <c r="R28">
        <v>4</v>
      </c>
      <c r="T28" t="s">
        <v>236</v>
      </c>
      <c r="V28" t="str">
        <f>CONCATENATE($R$114,$R$115,$R$116,$R$117)</f>
        <v>1423</v>
      </c>
      <c r="AC28">
        <v>1765</v>
      </c>
      <c r="AD28">
        <v>1636</v>
      </c>
      <c r="AE28">
        <v>1616</v>
      </c>
      <c r="AF28">
        <v>1597</v>
      </c>
      <c r="AI28">
        <f>1-(($AC$24-$AD$26)/($AC$24-$AC$23))</f>
        <v>0.47368421052631582</v>
      </c>
      <c r="AJ28">
        <f>1-(($AC$24-$AE$26)/($AC$24-$AC$23))</f>
        <v>0.15789473684210531</v>
      </c>
      <c r="AK28">
        <f>(($AC$24-$AF$27)/($AC$24-$AC$23))</f>
        <v>0.44736842105263158</v>
      </c>
      <c r="AL28">
        <f>(($AD$26-$AC$23)/($AD$26-$AD$25))</f>
        <v>0.41860465116279072</v>
      </c>
      <c r="AM28">
        <f>(($AD$26-$AE$26)/($AD$26-$AD$25))</f>
        <v>0.27906976744186046</v>
      </c>
      <c r="AN28">
        <f>1-(($AD$26-$AF$26)/($AD$26-$AD$25))</f>
        <v>0.2558139534883721</v>
      </c>
      <c r="AO28">
        <f>(($AE$26-$AC$23)/($AE$26-$AE$25))</f>
        <v>0.14285714285714285</v>
      </c>
      <c r="AP28">
        <f>1-(($AE$26-$AD$25)/($AE$26-$AE$25))</f>
        <v>0.26190476190476186</v>
      </c>
      <c r="AQ28">
        <f>(($AE$26-$AF$26)/($AE$26-$AE$25))</f>
        <v>0.47619047619047616</v>
      </c>
      <c r="AR28">
        <f>1-(($AF$27-$AC$23)/($AF$27-$AF$26))</f>
        <v>0.4</v>
      </c>
      <c r="AS28">
        <f>(($AF$27-$AD$26)/($AF$27-$AF$26))</f>
        <v>8.5714285714285715E-2</v>
      </c>
      <c r="AT28">
        <f>(($AF$27-$AE$26)/($AF$27-$AF$26))</f>
        <v>0.42857142857142855</v>
      </c>
      <c r="AU28">
        <v>4</v>
      </c>
      <c r="AV28">
        <v>235</v>
      </c>
      <c r="AW28">
        <f>($AV$32-$AV$29)/200</f>
        <v>0.16500000000000001</v>
      </c>
    </row>
    <row r="29" spans="1:49" x14ac:dyDescent="0.25">
      <c r="A29">
        <v>32</v>
      </c>
      <c r="D29">
        <v>39.615963999999991</v>
      </c>
      <c r="E29" s="2">
        <v>2</v>
      </c>
      <c r="P29">
        <v>1</v>
      </c>
      <c r="Q29" t="str">
        <f>CONCATENATE(C29,E29,G29,I29)</f>
        <v>2</v>
      </c>
      <c r="R29">
        <v>2</v>
      </c>
      <c r="T29" t="s">
        <v>233</v>
      </c>
      <c r="V29" t="str">
        <f>CONCATENATE($R$118,$R$119,$R$120,$R$121)</f>
        <v>4231</v>
      </c>
      <c r="AC29">
        <v>1804</v>
      </c>
      <c r="AD29">
        <v>1673</v>
      </c>
      <c r="AE29">
        <v>1649</v>
      </c>
      <c r="AF29">
        <v>1631</v>
      </c>
      <c r="AI29">
        <f>(($AC$25-$AD$27)/($AC$25-$AC$24))</f>
        <v>0.48648648648648651</v>
      </c>
      <c r="AJ29">
        <f>1-(($AC$25-$AE$27)/($AC$25-$AC$24))</f>
        <v>0.10810810810810811</v>
      </c>
      <c r="AK29">
        <f>1-(($AC$25-$AF$28)/($AC$25-$AC$24))</f>
        <v>0.45945945945945943</v>
      </c>
      <c r="AL29">
        <f>(($AD$27-$AC$24)/($AD$27-$AD$26))</f>
        <v>0.48717948717948717</v>
      </c>
      <c r="AM29">
        <f>(($AD$27-$AE$27)/($AD$27-$AD$26))</f>
        <v>0.38461538461538464</v>
      </c>
      <c r="AN29">
        <f>1-(($AD$27-$AF$27)/($AD$27-$AD$26))</f>
        <v>7.6923076923076872E-2</v>
      </c>
      <c r="AO29">
        <f>(($AE$27-$AC$24)/($AE$27-$AE$26))</f>
        <v>0.1111111111111111</v>
      </c>
      <c r="AP29">
        <f>1-(($AE$27-$AD$26)/($AE$27-$AE$26))</f>
        <v>0.33333333333333337</v>
      </c>
      <c r="AQ29">
        <f>1-(($AE$27-$AF$27)/($AE$27-$AE$26))</f>
        <v>0.41666666666666663</v>
      </c>
      <c r="AR29">
        <f>(($AF$28-$AC$24)/($AF$28-$AF$27))</f>
        <v>0.5</v>
      </c>
      <c r="AS29">
        <f>1-(($AF$29-$AD$27)/($AF$29-$AF$28))</f>
        <v>5.8823529411764719E-2</v>
      </c>
      <c r="AT29">
        <f>(($AF$28-$AE$27)/($AF$28-$AF$27))</f>
        <v>0.38235294117647056</v>
      </c>
      <c r="AU29">
        <v>2</v>
      </c>
      <c r="AV29">
        <v>238</v>
      </c>
      <c r="AW29">
        <f>($AV$33-$AV$30)/200</f>
        <v>9.5000000000000001E-2</v>
      </c>
    </row>
    <row r="30" spans="1:49" x14ac:dyDescent="0.25">
      <c r="A30">
        <v>33</v>
      </c>
      <c r="D30">
        <v>39.615963999999991</v>
      </c>
      <c r="E30" s="2">
        <v>2</v>
      </c>
      <c r="P30">
        <v>1</v>
      </c>
      <c r="Q30" t="str">
        <f>CONCATENATE(C30,E30,G30,I30)</f>
        <v>2</v>
      </c>
      <c r="R30">
        <v>1</v>
      </c>
      <c r="T30" t="s">
        <v>237</v>
      </c>
      <c r="V30" t="str">
        <f>CONCATENATE($R$122,$R$123,$R$124,$R$125)</f>
        <v>4321</v>
      </c>
      <c r="AC30">
        <v>1844</v>
      </c>
      <c r="AD30">
        <v>1709</v>
      </c>
      <c r="AE30">
        <v>1682</v>
      </c>
      <c r="AF30">
        <v>1665</v>
      </c>
      <c r="AI30">
        <f>(($AC$26-$AD$28)/($AC$26-$AC$25))</f>
        <v>0.47222222222222221</v>
      </c>
      <c r="AJ30">
        <f>(($AC$25-$AE$28)/($AC$25-$AC$24))</f>
        <v>2.7027027027027029E-2</v>
      </c>
      <c r="AK30">
        <f>1-(($AC$26-$AF$29)/($AC$26-$AC$25))</f>
        <v>0.38888888888888884</v>
      </c>
      <c r="AL30">
        <f>1-(($AD$28-$AC$25)/($AD$28-$AD$27))</f>
        <v>0.48648648648648651</v>
      </c>
      <c r="AM30">
        <f>1-(($AD$28-$AE$28)/($AD$28-$AD$27))</f>
        <v>0.45945945945945943</v>
      </c>
      <c r="AN30">
        <f>(($AD$27-$AF$28)/($AD$27-$AD$26))</f>
        <v>5.128205128205128E-2</v>
      </c>
      <c r="AO30">
        <f>1-(($AE$29-$AC$25)/($AE$29-$AE$28))</f>
        <v>3.0303030303030276E-2</v>
      </c>
      <c r="AP30">
        <f>1-(($AE$28-$AD$27)/($AE$28-$AE$27))</f>
        <v>0.46875</v>
      </c>
      <c r="AQ30">
        <f>1-(($AE$28-$AF$28)/($AE$28-$AE$27))</f>
        <v>0.40625</v>
      </c>
      <c r="AR30">
        <f>(($AF$29-$AC$25)/($AF$29-$AF$28))</f>
        <v>0.41176470588235292</v>
      </c>
      <c r="AS30">
        <f>1-(($AF$30-$AD$28)/($AF$30-$AF$29))</f>
        <v>0.1470588235294118</v>
      </c>
      <c r="AT30">
        <f>(($AF$29-$AE$28)/($AF$29-$AF$28))</f>
        <v>0.44117647058823528</v>
      </c>
      <c r="AU30">
        <v>1</v>
      </c>
      <c r="AV30">
        <v>254</v>
      </c>
      <c r="AW30">
        <f>($AV$34-$AV$31)/200</f>
        <v>0.17</v>
      </c>
    </row>
    <row r="31" spans="1:49" x14ac:dyDescent="0.25">
      <c r="A31">
        <v>34</v>
      </c>
      <c r="D31">
        <v>39.615963999999991</v>
      </c>
      <c r="E31" s="2">
        <v>2</v>
      </c>
      <c r="H31">
        <v>30.039276000000001</v>
      </c>
      <c r="I31" s="3">
        <v>4</v>
      </c>
      <c r="P31">
        <v>2</v>
      </c>
      <c r="Q31" t="str">
        <f>CONCATENATE(C31,E31,G31,I31)</f>
        <v>24</v>
      </c>
      <c r="R31">
        <v>3</v>
      </c>
      <c r="T31" t="s">
        <v>238</v>
      </c>
      <c r="V31" t="str">
        <f>CONCATENATE($R$126,$R$127,$R$128,$R$129)</f>
        <v>4321</v>
      </c>
      <c r="AC31">
        <v>1884</v>
      </c>
      <c r="AD31">
        <v>1748</v>
      </c>
      <c r="AE31">
        <v>1714</v>
      </c>
      <c r="AF31">
        <v>1701</v>
      </c>
      <c r="AI31">
        <f>1-(($AC$27-$AD$29)/($AC$27-$AC$26))</f>
        <v>0.27397260273972601</v>
      </c>
      <c r="AJ31">
        <f>(($AC$26-$AE$29)/($AC$26-$AC$25))</f>
        <v>0.1111111111111111</v>
      </c>
      <c r="AK31">
        <f>1-(($AC$27-$AF$30)/($AC$27-$AC$26))</f>
        <v>0.16438356164383561</v>
      </c>
      <c r="AL31">
        <f>1-(($AD$29-$AC$26)/($AD$29-$AD$28))</f>
        <v>0.45945945945945943</v>
      </c>
      <c r="AM31">
        <f>1-(($AD$29-$AE$29)/($AD$29-$AD$28))</f>
        <v>0.35135135135135132</v>
      </c>
      <c r="AN31">
        <f>(($AD$28-$AF$29)/($AD$28-$AD$27))</f>
        <v>0.13513513513513514</v>
      </c>
      <c r="AO31">
        <f>1-(($AE$30-$AC$26)/($AE$30-$AE$29))</f>
        <v>0.12121212121212122</v>
      </c>
      <c r="AP31">
        <f>(($AE$29-$AD$28)/($AE$29-$AE$28))</f>
        <v>0.39393939393939392</v>
      </c>
      <c r="AQ31">
        <f>1-(($AE$29-$AF$29)/($AE$29-$AE$28))</f>
        <v>0.45454545454545459</v>
      </c>
      <c r="AR31">
        <f>(($AF$30-$AC$26)/($AF$30-$AF$29))</f>
        <v>0.35294117647058826</v>
      </c>
      <c r="AS31">
        <f>1-(($AF$31-$AD$29)/($AF$31-$AF$30))</f>
        <v>0.22222222222222221</v>
      </c>
      <c r="AT31">
        <f>(($AF$30-$AE$29)/($AF$30-$AF$29))</f>
        <v>0.47058823529411764</v>
      </c>
      <c r="AU31">
        <v>3</v>
      </c>
      <c r="AV31">
        <v>257</v>
      </c>
      <c r="AW31">
        <f>($AV$35-$AV$32)/200</f>
        <v>0.11</v>
      </c>
    </row>
    <row r="32" spans="1:49" x14ac:dyDescent="0.25">
      <c r="A32">
        <v>35</v>
      </c>
      <c r="D32">
        <v>39.615963999999991</v>
      </c>
      <c r="E32" s="2">
        <v>2</v>
      </c>
      <c r="H32">
        <v>30.039276000000001</v>
      </c>
      <c r="I32" s="3">
        <v>4</v>
      </c>
      <c r="P32">
        <v>2</v>
      </c>
      <c r="Q32" t="str">
        <f>CONCATENATE(C32,E32,G32,I32)</f>
        <v>24</v>
      </c>
      <c r="R32">
        <v>4</v>
      </c>
      <c r="T32" t="s">
        <v>239</v>
      </c>
      <c r="V32" t="str">
        <f>CONCATENATE($R$130,$R$131,$R$132,$R$133)</f>
        <v>4324</v>
      </c>
      <c r="AC32">
        <v>1929</v>
      </c>
      <c r="AD32">
        <v>1787</v>
      </c>
      <c r="AE32">
        <v>1747</v>
      </c>
      <c r="AF32">
        <v>1735</v>
      </c>
      <c r="AI32">
        <f>(($AC$27-$AD$30)/($AC$27-$AC$26))</f>
        <v>0.23287671232876711</v>
      </c>
      <c r="AJ32">
        <f>1-(($AC$27-$AE$30)/($AC$27-$AC$26))</f>
        <v>0.39726027397260277</v>
      </c>
      <c r="AK32">
        <f>(($AC$27-$AF$31)/($AC$27-$AC$26))</f>
        <v>0.34246575342465752</v>
      </c>
      <c r="AL32">
        <f>1-(($AD$31-$AC$27)/($AD$31-$AD$30))</f>
        <v>0.4358974358974359</v>
      </c>
      <c r="AM32">
        <f>1-(($AD$30-$AE$30)/($AD$30-$AD$29))</f>
        <v>0.25</v>
      </c>
      <c r="AN32">
        <f>(($AD$29-$AF$30)/($AD$29-$AD$28))</f>
        <v>0.21621621621621623</v>
      </c>
      <c r="AO32">
        <f>1-(($AE$32-$AC$27)/($AE$32-$AE$31))</f>
        <v>0.36363636363636365</v>
      </c>
      <c r="AP32">
        <f>(($AE$30-$AD$29)/($AE$30-$AE$29))</f>
        <v>0.27272727272727271</v>
      </c>
      <c r="AQ32">
        <f>1-(($AE$30-$AF$30)/($AE$30-$AE$29))</f>
        <v>0.48484848484848486</v>
      </c>
      <c r="AR32">
        <f>(($AF$32-$AC$27)/($AF$32-$AF$31))</f>
        <v>0.26470588235294118</v>
      </c>
      <c r="AS32">
        <f>1-(($AF$32-$AD$30)/($AF$32-$AF$31))</f>
        <v>0.23529411764705888</v>
      </c>
      <c r="AT32">
        <f>1-(($AF$31-$AE$30)/($AF$31-$AF$30))</f>
        <v>0.47222222222222221</v>
      </c>
      <c r="AU32">
        <v>4</v>
      </c>
      <c r="AV32">
        <v>271</v>
      </c>
      <c r="AW32">
        <f>($AV$36-$AV$33)/200</f>
        <v>0.18</v>
      </c>
    </row>
    <row r="33" spans="1:49" x14ac:dyDescent="0.25">
      <c r="A33">
        <v>36</v>
      </c>
      <c r="D33">
        <v>39.615963999999991</v>
      </c>
      <c r="E33" s="2">
        <v>2</v>
      </c>
      <c r="H33">
        <v>30.039276000000001</v>
      </c>
      <c r="I33" s="3">
        <v>4</v>
      </c>
      <c r="P33">
        <v>2</v>
      </c>
      <c r="Q33" t="str">
        <f>CONCATENATE(C33,E33,G33,I33)</f>
        <v>24</v>
      </c>
      <c r="R33">
        <v>2</v>
      </c>
      <c r="T33" t="s">
        <v>240</v>
      </c>
      <c r="V33" t="str">
        <f>CONCATENATE($R$134,$R$135,$R$136,$R$137)</f>
        <v>1321</v>
      </c>
      <c r="AC33">
        <v>2557</v>
      </c>
      <c r="AD33">
        <v>1825</v>
      </c>
      <c r="AE33">
        <v>1783</v>
      </c>
      <c r="AF33">
        <v>1769</v>
      </c>
      <c r="AI33">
        <f>(($AC$28-$AD$31)/($AC$28-$AC$27))</f>
        <v>0.4358974358974359</v>
      </c>
      <c r="AJ33">
        <f>(($AC$27-$AE$31)/($AC$27-$AC$26))</f>
        <v>0.16438356164383561</v>
      </c>
      <c r="AK33">
        <f>1-(($AC$28-$AF$32)/($AC$28-$AC$27))</f>
        <v>0.23076923076923073</v>
      </c>
      <c r="AL33">
        <f>1-(($AD$32-$AC$28)/($AD$32-$AD$31))</f>
        <v>0.4358974358974359</v>
      </c>
      <c r="AM33">
        <f>1-(($AD$31-$AE$31)/($AD$31-$AD$30))</f>
        <v>0.12820512820512819</v>
      </c>
      <c r="AN33">
        <f>(($AD$30-$AF$31)/($AD$30-$AD$29))</f>
        <v>0.22222222222222221</v>
      </c>
      <c r="AO33">
        <f>(($AE$33-$AC$28)/($AE$33-$AE$32))</f>
        <v>0.5</v>
      </c>
      <c r="AP33">
        <f>(($AE$31-$AD$30)/($AE$31-$AE$30))</f>
        <v>0.15625</v>
      </c>
      <c r="AQ33">
        <f>(($AE$31-$AF$31)/($AE$31-$AE$30))</f>
        <v>0.40625</v>
      </c>
      <c r="AR33">
        <f>(($AF$33-$AC$28)/($AF$33-$AF$32))</f>
        <v>0.11764705882352941</v>
      </c>
      <c r="AS33">
        <f>1-(($AF$33-$AD$31)/($AF$33-$AF$32))</f>
        <v>0.38235294117647056</v>
      </c>
      <c r="AT33">
        <f>1-(($AF$32-$AE$31)/($AF$32-$AF$31))</f>
        <v>0.38235294117647056</v>
      </c>
      <c r="AU33">
        <v>2</v>
      </c>
      <c r="AV33">
        <v>273</v>
      </c>
      <c r="AW33">
        <f>($AV$37-$AV$34)/200</f>
        <v>0.105</v>
      </c>
    </row>
    <row r="34" spans="1:49" x14ac:dyDescent="0.25">
      <c r="A34">
        <v>37</v>
      </c>
      <c r="D34">
        <v>39.615963999999991</v>
      </c>
      <c r="E34" s="2">
        <v>2</v>
      </c>
      <c r="H34">
        <v>30.039276000000001</v>
      </c>
      <c r="I34" s="3">
        <v>4</v>
      </c>
      <c r="P34">
        <v>2</v>
      </c>
      <c r="Q34" t="str">
        <f>CONCATENATE(C34,E34,G34,I34)</f>
        <v>24</v>
      </c>
      <c r="R34">
        <v>3</v>
      </c>
      <c r="T34" t="s">
        <v>241</v>
      </c>
      <c r="V34" t="str">
        <f>CONCATENATE($R$138,$R$139,$R$140,$R$141)</f>
        <v>4321</v>
      </c>
      <c r="AC34">
        <v>2610</v>
      </c>
      <c r="AD34">
        <v>1866</v>
      </c>
      <c r="AE34">
        <v>1821</v>
      </c>
      <c r="AF34">
        <v>1804</v>
      </c>
      <c r="AI34">
        <f>(($AC$29-$AD$32)/($AC$29-$AC$28))</f>
        <v>0.4358974358974359</v>
      </c>
      <c r="AJ34">
        <f>(($AC$28-$AE$32)/($AC$28-$AC$27))</f>
        <v>0.46153846153846156</v>
      </c>
      <c r="AK34">
        <f>1-(($AC$29-$AF$33)/($AC$29-$AC$28))</f>
        <v>0.10256410256410253</v>
      </c>
      <c r="AL34">
        <f>1-(($AD$33-$AC$29)/($AD$33-$AD$32))</f>
        <v>0.44736842105263153</v>
      </c>
      <c r="AM34">
        <f>(($AD$31-$AE$32)/($AD$31-$AD$30))</f>
        <v>2.564102564102564E-2</v>
      </c>
      <c r="AN34">
        <f>(($AD$31-$AF$32)/($AD$31-$AD$30))</f>
        <v>0.33333333333333331</v>
      </c>
      <c r="AO34">
        <f>(($AE$34-$AC$29)/($AE$34-$AE$33))</f>
        <v>0.44736842105263158</v>
      </c>
      <c r="AP34">
        <f>1-(($AE$33-$AD$31)/($AE$33-$AE$32))</f>
        <v>2.777777777777779E-2</v>
      </c>
      <c r="AQ34">
        <f>(($AE$32-$AF$32)/($AE$32-$AE$31))</f>
        <v>0.36363636363636365</v>
      </c>
      <c r="AR34">
        <f>1-(($AF$35-$AC$29)/($AF$35-$AF$34))</f>
        <v>0</v>
      </c>
      <c r="AS34">
        <f>(($AF$34-$AD$32)/($AF$34-$AF$33))</f>
        <v>0.48571428571428571</v>
      </c>
      <c r="AT34">
        <f>1-(($AF$33-$AE$32)/($AF$33-$AF$32))</f>
        <v>0.3529411764705882</v>
      </c>
      <c r="AU34">
        <v>3</v>
      </c>
      <c r="AV34">
        <v>291</v>
      </c>
      <c r="AW34">
        <f>($AV$38-$AV$35)/200</f>
        <v>0.155</v>
      </c>
    </row>
    <row r="35" spans="1:49" x14ac:dyDescent="0.25">
      <c r="A35">
        <v>38</v>
      </c>
      <c r="D35">
        <v>39.615963999999991</v>
      </c>
      <c r="E35" s="2">
        <v>2</v>
      </c>
      <c r="H35">
        <v>30.039276000000001</v>
      </c>
      <c r="I35" s="3">
        <v>4</v>
      </c>
      <c r="P35">
        <v>2</v>
      </c>
      <c r="Q35" t="str">
        <f>CONCATENATE(C35,E35,G35,I35)</f>
        <v>24</v>
      </c>
      <c r="R35">
        <v>1</v>
      </c>
      <c r="T35" t="s">
        <v>238</v>
      </c>
      <c r="V35" t="str">
        <f>CONCATENATE($R$145,$R$146,$R$147,$R$148)</f>
        <v>1324</v>
      </c>
      <c r="AC35">
        <v>2651</v>
      </c>
      <c r="AD35">
        <v>1911</v>
      </c>
      <c r="AE35">
        <v>1862</v>
      </c>
      <c r="AF35">
        <v>1843</v>
      </c>
      <c r="AI35">
        <f>(($AC$30-$AD$33)/($AC$30-$AC$29))</f>
        <v>0.47499999999999998</v>
      </c>
      <c r="AJ35">
        <f>1-(($AC$29-$AE$33)/($AC$29-$AC$28))</f>
        <v>0.46153846153846156</v>
      </c>
      <c r="AK35">
        <f>1-(($AC$30-$AF$34)/($AC$30-$AC$29))</f>
        <v>0</v>
      </c>
      <c r="AL35">
        <f>1-(($AD$34-$AC$30)/($AD$34-$AD$33))</f>
        <v>0.46341463414634143</v>
      </c>
      <c r="AM35">
        <f>(($AD$32-$AE$33)/($AD$32-$AD$31))</f>
        <v>0.10256410256410256</v>
      </c>
      <c r="AN35">
        <f>(($AD$32-$AF$33)/($AD$32-$AD$31))</f>
        <v>0.46153846153846156</v>
      </c>
      <c r="AO35">
        <f>(($AE$35-$AC$30)/($AE$35-$AE$34))</f>
        <v>0.43902439024390244</v>
      </c>
      <c r="AP35">
        <f>1-(($AE$34-$AD$32)/($AE$34-$AE$33))</f>
        <v>0.10526315789473684</v>
      </c>
      <c r="AQ35">
        <f>(($AE$33-$AF$33)/($AE$33-$AE$32))</f>
        <v>0.3888888888888889</v>
      </c>
      <c r="AR35">
        <f>1-(($AF$36-$AC$30)/($AF$36-$AF$35))</f>
        <v>2.3255813953488413E-2</v>
      </c>
      <c r="AS35">
        <f>(($AF$35-$AD$33)/($AF$35-$AF$34))</f>
        <v>0.46153846153846156</v>
      </c>
      <c r="AT35">
        <f>1-(($AF$34-$AE$33)/($AF$34-$AF$33))</f>
        <v>0.4</v>
      </c>
      <c r="AU35">
        <v>1</v>
      </c>
      <c r="AV35">
        <v>293</v>
      </c>
      <c r="AW35">
        <f>($AV$39-$AV$36)/200</f>
        <v>0.09</v>
      </c>
    </row>
    <row r="36" spans="1:49" x14ac:dyDescent="0.25">
      <c r="A36">
        <v>39</v>
      </c>
      <c r="D36">
        <v>39.615963999999991</v>
      </c>
      <c r="E36" s="2">
        <v>2</v>
      </c>
      <c r="H36">
        <v>30.039276000000001</v>
      </c>
      <c r="I36" s="3">
        <v>4</v>
      </c>
      <c r="P36">
        <v>2</v>
      </c>
      <c r="Q36" t="str">
        <f>CONCATENATE(C36,E36,G36,I36)</f>
        <v>24</v>
      </c>
      <c r="R36">
        <v>4</v>
      </c>
      <c r="T36" t="s">
        <v>239</v>
      </c>
      <c r="V36" t="str">
        <f>CONCATENATE($R$149,$R$150,$R$151,$R$152)</f>
        <v>1324</v>
      </c>
      <c r="AC36">
        <v>2688</v>
      </c>
      <c r="AD36">
        <v>2583</v>
      </c>
      <c r="AE36">
        <v>1902</v>
      </c>
      <c r="AF36">
        <v>1886</v>
      </c>
      <c r="AI36">
        <f>(($AC$31-$AD$34)/($AC$31-$AC$30))</f>
        <v>0.45</v>
      </c>
      <c r="AJ36">
        <f>1-(($AC$30-$AE$34)/($AC$30-$AC$29))</f>
        <v>0.42500000000000004</v>
      </c>
      <c r="AK36">
        <f>(($AC$30-$AF$35)/($AC$30-$AC$29))</f>
        <v>2.5000000000000001E-2</v>
      </c>
      <c r="AL36">
        <f>1-(($AD$35-$AC$31)/($AD$35-$AD$34))</f>
        <v>0.4</v>
      </c>
      <c r="AM36">
        <f>(($AD$33-$AE$34)/($AD$33-$AD$32))</f>
        <v>0.10526315789473684</v>
      </c>
      <c r="AN36">
        <f>1-(($AD$33-$AF$34)/($AD$33-$AD$32))</f>
        <v>0.44736842105263153</v>
      </c>
      <c r="AO36">
        <f>(($AE$36-$AC$31)/($AE$36-$AE$35))</f>
        <v>0.45</v>
      </c>
      <c r="AP36">
        <f>1-(($AE$35-$AD$33)/($AE$35-$AE$34))</f>
        <v>9.7560975609756073E-2</v>
      </c>
      <c r="AQ36">
        <f>(($AE$34-$AF$34)/($AE$34-$AE$33))</f>
        <v>0.44736842105263158</v>
      </c>
      <c r="AR36">
        <f>(($AF$36-$AC$31)/($AF$36-$AF$35))</f>
        <v>4.6511627906976744E-2</v>
      </c>
      <c r="AS36">
        <f>(($AF$36-$AD$34)/($AF$36-$AF$35))</f>
        <v>0.46511627906976744</v>
      </c>
      <c r="AT36">
        <f>1-(($AF$35-$AE$34)/($AF$35-$AF$34))</f>
        <v>0.4358974358974359</v>
      </c>
      <c r="AU36">
        <v>4</v>
      </c>
      <c r="AV36">
        <v>309</v>
      </c>
      <c r="AW36">
        <f>($AV$40-$AV$37)/200</f>
        <v>0.16500000000000001</v>
      </c>
    </row>
    <row r="37" spans="1:49" x14ac:dyDescent="0.25">
      <c r="A37">
        <v>40</v>
      </c>
      <c r="D37">
        <v>39.615963999999991</v>
      </c>
      <c r="E37" s="2">
        <v>2</v>
      </c>
      <c r="H37">
        <v>30.039276000000001</v>
      </c>
      <c r="I37" s="3">
        <v>4</v>
      </c>
      <c r="P37">
        <v>2</v>
      </c>
      <c r="Q37" t="str">
        <f>CONCATENATE(C37,E37,G37,I37)</f>
        <v>24</v>
      </c>
      <c r="R37">
        <v>2</v>
      </c>
      <c r="T37" t="s">
        <v>240</v>
      </c>
      <c r="V37" t="str">
        <f>CONCATENATE($R$153,$R$154,$R$155,$R$156)</f>
        <v>13D24</v>
      </c>
      <c r="AC37">
        <v>2734</v>
      </c>
      <c r="AD37">
        <v>2631</v>
      </c>
      <c r="AE37">
        <v>2576</v>
      </c>
      <c r="AF37">
        <v>1936</v>
      </c>
      <c r="AI37">
        <f>(($AC$32-$AD$35)/($AC$32-$AC$31))</f>
        <v>0.4</v>
      </c>
      <c r="AJ37">
        <f>1-(($AC$31-$AE$35)/($AC$31-$AC$30))</f>
        <v>0.44999999999999996</v>
      </c>
      <c r="AK37">
        <f>1-(($AC$32-$AF$36)/($AC$32-$AC$31))</f>
        <v>4.4444444444444398E-2</v>
      </c>
      <c r="AM37">
        <f>(($AD$34-$AE$35)/($AD$34-$AD$33))</f>
        <v>9.7560975609756101E-2</v>
      </c>
      <c r="AN37">
        <f>1-(($AD$34-$AF$35)/($AD$34-$AD$33))</f>
        <v>0.43902439024390238</v>
      </c>
      <c r="AP37">
        <f>1-(($AE$36-$AD$34)/($AE$36-$AE$35))</f>
        <v>9.9999999999999978E-2</v>
      </c>
      <c r="AQ37">
        <f>(($AE$35-$AF$35)/($AE$35-$AE$34))</f>
        <v>0.46341463414634149</v>
      </c>
      <c r="AR37">
        <f>(($AF$37-$AC$32)/($AF$37-$AF$36))</f>
        <v>0.14000000000000001</v>
      </c>
      <c r="AS37">
        <f>(($AF$37-$AD$35)/($AF$37-$AF$36))</f>
        <v>0.5</v>
      </c>
      <c r="AT37">
        <f>1-(($AF$36-$AE$35)/($AF$36-$AF$35))</f>
        <v>0.44186046511627908</v>
      </c>
      <c r="AU37">
        <v>2</v>
      </c>
      <c r="AV37">
        <v>312</v>
      </c>
      <c r="AW37">
        <f>($AV$41-$AV$38)/200</f>
        <v>0.11</v>
      </c>
    </row>
    <row r="38" spans="1:49" x14ac:dyDescent="0.25">
      <c r="A38">
        <v>41</v>
      </c>
      <c r="D38">
        <v>39.96799399999999</v>
      </c>
      <c r="E38" s="2">
        <v>2</v>
      </c>
      <c r="H38">
        <v>30.039276000000001</v>
      </c>
      <c r="I38" s="3">
        <v>4</v>
      </c>
      <c r="P38">
        <v>2</v>
      </c>
      <c r="Q38" t="str">
        <f>CONCATENATE(C38,E38,G38,I38)</f>
        <v>24</v>
      </c>
      <c r="R38">
        <v>3</v>
      </c>
      <c r="T38" t="s">
        <v>241</v>
      </c>
      <c r="V38" t="str">
        <f>CONCATENATE($R$157,$R$158,$R$159,$R$160)</f>
        <v>1324</v>
      </c>
      <c r="AC38">
        <v>2767</v>
      </c>
      <c r="AD38">
        <v>2673</v>
      </c>
      <c r="AE38">
        <v>2624</v>
      </c>
      <c r="AF38">
        <v>2603</v>
      </c>
      <c r="AJ38">
        <f>1-(($AC$32-$AE$36)/($AC$32-$AC$31))</f>
        <v>0.4</v>
      </c>
      <c r="AM38">
        <f>(($AD$35-$AE$36)/($AD$35-$AD$34))</f>
        <v>0.2</v>
      </c>
      <c r="AN38">
        <f>1-(($AD$35-$AF$36)/($AD$35-$AD$34))</f>
        <v>0.44444444444444442</v>
      </c>
      <c r="AQ38">
        <f>(($AE$36-$AF$36)/($AE$36-$AE$35))</f>
        <v>0.4</v>
      </c>
      <c r="AT38">
        <f>1-(($AF$37-$AE$36)/($AF$37-$AF$36))</f>
        <v>0.31999999999999995</v>
      </c>
      <c r="AU38">
        <v>3</v>
      </c>
      <c r="AV38">
        <v>324</v>
      </c>
      <c r="AW38">
        <f>($AV$42-$AV$39)/200</f>
        <v>0.17</v>
      </c>
    </row>
    <row r="39" spans="1:49" x14ac:dyDescent="0.25">
      <c r="A39">
        <v>42</v>
      </c>
      <c r="H39">
        <v>30.039276000000001</v>
      </c>
      <c r="I39" s="3">
        <v>4</v>
      </c>
      <c r="P39">
        <v>1</v>
      </c>
      <c r="Q39" t="str">
        <f>CONCATENATE(C39,E39,G39,I39)</f>
        <v>4</v>
      </c>
      <c r="R39">
        <v>1</v>
      </c>
      <c r="T39" t="s">
        <v>238</v>
      </c>
      <c r="V39" t="str">
        <f>CONCATENATE($R$161,$R$162,$R$163,$R$164)</f>
        <v>3124</v>
      </c>
      <c r="AC39">
        <v>2802</v>
      </c>
      <c r="AD39">
        <v>2710</v>
      </c>
      <c r="AE39">
        <v>2664</v>
      </c>
      <c r="AF39">
        <v>2648</v>
      </c>
      <c r="AU39">
        <v>1</v>
      </c>
      <c r="AV39">
        <v>327</v>
      </c>
      <c r="AW39">
        <f>($AV$43-$AV$40)/200</f>
        <v>0.105</v>
      </c>
    </row>
    <row r="40" spans="1:49" x14ac:dyDescent="0.25">
      <c r="A40">
        <v>43</v>
      </c>
      <c r="H40">
        <v>30.039276000000001</v>
      </c>
      <c r="I40" s="3">
        <v>4</v>
      </c>
      <c r="P40">
        <v>1</v>
      </c>
      <c r="Q40" t="str">
        <f>CONCATENATE(C40,E40,G40,I40)</f>
        <v>4</v>
      </c>
      <c r="R40">
        <v>4</v>
      </c>
      <c r="T40" t="s">
        <v>239</v>
      </c>
      <c r="V40" t="str">
        <f>CONCATENATE($R$165,$R$166,$R$167,$R$168)</f>
        <v>1324</v>
      </c>
      <c r="AC40">
        <v>2839</v>
      </c>
      <c r="AD40">
        <v>2747</v>
      </c>
      <c r="AE40">
        <v>2690</v>
      </c>
      <c r="AF40">
        <v>2685</v>
      </c>
      <c r="AU40">
        <v>4</v>
      </c>
      <c r="AV40">
        <v>345</v>
      </c>
      <c r="AW40">
        <f>($AV$44-$AV$41)/200</f>
        <v>0.18</v>
      </c>
    </row>
    <row r="41" spans="1:49" x14ac:dyDescent="0.25">
      <c r="A41">
        <v>44</v>
      </c>
      <c r="H41">
        <v>30.109797999999998</v>
      </c>
      <c r="I41" s="3">
        <v>4</v>
      </c>
      <c r="P41">
        <v>1</v>
      </c>
      <c r="Q41" t="str">
        <f>CONCATENATE(C41,E41,G41,I41)</f>
        <v>4</v>
      </c>
      <c r="R41">
        <v>2</v>
      </c>
      <c r="T41" t="s">
        <v>240</v>
      </c>
      <c r="V41" t="str">
        <f>CONCATENATE($R$169,$R$170,$R$171,$R$172)</f>
        <v>1342</v>
      </c>
      <c r="AC41">
        <v>2877</v>
      </c>
      <c r="AD41">
        <v>2782</v>
      </c>
      <c r="AE41">
        <v>2731</v>
      </c>
      <c r="AF41">
        <v>2715</v>
      </c>
      <c r="AI41">
        <f>1-(($AC$34-$AD$36)/($AC$34-$AC$33))</f>
        <v>0.49056603773584906</v>
      </c>
      <c r="AJ41">
        <f>1-(($AC$34-$AE$37)/($AC$34-$AC$33))</f>
        <v>0.35849056603773588</v>
      </c>
      <c r="AK41">
        <f>(($AC$34-$AF$38)/($AC$34-$AC$33))</f>
        <v>0.13207547169811321</v>
      </c>
      <c r="AL41">
        <f>(($AD$37-$AC$34)/($AD$37-$AD$36))</f>
        <v>0.4375</v>
      </c>
      <c r="AM41">
        <f>(($AD$37-$AE$38)/($AD$37-$AD$36))</f>
        <v>0.14583333333333334</v>
      </c>
      <c r="AN41">
        <f>1-(($AD$37-$AF$38)/($AD$37-$AD$36))</f>
        <v>0.41666666666666663</v>
      </c>
      <c r="AO41">
        <f>(($AE$38-$AC$34)/($AE$38-$AE$37))</f>
        <v>0.29166666666666669</v>
      </c>
      <c r="AP41">
        <f>1-(($AE$38-$AD$36)/($AE$38-$AE$37))</f>
        <v>0.14583333333333337</v>
      </c>
      <c r="AQ41">
        <f>(($AE$38-$AF$38)/($AE$38-$AE$37))</f>
        <v>0.4375</v>
      </c>
      <c r="AR41">
        <f>1-(($AF$39-$AC$34)/($AF$39-$AF$38))</f>
        <v>0.15555555555555556</v>
      </c>
      <c r="AS41">
        <f>(($AF$39-$AD$37)/($AF$39-$AF$38))</f>
        <v>0.37777777777777777</v>
      </c>
      <c r="AT41">
        <f>1-(($AF$39-$AE$38)/($AF$39-$AF$38))</f>
        <v>0.46666666666666667</v>
      </c>
      <c r="AU41">
        <v>2</v>
      </c>
      <c r="AV41">
        <v>346</v>
      </c>
      <c r="AW41">
        <f>($AV$45-$AV$42)/200</f>
        <v>0.125</v>
      </c>
    </row>
    <row r="42" spans="1:49" x14ac:dyDescent="0.25">
      <c r="A42">
        <v>45</v>
      </c>
      <c r="B42">
        <v>50.17833499999999</v>
      </c>
      <c r="C42" s="4">
        <v>1</v>
      </c>
      <c r="H42">
        <v>30.109797999999998</v>
      </c>
      <c r="I42" s="3">
        <v>4</v>
      </c>
      <c r="P42">
        <v>2</v>
      </c>
      <c r="Q42" t="str">
        <f>CONCATENATE(C42,E42,G42,I42)</f>
        <v>14</v>
      </c>
      <c r="R42">
        <v>3</v>
      </c>
      <c r="T42" t="s">
        <v>241</v>
      </c>
      <c r="V42" t="str">
        <f>CONCATENATE($R$173,$R$174,$R$175,$R$176)</f>
        <v>1342</v>
      </c>
      <c r="AC42">
        <v>4322</v>
      </c>
      <c r="AD42">
        <v>2820</v>
      </c>
      <c r="AE42">
        <v>2770</v>
      </c>
      <c r="AF42">
        <v>2750</v>
      </c>
      <c r="AI42">
        <f>(($AC$35-$AD$37)/($AC$35-$AC$34))</f>
        <v>0.48780487804878048</v>
      </c>
      <c r="AJ42">
        <f>1-(($AC$35-$AE$38)/($AC$35-$AC$34))</f>
        <v>0.34146341463414631</v>
      </c>
      <c r="AK42">
        <f>(($AC$35-$AF$39)/($AC$35-$AC$34))</f>
        <v>7.3170731707317069E-2</v>
      </c>
      <c r="AL42">
        <f>1-(($AD$38-$AC$35)/($AD$38-$AD$37))</f>
        <v>0.47619047619047616</v>
      </c>
      <c r="AM42">
        <f>(($AD$38-$AE$39)/($AD$38-$AD$37))</f>
        <v>0.21428571428571427</v>
      </c>
      <c r="AN42">
        <f>1-(($AD$38-$AF$39)/($AD$38-$AD$37))</f>
        <v>0.40476190476190477</v>
      </c>
      <c r="AO42">
        <f>(($AE$39-$AC$35)/($AE$39-$AE$38))</f>
        <v>0.32500000000000001</v>
      </c>
      <c r="AP42">
        <f>1-(($AE$39-$AD$37)/($AE$39-$AE$38))</f>
        <v>0.17500000000000004</v>
      </c>
      <c r="AQ42">
        <f>(($AE$39-$AF$39)/($AE$39-$AE$38))</f>
        <v>0.4</v>
      </c>
      <c r="AR42">
        <f>1-(($AF$40-$AC$35)/($AF$40-$AF$39))</f>
        <v>8.108108108108103E-2</v>
      </c>
      <c r="AS42">
        <f>(($AF$40-$AD$38)/($AF$40-$AF$39))</f>
        <v>0.32432432432432434</v>
      </c>
      <c r="AT42">
        <f>1-(($AF$40-$AE$39)/($AF$40-$AF$39))</f>
        <v>0.43243243243243246</v>
      </c>
      <c r="AU42">
        <v>3</v>
      </c>
      <c r="AV42">
        <v>361</v>
      </c>
      <c r="AW42">
        <f>($AV$46-$AV$43)/200</f>
        <v>0.17499999999999999</v>
      </c>
    </row>
    <row r="43" spans="1:49" x14ac:dyDescent="0.25">
      <c r="A43">
        <v>46</v>
      </c>
      <c r="B43">
        <v>50.17833499999999</v>
      </c>
      <c r="C43" s="4">
        <v>1</v>
      </c>
      <c r="H43">
        <v>30.109797999999998</v>
      </c>
      <c r="I43" s="3">
        <v>4</v>
      </c>
      <c r="P43">
        <v>2</v>
      </c>
      <c r="Q43" t="str">
        <f>CONCATENATE(C43,E43,G43,I43)</f>
        <v>14</v>
      </c>
      <c r="R43">
        <v>1</v>
      </c>
      <c r="T43" t="s">
        <v>238</v>
      </c>
      <c r="V43" t="str">
        <f>CONCATENATE($R$177,$R$178,$R$179,$R$180)</f>
        <v>3143</v>
      </c>
      <c r="AC43">
        <v>4796</v>
      </c>
      <c r="AD43">
        <v>2856</v>
      </c>
      <c r="AE43">
        <v>2805</v>
      </c>
      <c r="AF43">
        <v>2783</v>
      </c>
      <c r="AI43">
        <f>(($AC$36-$AD$38)/($AC$36-$AC$35))</f>
        <v>0.40540540540540543</v>
      </c>
      <c r="AJ43">
        <f>1-(($AC$36-$AE$39)/($AC$36-$AC$35))</f>
        <v>0.35135135135135132</v>
      </c>
      <c r="AK43">
        <f>(($AC$36-$AF$40)/($AC$36-$AC$35))</f>
        <v>8.1081081081081086E-2</v>
      </c>
      <c r="AL43">
        <f>1-(($AD$39-$AC$36)/($AD$39-$AD$38))</f>
        <v>0.40540540540540537</v>
      </c>
      <c r="AM43">
        <f>1-(($AD$39-$AE$40)/($AD$39-$AD$38))</f>
        <v>0.45945945945945943</v>
      </c>
      <c r="AN43">
        <f>1-(($AD$39-$AF$40)/($AD$39-$AD$38))</f>
        <v>0.32432432432432434</v>
      </c>
      <c r="AO43">
        <f>(($AE$40-$AC$36)/($AE$40-$AE$39))</f>
        <v>7.6923076923076927E-2</v>
      </c>
      <c r="AP43">
        <f>1-(($AE$40-$AD$38)/($AE$40-$AE$39))</f>
        <v>0.34615384615384615</v>
      </c>
      <c r="AQ43">
        <f>(($AE$40-$AF$40)/($AE$40-$AE$39))</f>
        <v>0.19230769230769232</v>
      </c>
      <c r="AR43">
        <f>1-(($AF$41-$AC$36)/($AF$41-$AF$40))</f>
        <v>9.9999999999999978E-2</v>
      </c>
      <c r="AS43">
        <f>(($AF$41-$AD$39)/($AF$41-$AF$40))</f>
        <v>0.16666666666666666</v>
      </c>
      <c r="AT43">
        <f>1-(($AF$41-$AE$40)/($AF$41-$AF$40))</f>
        <v>0.16666666666666663</v>
      </c>
      <c r="AU43">
        <v>1</v>
      </c>
      <c r="AV43">
        <v>366</v>
      </c>
      <c r="AW43">
        <f>($AV$47-$AV$44)/200</f>
        <v>0.115</v>
      </c>
    </row>
    <row r="44" spans="1:49" x14ac:dyDescent="0.25">
      <c r="A44">
        <v>47</v>
      </c>
      <c r="B44">
        <v>50.17833499999999</v>
      </c>
      <c r="C44" s="4">
        <v>1</v>
      </c>
      <c r="H44">
        <v>30.109797999999998</v>
      </c>
      <c r="I44" s="3">
        <v>4</v>
      </c>
      <c r="P44">
        <v>2</v>
      </c>
      <c r="Q44" t="str">
        <f>CONCATENATE(C44,E44,G44,I44)</f>
        <v>14</v>
      </c>
      <c r="R44">
        <v>4</v>
      </c>
      <c r="T44" t="s">
        <v>239</v>
      </c>
      <c r="V44" t="str">
        <f>CONCATENATE($R$184,$R$185,$R$186,$R$187)</f>
        <v>1423</v>
      </c>
      <c r="AC44">
        <v>4851</v>
      </c>
      <c r="AD44">
        <v>4828</v>
      </c>
      <c r="AE44">
        <v>2839</v>
      </c>
      <c r="AF44">
        <v>2818</v>
      </c>
      <c r="AI44">
        <f>1-(($AC$37-$AD$39)/($AC$37-$AC$36))</f>
        <v>0.47826086956521741</v>
      </c>
      <c r="AJ44">
        <f>1-(($AC$37-$AE$40)/($AC$37-$AC$36))</f>
        <v>4.3478260869565188E-2</v>
      </c>
      <c r="AK44">
        <f>(($AC$37-$AF$41)/($AC$37-$AC$36))</f>
        <v>0.41304347826086957</v>
      </c>
      <c r="AL44">
        <f>(($AD$40-$AC$37)/($AD$40-$AD$39))</f>
        <v>0.35135135135135137</v>
      </c>
      <c r="AM44">
        <f>(($AD$40-$AE$41)/($AD$40-$AD$39))</f>
        <v>0.43243243243243246</v>
      </c>
      <c r="AN44">
        <f>1-(($AD$40-$AF$41)/($AD$40-$AD$39))</f>
        <v>0.13513513513513509</v>
      </c>
      <c r="AO44">
        <f>1-(($AE$42-$AC$37)/($AE$42-$AE$41))</f>
        <v>7.6923076923076872E-2</v>
      </c>
      <c r="AP44">
        <f>1-(($AE$41-$AD$39)/($AE$41-$AE$40))</f>
        <v>0.48780487804878048</v>
      </c>
      <c r="AQ44">
        <f>(($AE$41-$AF$41)/($AE$41-$AE$40))</f>
        <v>0.3902439024390244</v>
      </c>
      <c r="AR44">
        <f>(($AF$42-$AC$37)/($AF$42-$AF$41))</f>
        <v>0.45714285714285713</v>
      </c>
      <c r="AS44">
        <f>(($AF$42-$AD$40)/($AF$42-$AF$41))</f>
        <v>8.5714285714285715E-2</v>
      </c>
      <c r="AT44">
        <f>1-(($AF$42-$AE$41)/($AF$42-$AF$41))</f>
        <v>0.45714285714285718</v>
      </c>
      <c r="AU44">
        <v>4</v>
      </c>
      <c r="AV44">
        <v>382</v>
      </c>
      <c r="AW44">
        <f>($AV$48-$AV$45)/200</f>
        <v>0.20499999999999999</v>
      </c>
    </row>
    <row r="45" spans="1:49" x14ac:dyDescent="0.25">
      <c r="A45">
        <v>48</v>
      </c>
      <c r="B45">
        <v>50.17833499999999</v>
      </c>
      <c r="C45" s="4">
        <v>1</v>
      </c>
      <c r="H45">
        <v>30.109797999999998</v>
      </c>
      <c r="I45" s="3">
        <v>4</v>
      </c>
      <c r="P45">
        <v>2</v>
      </c>
      <c r="Q45" t="str">
        <f>CONCATENATE(C45,E45,G45,I45)</f>
        <v>14</v>
      </c>
      <c r="R45">
        <v>2</v>
      </c>
      <c r="T45" t="s">
        <v>240</v>
      </c>
      <c r="V45" t="str">
        <f>CONCATENATE($R$188,$R$189,$R$190,$R$191)</f>
        <v>1423</v>
      </c>
      <c r="AC45">
        <v>4897</v>
      </c>
      <c r="AD45">
        <v>4876</v>
      </c>
      <c r="AE45">
        <v>2875</v>
      </c>
      <c r="AF45">
        <v>2855</v>
      </c>
      <c r="AI45">
        <f>1-(($AC$38-$AD$40)/($AC$38-$AC$37))</f>
        <v>0.39393939393939392</v>
      </c>
      <c r="AJ45">
        <f>(($AC$37-$AE$41)/($AC$37-$AC$36))</f>
        <v>6.5217391304347824E-2</v>
      </c>
      <c r="AK45">
        <f>1-(($AC$38-$AF$42)/($AC$38-$AC$37))</f>
        <v>0.48484848484848486</v>
      </c>
      <c r="AL45">
        <f>(($AD$41-$AC$38)/($AD$41-$AD$40))</f>
        <v>0.42857142857142855</v>
      </c>
      <c r="AM45">
        <f>(($AD$41-$AE$42)/($AD$41-$AD$40))</f>
        <v>0.34285714285714286</v>
      </c>
      <c r="AN45">
        <f>1-(($AD$41-$AF$42)/($AD$41-$AD$40))</f>
        <v>8.5714285714285743E-2</v>
      </c>
      <c r="AO45">
        <f>(($AE$42-$AC$38)/($AE$42-$AE$41))</f>
        <v>7.6923076923076927E-2</v>
      </c>
      <c r="AP45">
        <f>1-(($AE$42-$AD$40)/($AE$42-$AE$41))</f>
        <v>0.41025641025641024</v>
      </c>
      <c r="AQ45">
        <f>1-(($AE$42-$AF$42)/($AE$42-$AE$41))</f>
        <v>0.48717948717948723</v>
      </c>
      <c r="AR45">
        <f>(($AF$43-$AC$38)/($AF$43-$AF$42))</f>
        <v>0.48484848484848486</v>
      </c>
      <c r="AS45">
        <f>(($AF$43-$AD$41)/($AF$43-$AF$42))</f>
        <v>3.0303030303030304E-2</v>
      </c>
      <c r="AT45">
        <f>(($AF$43-$AE$42)/($AF$43-$AF$42))</f>
        <v>0.39393939393939392</v>
      </c>
      <c r="AU45">
        <v>2</v>
      </c>
      <c r="AV45">
        <v>386</v>
      </c>
      <c r="AW45">
        <f>($AV$49-$AV$46)/200</f>
        <v>0.14499999999999999</v>
      </c>
    </row>
    <row r="46" spans="1:49" x14ac:dyDescent="0.25">
      <c r="A46">
        <v>49</v>
      </c>
      <c r="B46">
        <v>50.17833499999999</v>
      </c>
      <c r="C46" s="4">
        <v>1</v>
      </c>
      <c r="H46">
        <v>30.109797999999998</v>
      </c>
      <c r="I46" s="3">
        <v>4</v>
      </c>
      <c r="P46">
        <v>2</v>
      </c>
      <c r="Q46" t="str">
        <f>CONCATENATE(C46,E46,G46,I46)</f>
        <v>14</v>
      </c>
      <c r="R46">
        <v>3</v>
      </c>
      <c r="T46" t="s">
        <v>239</v>
      </c>
      <c r="V46" t="str">
        <f>CONCATENATE($R$192,$R$193,$R$194,$R$195)</f>
        <v>1423</v>
      </c>
      <c r="AC46">
        <v>4940</v>
      </c>
      <c r="AD46">
        <v>4918</v>
      </c>
      <c r="AE46">
        <v>2910</v>
      </c>
      <c r="AF46">
        <v>2889</v>
      </c>
      <c r="AI46">
        <f>1-(($AC$39-$AD$41)/($AC$39-$AC$38))</f>
        <v>0.4285714285714286</v>
      </c>
      <c r="AJ46">
        <f>1-(($AC$39-$AE$42)/($AC$39-$AC$38))</f>
        <v>8.5714285714285743E-2</v>
      </c>
      <c r="AK46">
        <f>1-(($AC$39-$AF$43)/($AC$39-$AC$38))</f>
        <v>0.45714285714285718</v>
      </c>
      <c r="AL46">
        <f>(($AD$42-$AC$39)/($AD$42-$AD$41))</f>
        <v>0.47368421052631576</v>
      </c>
      <c r="AM46">
        <f>(($AD$42-$AE$43)/($AD$42-$AD$41))</f>
        <v>0.39473684210526316</v>
      </c>
      <c r="AN46">
        <f>1-(($AD$42-$AF$43)/($AD$42-$AD$41))</f>
        <v>2.6315789473684181E-2</v>
      </c>
      <c r="AO46">
        <f>(($AE$43-$AC$39)/($AE$43-$AE$42))</f>
        <v>8.5714285714285715E-2</v>
      </c>
      <c r="AP46">
        <f>1-(($AE$43-$AD$41)/($AE$43-$AE$42))</f>
        <v>0.34285714285714286</v>
      </c>
      <c r="AQ46">
        <f>1-(($AE$43-$AF$43)/($AE$43-$AE$42))</f>
        <v>0.37142857142857144</v>
      </c>
      <c r="AR46">
        <f>(($AF$44-$AC$39)/($AF$44-$AF$43))</f>
        <v>0.45714285714285713</v>
      </c>
      <c r="AS46">
        <f>1-(($AF$45-$AD$42)/($AF$45-$AF$44))</f>
        <v>5.4054054054054057E-2</v>
      </c>
      <c r="AT46">
        <f>(($AF$44-$AE$43)/($AF$44-$AF$43))</f>
        <v>0.37142857142857144</v>
      </c>
      <c r="AU46">
        <v>3</v>
      </c>
      <c r="AV46">
        <v>401</v>
      </c>
      <c r="AW46">
        <f>($AV$55-$AV$52)/200</f>
        <v>0.13500000000000001</v>
      </c>
    </row>
    <row r="47" spans="1:49" x14ac:dyDescent="0.25">
      <c r="A47">
        <v>50</v>
      </c>
      <c r="B47">
        <v>50.17833499999999</v>
      </c>
      <c r="C47" s="4">
        <v>1</v>
      </c>
      <c r="H47">
        <v>30.109797999999998</v>
      </c>
      <c r="I47" s="3">
        <v>4</v>
      </c>
      <c r="P47">
        <v>2</v>
      </c>
      <c r="Q47" t="str">
        <f>CONCATENATE(C47,E47,G47,I47)</f>
        <v>14</v>
      </c>
      <c r="R47">
        <v>1</v>
      </c>
      <c r="T47" t="s">
        <v>240</v>
      </c>
      <c r="V47" t="str">
        <f>CONCATENATE($R$196,$R$197,$R$198,$R$199)</f>
        <v>1423</v>
      </c>
      <c r="AC47">
        <v>4982</v>
      </c>
      <c r="AD47">
        <v>4962</v>
      </c>
      <c r="AE47">
        <v>4842</v>
      </c>
      <c r="AF47">
        <v>4820</v>
      </c>
      <c r="AI47">
        <f>1-(($AC$40-$AD$42)/($AC$40-$AC$39))</f>
        <v>0.48648648648648651</v>
      </c>
      <c r="AJ47">
        <f>1-(($AC$40-$AE$43)/($AC$40-$AC$39))</f>
        <v>8.108108108108103E-2</v>
      </c>
      <c r="AK47">
        <f>1-(($AC$40-$AF$44)/($AC$40-$AC$39))</f>
        <v>0.43243243243243246</v>
      </c>
      <c r="AL47">
        <f>(($AD$43-$AC$40)/($AD$43-$AD$42))</f>
        <v>0.47222222222222221</v>
      </c>
      <c r="AM47">
        <f>(($AD$43-$AE$44)/($AD$43-$AD$42))</f>
        <v>0.47222222222222221</v>
      </c>
      <c r="AN47">
        <f>(($AD$42-$AF$44)/($AD$42-$AD$41))</f>
        <v>5.2631578947368418E-2</v>
      </c>
      <c r="AO47">
        <f>1-(($AE$45-$AC$40)/($AE$45-$AE$44))</f>
        <v>0</v>
      </c>
      <c r="AP47">
        <f>1-(($AE$44-$AD$42)/($AE$44-$AE$43))</f>
        <v>0.44117647058823528</v>
      </c>
      <c r="AQ47">
        <f>1-(($AE$44-$AF$44)/($AE$44-$AE$43))</f>
        <v>0.38235294117647056</v>
      </c>
      <c r="AR47">
        <f>(($AF$45-$AC$40)/($AF$45-$AF$44))</f>
        <v>0.43243243243243246</v>
      </c>
      <c r="AS47">
        <f>1-(($AF$46-$AD$43)/($AF$46-$AF$45))</f>
        <v>2.9411764705882359E-2</v>
      </c>
      <c r="AT47">
        <f>(($AF$45-$AE$44)/($AF$45-$AF$44))</f>
        <v>0.43243243243243246</v>
      </c>
      <c r="AU47">
        <v>1</v>
      </c>
      <c r="AV47">
        <v>405</v>
      </c>
      <c r="AW47">
        <f>($AV$56-$AV$53)/200</f>
        <v>0.26</v>
      </c>
    </row>
    <row r="48" spans="1:49" x14ac:dyDescent="0.25">
      <c r="A48">
        <v>51</v>
      </c>
      <c r="B48">
        <v>50.17833499999999</v>
      </c>
      <c r="C48" s="4">
        <v>1</v>
      </c>
      <c r="H48">
        <v>30.109797999999998</v>
      </c>
      <c r="I48" s="3">
        <v>4</v>
      </c>
      <c r="P48">
        <v>2</v>
      </c>
      <c r="Q48" t="str">
        <f>CONCATENATE(C48,E48,G48,I48)</f>
        <v>14</v>
      </c>
      <c r="R48">
        <v>4</v>
      </c>
      <c r="T48" t="s">
        <v>241</v>
      </c>
      <c r="V48" t="str">
        <f>CONCATENATE($R$200,$R$201,$R$202,$R$203)</f>
        <v>4123</v>
      </c>
      <c r="AC48">
        <v>5026</v>
      </c>
      <c r="AD48">
        <v>5002</v>
      </c>
      <c r="AE48">
        <v>4884</v>
      </c>
      <c r="AF48">
        <v>4865</v>
      </c>
      <c r="AI48">
        <f>1-(($AC$41-$AD$43)/($AC$41-$AC$40))</f>
        <v>0.44736842105263153</v>
      </c>
      <c r="AJ48">
        <f>1-(($AC$41-$AE$44)/($AC$41-$AC$40))</f>
        <v>0</v>
      </c>
      <c r="AK48">
        <f>1-(($AC$41-$AF$45)/($AC$41-$AC$40))</f>
        <v>0.42105263157894735</v>
      </c>
      <c r="AN48">
        <f>(($AD$43-$AF$45)/($AD$43-$AD$42))</f>
        <v>2.7777777777777776E-2</v>
      </c>
      <c r="AO48">
        <f>1-(($AE$46-$AC$41)/($AE$46-$AE$45))</f>
        <v>5.7142857142857162E-2</v>
      </c>
      <c r="AP48">
        <f>1-(($AE$45-$AD$43)/($AE$45-$AE$44))</f>
        <v>0.47222222222222221</v>
      </c>
      <c r="AQ48">
        <f>1-(($AE$45-$AF$45)/($AE$45-$AE$44))</f>
        <v>0.44444444444444442</v>
      </c>
      <c r="AR48">
        <f>(($AF$46-$AC$41)/($AF$46-$AF$45))</f>
        <v>0.35294117647058826</v>
      </c>
      <c r="AT48">
        <f>(($AF$46-$AE$45)/($AF$46-$AF$45))</f>
        <v>0.41176470588235292</v>
      </c>
      <c r="AU48">
        <v>4</v>
      </c>
      <c r="AV48">
        <v>427</v>
      </c>
      <c r="AW48">
        <f>($AV$57-$AV$54)/200</f>
        <v>0.13500000000000001</v>
      </c>
    </row>
    <row r="49" spans="1:49" x14ac:dyDescent="0.25">
      <c r="A49">
        <v>52</v>
      </c>
      <c r="B49">
        <v>50.17833499999999</v>
      </c>
      <c r="C49" s="4">
        <v>1</v>
      </c>
      <c r="P49">
        <v>1</v>
      </c>
      <c r="Q49" t="str">
        <f>CONCATENATE(C49,E49,G49,I49)</f>
        <v>1</v>
      </c>
      <c r="R49">
        <v>2</v>
      </c>
      <c r="T49" t="s">
        <v>238</v>
      </c>
      <c r="V49" t="str">
        <f>CONCATENATE($R$204,$R$205,$R$206,$R$207)</f>
        <v>4132</v>
      </c>
      <c r="AC49">
        <v>5064</v>
      </c>
      <c r="AD49">
        <v>5042</v>
      </c>
      <c r="AE49">
        <v>4925</v>
      </c>
      <c r="AF49">
        <v>4905</v>
      </c>
      <c r="AJ49">
        <f>(($AC$41-$AE$45)/($AC$41-$AC$40))</f>
        <v>5.2631578947368418E-2</v>
      </c>
      <c r="AK49">
        <f>1-(($AC$42-$AF$46)/($AC$42-$AC$41))</f>
        <v>8.30449826989621E-3</v>
      </c>
      <c r="AQ49">
        <f>1-(($AE$46-$AF$46)/($AE$46-$AE$45))</f>
        <v>0.4</v>
      </c>
      <c r="AU49">
        <v>2</v>
      </c>
      <c r="AV49">
        <v>430</v>
      </c>
      <c r="AW49">
        <f>($AV$58-$AV$55)/200</f>
        <v>0.28499999999999998</v>
      </c>
    </row>
    <row r="50" spans="1:49" x14ac:dyDescent="0.25">
      <c r="A50">
        <v>53</v>
      </c>
      <c r="B50">
        <v>50.17833499999999</v>
      </c>
      <c r="C50" s="4">
        <v>1</v>
      </c>
      <c r="P50">
        <v>1</v>
      </c>
      <c r="Q50" t="str">
        <f>CONCATENATE(C50,E50,G50,I50)</f>
        <v>1</v>
      </c>
      <c r="R50" t="s">
        <v>22</v>
      </c>
      <c r="T50" t="s">
        <v>239</v>
      </c>
      <c r="V50" t="str">
        <f>CONCATENATE($R$208,$R$209,$R$210,$R$211)</f>
        <v>4132</v>
      </c>
      <c r="AC50">
        <v>5098</v>
      </c>
      <c r="AD50">
        <v>5078</v>
      </c>
      <c r="AE50">
        <v>4963</v>
      </c>
      <c r="AF50">
        <v>4942</v>
      </c>
      <c r="AJ50">
        <f>1-(($AC$42-$AE$46)/($AC$42-$AC$41))</f>
        <v>2.283737024221455E-2</v>
      </c>
      <c r="AU50" t="s">
        <v>22</v>
      </c>
      <c r="AV50">
        <v>432</v>
      </c>
      <c r="AW50">
        <f>($AV$59-$AV$56)/200</f>
        <v>0.155</v>
      </c>
    </row>
    <row r="51" spans="1:49" x14ac:dyDescent="0.25">
      <c r="A51">
        <v>54</v>
      </c>
      <c r="B51">
        <v>50.17833499999999</v>
      </c>
      <c r="C51" s="4">
        <v>1</v>
      </c>
      <c r="P51">
        <v>1</v>
      </c>
      <c r="Q51" t="str">
        <f>CONCATENATE(C51,E51,G51,I51)</f>
        <v>1</v>
      </c>
      <c r="R51" t="s">
        <v>22</v>
      </c>
      <c r="T51" t="s">
        <v>240</v>
      </c>
      <c r="V51" t="str">
        <f>CONCATENATE($R$212,$R$213,$R$214,$R$215)</f>
        <v>4132</v>
      </c>
      <c r="AC51">
        <v>5134</v>
      </c>
      <c r="AD51">
        <v>5117</v>
      </c>
      <c r="AE51">
        <v>5002</v>
      </c>
      <c r="AF51">
        <v>4981</v>
      </c>
      <c r="AU51" t="s">
        <v>22</v>
      </c>
      <c r="AV51">
        <v>939</v>
      </c>
      <c r="AW51">
        <f>($AV$60-$AV$57)/200</f>
        <v>0.28499999999999998</v>
      </c>
    </row>
    <row r="52" spans="1:49" x14ac:dyDescent="0.25">
      <c r="A52">
        <v>55</v>
      </c>
      <c r="B52">
        <v>50.17833499999999</v>
      </c>
      <c r="C52" s="4">
        <v>1</v>
      </c>
      <c r="F52">
        <v>42.291731999999996</v>
      </c>
      <c r="G52" s="1">
        <v>3</v>
      </c>
      <c r="P52">
        <v>2</v>
      </c>
      <c r="Q52" t="str">
        <f>CONCATENATE(C52,E52,G52,I52)</f>
        <v>13</v>
      </c>
      <c r="R52">
        <v>2</v>
      </c>
      <c r="T52" t="s">
        <v>241</v>
      </c>
      <c r="V52" t="str">
        <f>CONCATENATE($R$216,$R$217,$R$218,$R$219)</f>
        <v>4132</v>
      </c>
      <c r="AC52">
        <v>5173</v>
      </c>
      <c r="AD52">
        <v>5155</v>
      </c>
      <c r="AE52">
        <v>5040</v>
      </c>
      <c r="AF52">
        <v>5018</v>
      </c>
      <c r="AI52">
        <f>(($AC$44-$AD$44)/($AC$44-$AC$43))</f>
        <v>0.41818181818181815</v>
      </c>
      <c r="AJ52">
        <f>(($AC$44-$AE$47)/($AC$44-$AC$43))</f>
        <v>0.16363636363636364</v>
      </c>
      <c r="AK52">
        <f>1-(($AC$44-$AF$47)/($AC$44-$AC$43))</f>
        <v>0.4363636363636364</v>
      </c>
      <c r="AL52">
        <f>1-(($AD$45-$AC$44)/($AD$45-$AD$44))</f>
        <v>0.47916666666666663</v>
      </c>
      <c r="AM52">
        <f>1-(($AD$45-$AE$47)/($AD$45-$AD$44))</f>
        <v>0.29166666666666663</v>
      </c>
      <c r="AN52">
        <f>(($AD$45-$AF$48)/($AD$45-$AD$44))</f>
        <v>0.22916666666666666</v>
      </c>
      <c r="AO52">
        <f>1-(($AE$48-$AC$44)/($AE$48-$AE$47))</f>
        <v>0.2142857142857143</v>
      </c>
      <c r="AP52">
        <f>(($AE$48-$AD$45)/($AE$48-$AE$47))</f>
        <v>0.19047619047619047</v>
      </c>
      <c r="AQ52">
        <f>(($AE$48-$AF$48)/($AE$48-$AE$47))</f>
        <v>0.45238095238095238</v>
      </c>
      <c r="AR52">
        <f>(($AF$48-$AC$44)/($AF$48-$AF$47))</f>
        <v>0.31111111111111112</v>
      </c>
      <c r="AS52">
        <f>1-(($AF$48-$AD$44)/($AF$48-$AF$47))</f>
        <v>0.17777777777777781</v>
      </c>
      <c r="AT52">
        <f>1-(($AF$48-$AE$47)/($AF$48-$AF$47))</f>
        <v>0.48888888888888893</v>
      </c>
      <c r="AU52">
        <v>2</v>
      </c>
      <c r="AV52">
        <v>945</v>
      </c>
      <c r="AW52">
        <f>($AV$61-$AV$58)/200</f>
        <v>0.14000000000000001</v>
      </c>
    </row>
    <row r="53" spans="1:49" x14ac:dyDescent="0.25">
      <c r="A53">
        <v>56</v>
      </c>
      <c r="B53">
        <v>50.17833499999999</v>
      </c>
      <c r="C53" s="4">
        <v>1</v>
      </c>
      <c r="F53">
        <v>42.291731999999996</v>
      </c>
      <c r="G53" s="1">
        <v>3</v>
      </c>
      <c r="P53">
        <v>2</v>
      </c>
      <c r="Q53" t="str">
        <f>CONCATENATE(C53,E53,G53,I53)</f>
        <v>13</v>
      </c>
      <c r="R53">
        <v>3</v>
      </c>
      <c r="T53" t="s">
        <v>242</v>
      </c>
      <c r="V53" t="str">
        <f>CONCATENATE($R$220,$R$221,$R$222,$R$223)</f>
        <v>4132</v>
      </c>
      <c r="AC53">
        <v>5210</v>
      </c>
      <c r="AD53">
        <v>5191</v>
      </c>
      <c r="AE53">
        <v>5075</v>
      </c>
      <c r="AF53">
        <v>5053</v>
      </c>
      <c r="AI53">
        <f>(($AC$45-$AD$45)/($AC$45-$AC$44))</f>
        <v>0.45652173913043476</v>
      </c>
      <c r="AJ53">
        <f>(($AC$45-$AE$48)/($AC$45-$AC$44))</f>
        <v>0.28260869565217389</v>
      </c>
      <c r="AK53">
        <f>1-(($AC$45-$AF$48)/($AC$45-$AC$44))</f>
        <v>0.30434782608695654</v>
      </c>
      <c r="AL53">
        <f>(($AD$46-$AC$45)/($AD$46-$AD$45))</f>
        <v>0.5</v>
      </c>
      <c r="AM53">
        <f>1-(($AD$46-$AE$48)/($AD$46-$AD$45))</f>
        <v>0.19047619047619047</v>
      </c>
      <c r="AN53">
        <f>(($AD$46-$AF$49)/($AD$46-$AD$45))</f>
        <v>0.30952380952380953</v>
      </c>
      <c r="AO53">
        <f>1-(($AE$49-$AC$45)/($AE$49-$AE$48))</f>
        <v>0.31707317073170727</v>
      </c>
      <c r="AP53">
        <f>(($AE$49-$AD$46)/($AE$49-$AE$48))</f>
        <v>0.17073170731707318</v>
      </c>
      <c r="AQ53">
        <f>(($AE$49-$AF$49)/($AE$49-$AE$48))</f>
        <v>0.48780487804878048</v>
      </c>
      <c r="AR53">
        <f>(($AF$49-$AC$45)/($AF$49-$AF$48))</f>
        <v>0.2</v>
      </c>
      <c r="AS53">
        <f>1-(($AF$49-$AD$45)/($AF$49-$AF$48))</f>
        <v>0.27500000000000002</v>
      </c>
      <c r="AT53">
        <f>1-(($AF$49-$AE$48)/($AF$49-$AF$48))</f>
        <v>0.47499999999999998</v>
      </c>
      <c r="AU53">
        <v>3</v>
      </c>
      <c r="AV53">
        <v>946</v>
      </c>
      <c r="AW53">
        <f>($AV$62-$AV$59)/200</f>
        <v>0.26500000000000001</v>
      </c>
    </row>
    <row r="54" spans="1:49" x14ac:dyDescent="0.25">
      <c r="A54">
        <v>57</v>
      </c>
      <c r="B54">
        <v>50.17833499999999</v>
      </c>
      <c r="C54" s="4">
        <v>1</v>
      </c>
      <c r="F54">
        <v>42.291731999999996</v>
      </c>
      <c r="G54" s="1">
        <v>3</v>
      </c>
      <c r="P54">
        <v>2</v>
      </c>
      <c r="Q54" t="str">
        <f>CONCATENATE(C54,E54,G54,I54)</f>
        <v>13</v>
      </c>
      <c r="R54">
        <v>1</v>
      </c>
      <c r="T54" t="s">
        <v>243</v>
      </c>
      <c r="V54" t="str">
        <f>CONCATENATE($R$224,$R$225,$R$226,$R$227)</f>
        <v>4132</v>
      </c>
      <c r="AC54">
        <v>5251</v>
      </c>
      <c r="AD54">
        <v>5231</v>
      </c>
      <c r="AE54">
        <v>5108</v>
      </c>
      <c r="AF54">
        <v>5084</v>
      </c>
      <c r="AI54">
        <f>1-(($AC$46-$AD$46)/($AC$46-$AC$45))</f>
        <v>0.48837209302325579</v>
      </c>
      <c r="AJ54">
        <f>(($AC$46-$AE$49)/($AC$46-$AC$45))</f>
        <v>0.34883720930232559</v>
      </c>
      <c r="AK54">
        <f>1-(($AC$46-$AF$49)/($AC$46-$AC$45))</f>
        <v>0.18604651162790697</v>
      </c>
      <c r="AL54">
        <f>(($AD$47-$AC$46)/($AD$47-$AD$46))</f>
        <v>0.5</v>
      </c>
      <c r="AM54">
        <f>1-(($AD$47-$AE$49)/($AD$47-$AD$46))</f>
        <v>0.15909090909090906</v>
      </c>
      <c r="AN54">
        <f>(($AD$47-$AF$50)/($AD$47-$AD$46))</f>
        <v>0.45454545454545453</v>
      </c>
      <c r="AO54">
        <f>1-(($AE$50-$AC$46)/($AE$50-$AE$49))</f>
        <v>0.39473684210526316</v>
      </c>
      <c r="AP54">
        <f>(($AE$50-$AD$47)/($AE$50-$AE$49))</f>
        <v>2.6315789473684209E-2</v>
      </c>
      <c r="AQ54">
        <f>1-(($AE$50-$AF$50)/($AE$50-$AE$49))</f>
        <v>0.44736842105263153</v>
      </c>
      <c r="AR54">
        <f>(($AF$50-$AC$46)/($AF$50-$AF$49))</f>
        <v>5.4054054054054057E-2</v>
      </c>
      <c r="AS54">
        <f>1-(($AF$50-$AD$46)/($AF$50-$AF$49))</f>
        <v>0.35135135135135132</v>
      </c>
      <c r="AT54">
        <f>(($AF$50-$AE$49)/($AF$50-$AF$49))</f>
        <v>0.45945945945945948</v>
      </c>
      <c r="AU54">
        <v>1</v>
      </c>
      <c r="AV54">
        <v>972</v>
      </c>
      <c r="AW54">
        <f>($AV$63-$AV$60)/200</f>
        <v>0.15</v>
      </c>
    </row>
    <row r="55" spans="1:49" x14ac:dyDescent="0.25">
      <c r="A55">
        <v>58</v>
      </c>
      <c r="B55">
        <v>50.17833499999999</v>
      </c>
      <c r="C55" s="4">
        <v>1</v>
      </c>
      <c r="F55">
        <v>42.291731999999996</v>
      </c>
      <c r="G55" s="1">
        <v>3</v>
      </c>
      <c r="P55">
        <v>2</v>
      </c>
      <c r="Q55" t="str">
        <f>CONCATENATE(C55,E55,G55,I55)</f>
        <v>13</v>
      </c>
      <c r="R55">
        <v>4</v>
      </c>
      <c r="T55" t="s">
        <v>244</v>
      </c>
      <c r="V55" t="str">
        <f>CONCATENATE($R$228,$R$229,$R$230,$R$231)</f>
        <v>4132</v>
      </c>
      <c r="AD55">
        <v>5271</v>
      </c>
      <c r="AE55">
        <v>5143</v>
      </c>
      <c r="AF55">
        <v>5122</v>
      </c>
      <c r="AI55">
        <f>(($AC$47-$AD$47)/($AC$47-$AC$46))</f>
        <v>0.47619047619047616</v>
      </c>
      <c r="AJ55">
        <f>(($AC$47-$AE$50)/($AC$47-$AC$46))</f>
        <v>0.45238095238095238</v>
      </c>
      <c r="AK55">
        <f>1-(($AC$47-$AF$50)/($AC$47-$AC$46))</f>
        <v>4.7619047619047672E-2</v>
      </c>
      <c r="AL55">
        <f>(($AD$48-$AC$47)/($AD$48-$AD$47))</f>
        <v>0.5</v>
      </c>
      <c r="AM55">
        <f>1-(($AD$48-$AE$50)/($AD$48-$AD$47))</f>
        <v>2.5000000000000022E-2</v>
      </c>
      <c r="AN55">
        <f>1-(($AD$48-$AF$51)/($AD$48-$AD$47))</f>
        <v>0.47499999999999998</v>
      </c>
      <c r="AO55">
        <f>1-(($AE$51-$AC$47)/($AE$51-$AE$50))</f>
        <v>0.48717948717948723</v>
      </c>
      <c r="AP55">
        <f>1-(($AE$52-$AD$48)/($AE$52-$AE$51))</f>
        <v>0</v>
      </c>
      <c r="AQ55">
        <f>1-(($AE$51-$AF$51)/($AE$51-$AE$50))</f>
        <v>0.46153846153846156</v>
      </c>
      <c r="AR55">
        <f>1-(($AF$52-$AC$47)/($AF$52-$AF$51))</f>
        <v>2.7027027027026973E-2</v>
      </c>
      <c r="AS55">
        <f>(($AF$51-$AD$47)/($AF$51-$AF$50))</f>
        <v>0.48717948717948717</v>
      </c>
      <c r="AT55">
        <f>(($AF$51-$AE$50)/($AF$51-$AF$50))</f>
        <v>0.46153846153846156</v>
      </c>
      <c r="AU55">
        <v>4</v>
      </c>
      <c r="AV55">
        <v>972</v>
      </c>
      <c r="AW55">
        <f>($AV$64-$AV$61)/200</f>
        <v>0.255</v>
      </c>
    </row>
    <row r="56" spans="1:49" x14ac:dyDescent="0.25">
      <c r="A56">
        <v>59</v>
      </c>
      <c r="B56">
        <v>50.17833499999999</v>
      </c>
      <c r="C56" s="4">
        <v>1</v>
      </c>
      <c r="F56">
        <v>42.291731999999996</v>
      </c>
      <c r="G56" s="1">
        <v>3</v>
      </c>
      <c r="P56">
        <v>2</v>
      </c>
      <c r="Q56" t="str">
        <f>CONCATENATE(C56,E56,G56,I56)</f>
        <v>13</v>
      </c>
      <c r="R56">
        <v>2</v>
      </c>
      <c r="T56" t="s">
        <v>230</v>
      </c>
      <c r="AE56">
        <v>5179</v>
      </c>
      <c r="AF56">
        <v>5159</v>
      </c>
      <c r="AI56">
        <f>1-(($AC$48-$AD$48)/($AC$48-$AC$47))</f>
        <v>0.45454545454545459</v>
      </c>
      <c r="AJ56">
        <f>1-(($AC$48-$AE$51)/($AC$48-$AC$47))</f>
        <v>0.45454545454545459</v>
      </c>
      <c r="AK56">
        <f>(($AC$47-$AF$51)/($AC$47-$AC$46))</f>
        <v>2.3809523809523808E-2</v>
      </c>
      <c r="AL56">
        <f>(($AD$49-$AC$48)/($AD$49-$AD$48))</f>
        <v>0.4</v>
      </c>
      <c r="AM56">
        <f>1-(($AD$49-$AE$51)/($AD$49-$AD$48))</f>
        <v>0</v>
      </c>
      <c r="AN56">
        <f>1-(($AD$49-$AF$52)/($AD$49-$AD$48))</f>
        <v>0.4</v>
      </c>
      <c r="AO56">
        <f>(($AE$52-$AC$48)/($AE$52-$AE$51))</f>
        <v>0.36842105263157893</v>
      </c>
      <c r="AP56">
        <f>1-(($AE$53-$AD$49)/($AE$53-$AE$52))</f>
        <v>5.7142857142857162E-2</v>
      </c>
      <c r="AQ56">
        <f>1-(($AE$52-$AF$52)/($AE$52-$AE$51))</f>
        <v>0.42105263157894735</v>
      </c>
      <c r="AR56">
        <f>1-(($AF$53-$AC$48)/($AF$53-$AF$52))</f>
        <v>0.22857142857142854</v>
      </c>
      <c r="AS56">
        <f>(($AF$52-$AD$48)/($AF$52-$AF$51))</f>
        <v>0.43243243243243246</v>
      </c>
      <c r="AT56">
        <f>(($AF$52-$AE$51)/($AF$52-$AF$51))</f>
        <v>0.43243243243243246</v>
      </c>
      <c r="AU56">
        <v>2</v>
      </c>
      <c r="AV56">
        <v>998</v>
      </c>
      <c r="AW56">
        <f>($AV$65-$AV$62)/200</f>
        <v>0.13500000000000001</v>
      </c>
    </row>
    <row r="57" spans="1:49" x14ac:dyDescent="0.25">
      <c r="A57">
        <v>60</v>
      </c>
      <c r="B57">
        <v>50.17833499999999</v>
      </c>
      <c r="C57" s="4">
        <v>1</v>
      </c>
      <c r="D57">
        <v>58.487486999999994</v>
      </c>
      <c r="E57" s="2">
        <v>2</v>
      </c>
      <c r="F57">
        <v>42.291731999999996</v>
      </c>
      <c r="G57" s="1">
        <v>3</v>
      </c>
      <c r="P57">
        <v>3</v>
      </c>
      <c r="Q57" t="str">
        <f>CONCATENATE(C57,E57,G57,I57)</f>
        <v>123</v>
      </c>
      <c r="R57">
        <v>3</v>
      </c>
      <c r="T57" t="s">
        <v>231</v>
      </c>
      <c r="AE57">
        <v>5218</v>
      </c>
      <c r="AF57">
        <v>5197</v>
      </c>
      <c r="AI57">
        <f>1-(($AC$49-$AD$49)/($AC$49-$AC$48))</f>
        <v>0.42105263157894735</v>
      </c>
      <c r="AJ57">
        <f>1-(($AC$49-$AE$52)/($AC$49-$AC$48))</f>
        <v>0.36842105263157898</v>
      </c>
      <c r="AK57">
        <f>(($AC$48-$AF$52)/($AC$48-$AC$47))</f>
        <v>0.18181818181818182</v>
      </c>
      <c r="AL57">
        <f>(($AD$50-$AC$49)/($AD$50-$AD$49))</f>
        <v>0.3888888888888889</v>
      </c>
      <c r="AM57">
        <f>(($AD$49-$AE$52)/($AD$49-$AD$48))</f>
        <v>0.05</v>
      </c>
      <c r="AN57">
        <f>1-(($AD$50-$AF$53)/($AD$50-$AD$49))</f>
        <v>0.30555555555555558</v>
      </c>
      <c r="AO57">
        <f>(($AE$53-$AC$49)/($AE$53-$AE$52))</f>
        <v>0.31428571428571428</v>
      </c>
      <c r="AP57">
        <f>1-(($AE$54-$AD$50)/($AE$54-$AE$53))</f>
        <v>9.0909090909090939E-2</v>
      </c>
      <c r="AQ57">
        <f>1-(($AE$53-$AF$53)/($AE$53-$AE$52))</f>
        <v>0.37142857142857144</v>
      </c>
      <c r="AR57">
        <f>1-(($AF$54-$AC$49)/($AF$54-$AF$53))</f>
        <v>0.35483870967741937</v>
      </c>
      <c r="AS57">
        <f>(($AF$53-$AD$49)/($AF$53-$AF$52))</f>
        <v>0.31428571428571428</v>
      </c>
      <c r="AT57">
        <f>(($AF$53-$AE$52)/($AF$53-$AF$52))</f>
        <v>0.37142857142857144</v>
      </c>
      <c r="AU57">
        <v>3</v>
      </c>
      <c r="AV57">
        <v>999</v>
      </c>
      <c r="AW57">
        <f>($AV$66-$AV$63)/200</f>
        <v>0.215</v>
      </c>
    </row>
    <row r="58" spans="1:49" x14ac:dyDescent="0.25">
      <c r="A58">
        <v>61</v>
      </c>
      <c r="D58">
        <v>58.487486999999994</v>
      </c>
      <c r="E58" s="2">
        <v>2</v>
      </c>
      <c r="F58">
        <v>42.291731999999996</v>
      </c>
      <c r="G58" s="1">
        <v>3</v>
      </c>
      <c r="P58">
        <v>2</v>
      </c>
      <c r="Q58" t="str">
        <f>CONCATENATE(C58,E58,G58,I58)</f>
        <v>23</v>
      </c>
      <c r="R58">
        <v>1</v>
      </c>
      <c r="T58" t="s">
        <v>228</v>
      </c>
      <c r="AE58">
        <v>5259</v>
      </c>
      <c r="AF58">
        <v>5237</v>
      </c>
      <c r="AI58">
        <f>1-(($AC$50-$AD$50)/($AC$50-$AC$49))</f>
        <v>0.41176470588235292</v>
      </c>
      <c r="AJ58">
        <f>1-(($AC$50-$AE$53)/($AC$50-$AC$49))</f>
        <v>0.32352941176470584</v>
      </c>
      <c r="AK58">
        <f>(($AC$49-$AF$53)/($AC$49-$AC$48))</f>
        <v>0.28947368421052633</v>
      </c>
      <c r="AL58">
        <f>(($AD$51-$AC$50)/($AD$51-$AD$50))</f>
        <v>0.48717948717948717</v>
      </c>
      <c r="AM58">
        <f>(($AD$50-$AE$53)/($AD$50-$AD$49))</f>
        <v>8.3333333333333329E-2</v>
      </c>
      <c r="AN58">
        <f>1-(($AD$51-$AF$54)/($AD$51-$AD$50))</f>
        <v>0.15384615384615385</v>
      </c>
      <c r="AO58">
        <f>(($AE$54-$AC$50)/($AE$54-$AE$53))</f>
        <v>0.30303030303030304</v>
      </c>
      <c r="AP58">
        <f>1-(($AE$55-$AD$51)/($AE$55-$AE$54))</f>
        <v>0.25714285714285712</v>
      </c>
      <c r="AQ58">
        <f>1-(($AE$54-$AF$54)/($AE$54-$AE$53))</f>
        <v>0.27272727272727271</v>
      </c>
      <c r="AR58">
        <f>1-(($AF$55-$AC$50)/($AF$55-$AF$54))</f>
        <v>0.36842105263157898</v>
      </c>
      <c r="AS58">
        <f>(($AF$54-$AD$50)/($AF$54-$AF$53))</f>
        <v>0.19354838709677419</v>
      </c>
      <c r="AT58">
        <f>(($AF$54-$AE$53)/($AF$54-$AF$53))</f>
        <v>0.29032258064516131</v>
      </c>
      <c r="AU58">
        <v>1</v>
      </c>
      <c r="AV58">
        <v>1029</v>
      </c>
      <c r="AW58">
        <f>($AV$67-$AV$64)/200</f>
        <v>0.14000000000000001</v>
      </c>
    </row>
    <row r="59" spans="1:49" x14ac:dyDescent="0.25">
      <c r="A59">
        <v>62</v>
      </c>
      <c r="D59">
        <v>58.487486999999994</v>
      </c>
      <c r="E59" s="2">
        <v>2</v>
      </c>
      <c r="F59">
        <v>42.291731999999996</v>
      </c>
      <c r="G59" s="1">
        <v>3</v>
      </c>
      <c r="P59">
        <v>2</v>
      </c>
      <c r="Q59" t="str">
        <f>CONCATENATE(C59,E59,G59,I59)</f>
        <v>23</v>
      </c>
      <c r="R59">
        <v>4</v>
      </c>
      <c r="T59" t="s">
        <v>229</v>
      </c>
      <c r="AI59">
        <f>(($AC$51-$AD$51)/($AC$51-$AC$50))</f>
        <v>0.47222222222222221</v>
      </c>
      <c r="AJ59">
        <f>1-(($AC$51-$AE$54)/($AC$51-$AC$50))</f>
        <v>0.27777777777777779</v>
      </c>
      <c r="AK59">
        <f>(($AC$50-$AF$54)/($AC$50-$AC$49))</f>
        <v>0.41176470588235292</v>
      </c>
      <c r="AL59">
        <f>1-(($AD$52-$AC$51)/($AD$52-$AD$51))</f>
        <v>0.44736842105263153</v>
      </c>
      <c r="AM59">
        <f>(($AD$51-$AE$54)/($AD$51-$AD$50))</f>
        <v>0.23076923076923078</v>
      </c>
      <c r="AN59">
        <f>1-(($AD$52-$AF$55)/($AD$52-$AD$51))</f>
        <v>0.13157894736842102</v>
      </c>
      <c r="AO59">
        <f>(($AE$55-$AC$51)/($AE$55-$AE$54))</f>
        <v>0.25714285714285712</v>
      </c>
      <c r="AP59">
        <f>1-(($AE$56-$AD$52)/($AE$56-$AE$55))</f>
        <v>0.33333333333333337</v>
      </c>
      <c r="AQ59">
        <f>1-(($AE$55-$AF$55)/($AE$55-$AE$54))</f>
        <v>0.4</v>
      </c>
      <c r="AR59">
        <f>1-(($AF$56-$AC$51)/($AF$56-$AF$55))</f>
        <v>0.32432432432432434</v>
      </c>
      <c r="AS59">
        <f>(($AF$55-$AD$51)/($AF$55-$AF$54))</f>
        <v>0.13157894736842105</v>
      </c>
      <c r="AT59">
        <f>(($AF$55-$AE$54)/($AF$55-$AF$54))</f>
        <v>0.36842105263157893</v>
      </c>
      <c r="AU59">
        <v>4</v>
      </c>
      <c r="AV59">
        <v>1029</v>
      </c>
      <c r="AW59">
        <f>($AV$68-$AV$65)/200</f>
        <v>0.215</v>
      </c>
    </row>
    <row r="60" spans="1:49" x14ac:dyDescent="0.25">
      <c r="A60">
        <v>63</v>
      </c>
      <c r="D60">
        <v>58.487486999999994</v>
      </c>
      <c r="E60" s="2">
        <v>2</v>
      </c>
      <c r="F60">
        <v>42.291731999999996</v>
      </c>
      <c r="G60" s="1">
        <v>3</v>
      </c>
      <c r="P60">
        <v>2</v>
      </c>
      <c r="Q60" t="str">
        <f>CONCATENATE(C60,E60,G60,I60)</f>
        <v>23</v>
      </c>
      <c r="R60">
        <v>2</v>
      </c>
      <c r="T60" t="s">
        <v>230</v>
      </c>
      <c r="AI60">
        <f>(($AC$52-$AD$52)/($AC$52-$AC$51))</f>
        <v>0.46153846153846156</v>
      </c>
      <c r="AJ60">
        <f>1-(($AC$52-$AE$55)/($AC$52-$AC$51))</f>
        <v>0.23076923076923073</v>
      </c>
      <c r="AK60">
        <f>(($AC$51-$AF$55)/($AC$51-$AC$50))</f>
        <v>0.33333333333333331</v>
      </c>
      <c r="AL60">
        <f>(($AD$53-$AC$52)/($AD$53-$AD$52))</f>
        <v>0.5</v>
      </c>
      <c r="AM60">
        <f>(($AD$52-$AE$55)/($AD$52-$AD$51))</f>
        <v>0.31578947368421051</v>
      </c>
      <c r="AN60">
        <f>1-(($AD$53-$AF$56)/($AD$53-$AD$52))</f>
        <v>0.11111111111111116</v>
      </c>
      <c r="AO60">
        <f>(($AE$56-$AC$52)/($AE$56-$AE$55))</f>
        <v>0.16666666666666666</v>
      </c>
      <c r="AP60">
        <f>1-(($AE$57-$AD$53)/($AE$57-$AE$56))</f>
        <v>0.30769230769230771</v>
      </c>
      <c r="AQ60">
        <f>1-(($AE$56-$AF$56)/($AE$56-$AE$55))</f>
        <v>0.44444444444444442</v>
      </c>
      <c r="AR60">
        <f>1-(($AF$57-$AC$52)/($AF$57-$AF$56))</f>
        <v>0.36842105263157898</v>
      </c>
      <c r="AS60">
        <f>(($AF$56-$AD$52)/($AF$56-$AF$55))</f>
        <v>0.10810810810810811</v>
      </c>
      <c r="AT60">
        <f>(($AF$56-$AE$55)/($AF$56-$AF$55))</f>
        <v>0.43243243243243246</v>
      </c>
      <c r="AU60">
        <v>2</v>
      </c>
      <c r="AV60">
        <v>1056</v>
      </c>
      <c r="AW60">
        <f>($AV$69-$AV$66)/200</f>
        <v>0.14000000000000001</v>
      </c>
    </row>
    <row r="61" spans="1:49" x14ac:dyDescent="0.25">
      <c r="A61">
        <v>64</v>
      </c>
      <c r="D61">
        <v>58.487486999999994</v>
      </c>
      <c r="E61" s="2">
        <v>2</v>
      </c>
      <c r="F61">
        <v>42.291731999999996</v>
      </c>
      <c r="G61" s="1">
        <v>3</v>
      </c>
      <c r="P61">
        <v>2</v>
      </c>
      <c r="Q61" t="str">
        <f>CONCATENATE(C61,E61,G61,I61)</f>
        <v>23</v>
      </c>
      <c r="R61">
        <v>3</v>
      </c>
      <c r="T61" t="s">
        <v>231</v>
      </c>
      <c r="AI61">
        <f>1-(($AC$53-$AD$53)/($AC$53-$AC$52))</f>
        <v>0.48648648648648651</v>
      </c>
      <c r="AJ61">
        <f>1-(($AC$53-$AE$56)/($AC$53-$AC$52))</f>
        <v>0.16216216216216217</v>
      </c>
      <c r="AK61">
        <f>(($AC$52-$AF$56)/($AC$52-$AC$51))</f>
        <v>0.35897435897435898</v>
      </c>
      <c r="AL61">
        <f>1-(($AD$54-$AC$53)/($AD$54-$AD$53))</f>
        <v>0.47499999999999998</v>
      </c>
      <c r="AM61">
        <f>(($AD$53-$AE$56)/($AD$53-$AD$52))</f>
        <v>0.33333333333333331</v>
      </c>
      <c r="AN61">
        <f>1-(($AD$54-$AF$57)/($AD$54-$AD$53))</f>
        <v>0.15000000000000002</v>
      </c>
      <c r="AO61">
        <f>(($AE$57-$AC$53)/($AE$57-$AE$56))</f>
        <v>0.20512820512820512</v>
      </c>
      <c r="AP61">
        <f>1-(($AE$58-$AD$54)/($AE$58-$AE$57))</f>
        <v>0.31707317073170727</v>
      </c>
      <c r="AQ61">
        <f>1-(($AE$57-$AF$57)/($AE$57-$AE$56))</f>
        <v>0.46153846153846156</v>
      </c>
      <c r="AR61">
        <f>1-(($AF$58-$AC$53)/($AF$58-$AF$57))</f>
        <v>0.32499999999999996</v>
      </c>
      <c r="AS61">
        <f>(($AF$57-$AD$53)/($AF$57-$AF$56))</f>
        <v>0.15789473684210525</v>
      </c>
      <c r="AT61">
        <f>(($AF$57-$AE$56)/($AF$57-$AF$56))</f>
        <v>0.47368421052631576</v>
      </c>
      <c r="AU61">
        <v>3</v>
      </c>
      <c r="AV61">
        <v>1057</v>
      </c>
      <c r="AW61">
        <f>($AV$70-$AV$67)/200</f>
        <v>0.17499999999999999</v>
      </c>
    </row>
    <row r="62" spans="1:49" x14ac:dyDescent="0.25">
      <c r="A62">
        <v>65</v>
      </c>
      <c r="D62">
        <v>58.487486999999994</v>
      </c>
      <c r="E62" s="2">
        <v>2</v>
      </c>
      <c r="F62">
        <v>42.291731999999996</v>
      </c>
      <c r="G62" s="1">
        <v>3</v>
      </c>
      <c r="P62">
        <v>2</v>
      </c>
      <c r="Q62" t="str">
        <f>CONCATENATE(C62,E62,G62,I62)</f>
        <v>23</v>
      </c>
      <c r="R62">
        <v>4</v>
      </c>
      <c r="T62" t="s">
        <v>228</v>
      </c>
      <c r="AI62">
        <f>(($AC$54-$AD$54)/($AC$54-$AC$53))</f>
        <v>0.48780487804878048</v>
      </c>
      <c r="AJ62">
        <f>1-(($AC$54-$AE$57)/($AC$54-$AC$53))</f>
        <v>0.19512195121951215</v>
      </c>
      <c r="AK62">
        <f>(($AC$53-$AF$57)/($AC$53-$AC$52))</f>
        <v>0.35135135135135137</v>
      </c>
      <c r="AL62">
        <f>(($AD$55-$AC$54)/($AD$55-$AD$54))</f>
        <v>0.5</v>
      </c>
      <c r="AM62">
        <f>(($AD$54-$AE$57)/($AD$54-$AD$53))</f>
        <v>0.32500000000000001</v>
      </c>
      <c r="AN62">
        <f>1-(($AD$55-$AF$58)/($AD$55-$AD$54))</f>
        <v>0.15000000000000002</v>
      </c>
      <c r="AO62">
        <f>(($AE$58-$AC$54)/($AE$58-$AE$57))</f>
        <v>0.1951219512195122</v>
      </c>
      <c r="AQ62">
        <f>1-(($AE$58-$AF$58)/($AE$58-$AE$57))</f>
        <v>0.46341463414634143</v>
      </c>
      <c r="AS62">
        <f>(($AF$58-$AD$54)/($AF$58-$AF$57))</f>
        <v>0.15</v>
      </c>
      <c r="AT62">
        <f>(($AF$58-$AE$57)/($AF$58-$AF$57))</f>
        <v>0.47499999999999998</v>
      </c>
      <c r="AU62">
        <v>4</v>
      </c>
      <c r="AV62">
        <v>1082</v>
      </c>
      <c r="AW62">
        <f>($AV$71-$AV$68)/200</f>
        <v>0.12</v>
      </c>
    </row>
    <row r="63" spans="1:49" x14ac:dyDescent="0.25">
      <c r="A63">
        <v>66</v>
      </c>
      <c r="D63">
        <v>58.487486999999994</v>
      </c>
      <c r="E63" s="2">
        <v>2</v>
      </c>
      <c r="F63">
        <v>42.291731999999996</v>
      </c>
      <c r="G63" s="1">
        <v>3</v>
      </c>
      <c r="P63">
        <v>2</v>
      </c>
      <c r="Q63" t="str">
        <f>CONCATENATE(C63,E63,G63,I63)</f>
        <v>23</v>
      </c>
      <c r="R63">
        <v>1</v>
      </c>
      <c r="T63" t="s">
        <v>229</v>
      </c>
      <c r="AK63">
        <f>(($AC$54-$AF$58)/($AC$54-$AC$53))</f>
        <v>0.34146341463414637</v>
      </c>
      <c r="AM63">
        <f>(($AD$55-$AE$58)/($AD$55-$AD$54))</f>
        <v>0.3</v>
      </c>
      <c r="AU63">
        <v>1</v>
      </c>
      <c r="AV63">
        <v>1086</v>
      </c>
      <c r="AW63">
        <f>($AV$72-$AV$69)/200</f>
        <v>0.17499999999999999</v>
      </c>
    </row>
    <row r="64" spans="1:49" x14ac:dyDescent="0.25">
      <c r="A64">
        <v>67</v>
      </c>
      <c r="D64">
        <v>58.487486999999994</v>
      </c>
      <c r="E64" s="2">
        <v>2</v>
      </c>
      <c r="F64">
        <v>42.291731999999996</v>
      </c>
      <c r="G64" s="1">
        <v>3</v>
      </c>
      <c r="P64">
        <v>2</v>
      </c>
      <c r="Q64" t="str">
        <f>CONCATENATE(C64,E64,G64,I64)</f>
        <v>23</v>
      </c>
      <c r="R64">
        <v>3</v>
      </c>
      <c r="T64" t="s">
        <v>230</v>
      </c>
      <c r="AU64">
        <v>3</v>
      </c>
      <c r="AV64">
        <v>1108</v>
      </c>
      <c r="AW64">
        <f>($AV$73-$AV$70)/200</f>
        <v>0.13500000000000001</v>
      </c>
    </row>
    <row r="65" spans="1:49" x14ac:dyDescent="0.25">
      <c r="A65">
        <v>68</v>
      </c>
      <c r="D65">
        <v>58.487486999999994</v>
      </c>
      <c r="E65" s="2">
        <v>2</v>
      </c>
      <c r="F65">
        <v>42.291731999999996</v>
      </c>
      <c r="G65" s="1">
        <v>3</v>
      </c>
      <c r="P65">
        <v>2</v>
      </c>
      <c r="Q65" t="str">
        <f>CONCATENATE(C65,E65,G65,I65)</f>
        <v>23</v>
      </c>
      <c r="R65">
        <v>2</v>
      </c>
      <c r="T65" t="s">
        <v>231</v>
      </c>
      <c r="AU65">
        <v>2</v>
      </c>
      <c r="AV65">
        <v>1109</v>
      </c>
      <c r="AW65">
        <f>($AV$74-$AV$71)/200</f>
        <v>0.18</v>
      </c>
    </row>
    <row r="66" spans="1:49" x14ac:dyDescent="0.25">
      <c r="A66">
        <v>69</v>
      </c>
      <c r="D66">
        <v>58.487486999999994</v>
      </c>
      <c r="E66" s="2">
        <v>2</v>
      </c>
      <c r="F66">
        <v>42.291731999999996</v>
      </c>
      <c r="G66" s="1">
        <v>3</v>
      </c>
      <c r="P66">
        <v>2</v>
      </c>
      <c r="Q66" t="str">
        <f>CONCATENATE(C66,E66,G66,I66)</f>
        <v>23</v>
      </c>
      <c r="R66">
        <v>4</v>
      </c>
      <c r="T66" t="s">
        <v>228</v>
      </c>
      <c r="AU66">
        <v>4</v>
      </c>
      <c r="AV66">
        <v>1129</v>
      </c>
      <c r="AW66">
        <f>($AV$75-$AV$72)/200</f>
        <v>0.125</v>
      </c>
    </row>
    <row r="67" spans="1:49" x14ac:dyDescent="0.25">
      <c r="A67">
        <v>70</v>
      </c>
      <c r="D67">
        <v>58.487486999999994</v>
      </c>
      <c r="E67" s="2">
        <v>2</v>
      </c>
      <c r="F67">
        <v>42.291731999999996</v>
      </c>
      <c r="G67" s="1">
        <v>3</v>
      </c>
      <c r="H67">
        <v>51.375462999999996</v>
      </c>
      <c r="I67" s="3">
        <v>4</v>
      </c>
      <c r="P67">
        <v>3</v>
      </c>
      <c r="Q67" t="str">
        <f>CONCATENATE(C67,E67,G67,I67)</f>
        <v>234</v>
      </c>
      <c r="R67">
        <v>1</v>
      </c>
      <c r="T67" t="s">
        <v>229</v>
      </c>
      <c r="AU67">
        <v>1</v>
      </c>
      <c r="AV67">
        <v>1136</v>
      </c>
      <c r="AW67">
        <f>($AV$76-$AV$73)/200</f>
        <v>0.15</v>
      </c>
    </row>
    <row r="68" spans="1:49" x14ac:dyDescent="0.25">
      <c r="A68">
        <v>71</v>
      </c>
      <c r="D68">
        <v>58.487486999999994</v>
      </c>
      <c r="E68" s="2">
        <v>2</v>
      </c>
      <c r="F68">
        <v>42.291731999999996</v>
      </c>
      <c r="G68" s="1">
        <v>3</v>
      </c>
      <c r="H68">
        <v>51.375462999999996</v>
      </c>
      <c r="I68" s="3">
        <v>4</v>
      </c>
      <c r="P68">
        <v>3</v>
      </c>
      <c r="Q68" t="str">
        <f>CONCATENATE(C68,E68,G68,I68)</f>
        <v>234</v>
      </c>
      <c r="R68">
        <v>3</v>
      </c>
      <c r="T68" t="s">
        <v>230</v>
      </c>
      <c r="AU68">
        <v>3</v>
      </c>
      <c r="AV68">
        <v>1152</v>
      </c>
      <c r="AW68">
        <f>($AV$77-$AV$74)/200</f>
        <v>0.125</v>
      </c>
    </row>
    <row r="69" spans="1:49" x14ac:dyDescent="0.25">
      <c r="A69">
        <v>72</v>
      </c>
      <c r="D69">
        <v>58.487486999999994</v>
      </c>
      <c r="E69" s="2">
        <v>2</v>
      </c>
      <c r="H69">
        <v>51.375462999999996</v>
      </c>
      <c r="I69" s="3">
        <v>4</v>
      </c>
      <c r="P69">
        <v>2</v>
      </c>
      <c r="Q69" t="str">
        <f>CONCATENATE(C69,E69,G69,I69)</f>
        <v>24</v>
      </c>
      <c r="R69">
        <v>2</v>
      </c>
      <c r="T69" t="s">
        <v>231</v>
      </c>
      <c r="AU69">
        <v>2</v>
      </c>
      <c r="AV69">
        <v>1157</v>
      </c>
      <c r="AW69">
        <f>($AV$78-$AV$75)/200</f>
        <v>0.16</v>
      </c>
    </row>
    <row r="70" spans="1:49" x14ac:dyDescent="0.25">
      <c r="A70">
        <v>73</v>
      </c>
      <c r="D70">
        <v>58.487486999999994</v>
      </c>
      <c r="E70" s="2">
        <v>2</v>
      </c>
      <c r="H70">
        <v>51.375462999999996</v>
      </c>
      <c r="I70" s="3">
        <v>4</v>
      </c>
      <c r="P70">
        <v>2</v>
      </c>
      <c r="Q70" t="str">
        <f>CONCATENATE(C70,E70,G70,I70)</f>
        <v>24</v>
      </c>
      <c r="R70">
        <v>4</v>
      </c>
      <c r="T70" t="s">
        <v>228</v>
      </c>
      <c r="AU70">
        <v>4</v>
      </c>
      <c r="AV70">
        <v>1171</v>
      </c>
      <c r="AW70">
        <f>($AV$79-$AV$76)/200</f>
        <v>0.125</v>
      </c>
    </row>
    <row r="71" spans="1:49" x14ac:dyDescent="0.25">
      <c r="A71">
        <v>74</v>
      </c>
      <c r="D71">
        <v>58.487486999999994</v>
      </c>
      <c r="E71" s="2">
        <v>2</v>
      </c>
      <c r="H71">
        <v>51.375462999999996</v>
      </c>
      <c r="I71" s="3">
        <v>4</v>
      </c>
      <c r="P71">
        <v>2</v>
      </c>
      <c r="Q71" t="str">
        <f>CONCATENATE(C71,E71,G71,I71)</f>
        <v>24</v>
      </c>
      <c r="R71">
        <v>1</v>
      </c>
      <c r="T71" t="s">
        <v>229</v>
      </c>
      <c r="AU71">
        <v>1</v>
      </c>
      <c r="AV71">
        <v>1176</v>
      </c>
      <c r="AW71">
        <f>($AV$80-$AV$77)/200</f>
        <v>9.5000000000000001E-2</v>
      </c>
    </row>
    <row r="72" spans="1:49" x14ac:dyDescent="0.25">
      <c r="A72">
        <v>75</v>
      </c>
      <c r="D72">
        <v>58.557892999999993</v>
      </c>
      <c r="E72" s="2">
        <v>2</v>
      </c>
      <c r="H72">
        <v>51.375462999999996</v>
      </c>
      <c r="I72" s="3">
        <v>4</v>
      </c>
      <c r="P72">
        <v>2</v>
      </c>
      <c r="Q72" t="str">
        <f>CONCATENATE(C72,E72,G72,I72)</f>
        <v>24</v>
      </c>
      <c r="R72">
        <v>3</v>
      </c>
      <c r="T72" t="s">
        <v>230</v>
      </c>
      <c r="AU72">
        <v>3</v>
      </c>
      <c r="AV72">
        <v>1192</v>
      </c>
      <c r="AW72">
        <f>($AV$81-$AV$78)/200</f>
        <v>0.11</v>
      </c>
    </row>
    <row r="73" spans="1:49" x14ac:dyDescent="0.25">
      <c r="A73">
        <v>76</v>
      </c>
      <c r="D73">
        <v>58.557892999999993</v>
      </c>
      <c r="E73" s="2">
        <v>2</v>
      </c>
      <c r="H73">
        <v>51.375462999999996</v>
      </c>
      <c r="I73" s="3">
        <v>4</v>
      </c>
      <c r="P73">
        <v>2</v>
      </c>
      <c r="Q73" t="str">
        <f>CONCATENATE(C73,E73,G73,I73)</f>
        <v>24</v>
      </c>
      <c r="R73">
        <v>2</v>
      </c>
      <c r="T73" t="s">
        <v>231</v>
      </c>
      <c r="AU73">
        <v>2</v>
      </c>
      <c r="AV73">
        <v>1198</v>
      </c>
      <c r="AW73">
        <f>($AV$82-$AV$79)/200</f>
        <v>0.115</v>
      </c>
    </row>
    <row r="74" spans="1:49" x14ac:dyDescent="0.25">
      <c r="A74">
        <v>77</v>
      </c>
      <c r="H74">
        <v>51.375462999999996</v>
      </c>
      <c r="I74" s="3">
        <v>4</v>
      </c>
      <c r="P74">
        <v>1</v>
      </c>
      <c r="Q74" t="str">
        <f>CONCATENATE(C74,E74,G74,I74)</f>
        <v>4</v>
      </c>
      <c r="R74">
        <v>4</v>
      </c>
      <c r="T74" t="s">
        <v>245</v>
      </c>
      <c r="AU74">
        <v>4</v>
      </c>
      <c r="AV74">
        <v>1212</v>
      </c>
      <c r="AW74">
        <f>($AV$83-$AV$80)/200</f>
        <v>0.12</v>
      </c>
    </row>
    <row r="75" spans="1:49" x14ac:dyDescent="0.25">
      <c r="A75">
        <v>78</v>
      </c>
      <c r="H75">
        <v>51.375462999999996</v>
      </c>
      <c r="I75" s="3">
        <v>4</v>
      </c>
      <c r="P75">
        <v>1</v>
      </c>
      <c r="Q75" t="str">
        <f>CONCATENATE(C75,E75,G75,I75)</f>
        <v>4</v>
      </c>
      <c r="R75">
        <v>1</v>
      </c>
      <c r="T75" t="s">
        <v>246</v>
      </c>
      <c r="AU75">
        <v>1</v>
      </c>
      <c r="AV75">
        <v>1217</v>
      </c>
      <c r="AW75">
        <f>($AV$84-$AV$81)/200</f>
        <v>0.08</v>
      </c>
    </row>
    <row r="76" spans="1:49" x14ac:dyDescent="0.25">
      <c r="A76">
        <v>79</v>
      </c>
      <c r="H76">
        <v>51.375462999999996</v>
      </c>
      <c r="I76" s="3">
        <v>4</v>
      </c>
      <c r="P76">
        <v>1</v>
      </c>
      <c r="Q76" t="str">
        <f>CONCATENATE(C76,E76,G76,I76)</f>
        <v>4</v>
      </c>
      <c r="R76">
        <v>3</v>
      </c>
      <c r="T76" t="s">
        <v>247</v>
      </c>
      <c r="AU76">
        <v>3</v>
      </c>
      <c r="AV76">
        <v>1228</v>
      </c>
      <c r="AW76">
        <f>($AV$85-$AV$82)/200</f>
        <v>7.4999999999999997E-2</v>
      </c>
    </row>
    <row r="77" spans="1:49" x14ac:dyDescent="0.25">
      <c r="A77">
        <v>80</v>
      </c>
      <c r="H77">
        <v>51.375462999999996</v>
      </c>
      <c r="I77" s="3">
        <v>4</v>
      </c>
      <c r="P77">
        <v>1</v>
      </c>
      <c r="Q77" t="str">
        <f>CONCATENATE(C77,E77,G77,I77)</f>
        <v>4</v>
      </c>
      <c r="R77">
        <v>2</v>
      </c>
      <c r="T77" t="s">
        <v>248</v>
      </c>
      <c r="AU77">
        <v>2</v>
      </c>
      <c r="AV77">
        <v>1237</v>
      </c>
      <c r="AW77">
        <f>($AV$86-$AV$83)/200</f>
        <v>0.13500000000000001</v>
      </c>
    </row>
    <row r="78" spans="1:49" x14ac:dyDescent="0.25">
      <c r="A78">
        <v>81</v>
      </c>
      <c r="H78">
        <v>51.375462999999996</v>
      </c>
      <c r="I78" s="3">
        <v>4</v>
      </c>
      <c r="P78">
        <v>1</v>
      </c>
      <c r="Q78" t="str">
        <f>CONCATENATE(C78,E78,G78,I78)</f>
        <v>4</v>
      </c>
      <c r="R78">
        <v>4</v>
      </c>
      <c r="T78" t="s">
        <v>249</v>
      </c>
      <c r="AU78">
        <v>4</v>
      </c>
      <c r="AV78">
        <v>1249</v>
      </c>
      <c r="AW78">
        <f>($AV$87-$AV$84)/200</f>
        <v>0.12</v>
      </c>
    </row>
    <row r="79" spans="1:49" x14ac:dyDescent="0.25">
      <c r="A79">
        <v>82</v>
      </c>
      <c r="B79">
        <v>69.631226999999996</v>
      </c>
      <c r="C79" s="4">
        <v>1</v>
      </c>
      <c r="H79">
        <v>51.375462999999996</v>
      </c>
      <c r="I79" s="3">
        <v>4</v>
      </c>
      <c r="P79">
        <v>2</v>
      </c>
      <c r="Q79" t="str">
        <f>CONCATENATE(C79,E79,G79,I79)</f>
        <v>14</v>
      </c>
      <c r="R79">
        <v>1</v>
      </c>
      <c r="T79" t="s">
        <v>250</v>
      </c>
      <c r="AU79">
        <v>1</v>
      </c>
      <c r="AV79">
        <v>1253</v>
      </c>
      <c r="AW79">
        <f>($AV$88-$AV$85)/200</f>
        <v>0.185</v>
      </c>
    </row>
    <row r="80" spans="1:49" x14ac:dyDescent="0.25">
      <c r="A80">
        <v>83</v>
      </c>
      <c r="B80">
        <v>69.631226999999996</v>
      </c>
      <c r="C80" s="4">
        <v>1</v>
      </c>
      <c r="H80">
        <v>51.375462999999996</v>
      </c>
      <c r="I80" s="3">
        <v>4</v>
      </c>
      <c r="P80">
        <v>2</v>
      </c>
      <c r="Q80" t="str">
        <f>CONCATENATE(C80,E80,G80,I80)</f>
        <v>14</v>
      </c>
      <c r="R80">
        <v>3</v>
      </c>
      <c r="T80" t="s">
        <v>251</v>
      </c>
      <c r="AU80">
        <v>3</v>
      </c>
      <c r="AV80">
        <v>1256</v>
      </c>
      <c r="AW80">
        <f>($AV$89-$AV$86)/200</f>
        <v>0.11</v>
      </c>
    </row>
    <row r="81" spans="1:49" x14ac:dyDescent="0.25">
      <c r="A81">
        <v>84</v>
      </c>
      <c r="B81">
        <v>69.631226999999996</v>
      </c>
      <c r="C81" s="4">
        <v>1</v>
      </c>
      <c r="H81">
        <v>51.375462999999996</v>
      </c>
      <c r="I81" s="3">
        <v>4</v>
      </c>
      <c r="P81">
        <v>2</v>
      </c>
      <c r="Q81" t="str">
        <f>CONCATENATE(C81,E81,G81,I81)</f>
        <v>14</v>
      </c>
      <c r="R81">
        <v>2</v>
      </c>
      <c r="T81" t="s">
        <v>248</v>
      </c>
      <c r="AU81">
        <v>2</v>
      </c>
      <c r="AV81">
        <v>1271</v>
      </c>
      <c r="AW81">
        <f>($AV$90-$AV$87)/200</f>
        <v>0.17499999999999999</v>
      </c>
    </row>
    <row r="82" spans="1:49" x14ac:dyDescent="0.25">
      <c r="A82">
        <v>85</v>
      </c>
      <c r="B82">
        <v>69.631226999999996</v>
      </c>
      <c r="C82" s="4">
        <v>1</v>
      </c>
      <c r="H82">
        <v>51.375462999999996</v>
      </c>
      <c r="I82" s="3">
        <v>4</v>
      </c>
      <c r="P82">
        <v>2</v>
      </c>
      <c r="Q82" t="str">
        <f>CONCATENATE(C82,E82,G82,I82)</f>
        <v>14</v>
      </c>
      <c r="R82">
        <v>4</v>
      </c>
      <c r="T82" t="s">
        <v>249</v>
      </c>
      <c r="AU82">
        <v>4</v>
      </c>
      <c r="AV82">
        <v>1276</v>
      </c>
      <c r="AW82">
        <f>($AV$91-$AV$88)/200</f>
        <v>0.105</v>
      </c>
    </row>
    <row r="83" spans="1:49" x14ac:dyDescent="0.25">
      <c r="A83">
        <v>86</v>
      </c>
      <c r="B83">
        <v>69.631226999999996</v>
      </c>
      <c r="C83" s="4">
        <v>1</v>
      </c>
      <c r="H83">
        <v>51.516274999999993</v>
      </c>
      <c r="I83" s="3">
        <v>4</v>
      </c>
      <c r="P83">
        <v>2</v>
      </c>
      <c r="Q83" t="str">
        <f>CONCATENATE(C83,E83,G83,I83)</f>
        <v>14</v>
      </c>
      <c r="R83">
        <v>4</v>
      </c>
      <c r="T83" t="s">
        <v>252</v>
      </c>
      <c r="AU83">
        <v>4</v>
      </c>
      <c r="AV83">
        <v>1280</v>
      </c>
      <c r="AW83">
        <f>($AV$92-$AV$89)/200</f>
        <v>0.185</v>
      </c>
    </row>
    <row r="84" spans="1:49" x14ac:dyDescent="0.25">
      <c r="A84">
        <v>87</v>
      </c>
      <c r="B84">
        <v>69.631226999999996</v>
      </c>
      <c r="C84" s="4">
        <v>1</v>
      </c>
      <c r="H84">
        <v>51.516274999999993</v>
      </c>
      <c r="I84" s="3">
        <v>4</v>
      </c>
      <c r="P84">
        <v>2</v>
      </c>
      <c r="Q84" t="str">
        <f>CONCATENATE(C84,E84,G84,I84)</f>
        <v>14</v>
      </c>
      <c r="R84">
        <v>3</v>
      </c>
      <c r="T84" t="s">
        <v>229</v>
      </c>
      <c r="AU84">
        <v>3</v>
      </c>
      <c r="AV84">
        <v>1287</v>
      </c>
      <c r="AW84">
        <f>($AV$93-$AV$90)/200</f>
        <v>0.12</v>
      </c>
    </row>
    <row r="85" spans="1:49" x14ac:dyDescent="0.25">
      <c r="A85">
        <v>88</v>
      </c>
      <c r="B85">
        <v>69.631226999999996</v>
      </c>
      <c r="C85" s="4">
        <v>1</v>
      </c>
      <c r="P85">
        <v>1</v>
      </c>
      <c r="Q85" t="str">
        <f>CONCATENATE(C85,E85,G85,I85)</f>
        <v>1</v>
      </c>
      <c r="R85">
        <v>1</v>
      </c>
      <c r="T85" t="s">
        <v>230</v>
      </c>
      <c r="AU85">
        <v>1</v>
      </c>
      <c r="AV85">
        <v>1291</v>
      </c>
      <c r="AW85">
        <f>($AV$94-$AV$91)/200</f>
        <v>0.185</v>
      </c>
    </row>
    <row r="86" spans="1:49" x14ac:dyDescent="0.25">
      <c r="A86">
        <v>89</v>
      </c>
      <c r="B86">
        <v>69.631226999999996</v>
      </c>
      <c r="C86" s="4">
        <v>1</v>
      </c>
      <c r="P86">
        <v>1</v>
      </c>
      <c r="Q86" t="str">
        <f>CONCATENATE(C86,E86,G86,I86)</f>
        <v>1</v>
      </c>
      <c r="R86">
        <v>2</v>
      </c>
      <c r="T86" t="s">
        <v>231</v>
      </c>
      <c r="AU86">
        <v>2</v>
      </c>
      <c r="AV86">
        <v>1307</v>
      </c>
      <c r="AW86">
        <f>($AV$95-$AV$92)/200</f>
        <v>0.115</v>
      </c>
    </row>
    <row r="87" spans="1:49" x14ac:dyDescent="0.25">
      <c r="A87">
        <v>90</v>
      </c>
      <c r="B87">
        <v>69.631226999999996</v>
      </c>
      <c r="C87" s="4">
        <v>1</v>
      </c>
      <c r="P87">
        <v>1</v>
      </c>
      <c r="Q87" t="str">
        <f>CONCATENATE(C87,E87,G87,I87)</f>
        <v>1</v>
      </c>
      <c r="R87">
        <v>4</v>
      </c>
      <c r="T87" t="s">
        <v>228</v>
      </c>
      <c r="AU87">
        <v>4</v>
      </c>
      <c r="AV87">
        <v>1311</v>
      </c>
      <c r="AW87">
        <f>($AV$101-$AV$98)/200</f>
        <v>0.18</v>
      </c>
    </row>
    <row r="88" spans="1:49" x14ac:dyDescent="0.25">
      <c r="A88">
        <v>91</v>
      </c>
      <c r="B88">
        <v>69.631226999999996</v>
      </c>
      <c r="C88" s="4">
        <v>1</v>
      </c>
      <c r="P88">
        <v>1</v>
      </c>
      <c r="Q88" t="str">
        <f>CONCATENATE(C88,E88,G88,I88)</f>
        <v>1</v>
      </c>
      <c r="R88">
        <v>3</v>
      </c>
      <c r="T88" t="s">
        <v>229</v>
      </c>
      <c r="AU88">
        <v>3</v>
      </c>
      <c r="AV88">
        <v>1328</v>
      </c>
      <c r="AW88">
        <f>($AV$102-$AV$99)/200</f>
        <v>0.155</v>
      </c>
    </row>
    <row r="89" spans="1:49" x14ac:dyDescent="0.25">
      <c r="A89">
        <v>92</v>
      </c>
      <c r="B89">
        <v>69.631226999999996</v>
      </c>
      <c r="C89" s="4">
        <v>1</v>
      </c>
      <c r="P89">
        <v>1</v>
      </c>
      <c r="Q89" t="str">
        <f>CONCATENATE(C89,E89,G89,I89)</f>
        <v>1</v>
      </c>
      <c r="R89">
        <v>1</v>
      </c>
      <c r="T89" t="s">
        <v>230</v>
      </c>
      <c r="AU89">
        <v>1</v>
      </c>
      <c r="AV89">
        <v>1329</v>
      </c>
      <c r="AW89">
        <f>($AV$103-$AV$100)/200</f>
        <v>0.16</v>
      </c>
    </row>
    <row r="90" spans="1:49" x14ac:dyDescent="0.25">
      <c r="A90">
        <v>93</v>
      </c>
      <c r="B90">
        <v>69.631226999999996</v>
      </c>
      <c r="C90" s="4">
        <v>1</v>
      </c>
      <c r="F90">
        <v>62.853338999999991</v>
      </c>
      <c r="G90" s="1">
        <v>3</v>
      </c>
      <c r="P90">
        <v>2</v>
      </c>
      <c r="Q90" t="str">
        <f>CONCATENATE(C90,E90,G90,I90)</f>
        <v>13</v>
      </c>
      <c r="R90">
        <v>2</v>
      </c>
      <c r="T90" t="s">
        <v>231</v>
      </c>
      <c r="AU90">
        <v>2</v>
      </c>
      <c r="AV90">
        <v>1346</v>
      </c>
      <c r="AW90">
        <f>($AV$104-$AV$101)/200</f>
        <v>0.105</v>
      </c>
    </row>
    <row r="91" spans="1:49" x14ac:dyDescent="0.25">
      <c r="A91">
        <v>94</v>
      </c>
      <c r="B91">
        <v>69.631226999999996</v>
      </c>
      <c r="C91" s="4">
        <v>1</v>
      </c>
      <c r="F91">
        <v>64.631226999999996</v>
      </c>
      <c r="G91" s="1">
        <v>3</v>
      </c>
      <c r="P91">
        <v>2</v>
      </c>
      <c r="Q91" t="str">
        <f>CONCATENATE(C91,E91,G91,I91)</f>
        <v>13</v>
      </c>
      <c r="R91">
        <v>4</v>
      </c>
      <c r="T91" t="s">
        <v>228</v>
      </c>
      <c r="AU91">
        <v>4</v>
      </c>
      <c r="AV91">
        <v>1349</v>
      </c>
      <c r="AW91">
        <f>($AV$105-$AV$102)/200</f>
        <v>0.16</v>
      </c>
    </row>
    <row r="92" spans="1:49" x14ac:dyDescent="0.25">
      <c r="A92">
        <v>95</v>
      </c>
      <c r="B92">
        <v>69.631226999999996</v>
      </c>
      <c r="C92" s="4">
        <v>1</v>
      </c>
      <c r="F92">
        <v>64.631226999999996</v>
      </c>
      <c r="G92" s="1">
        <v>3</v>
      </c>
      <c r="P92">
        <v>2</v>
      </c>
      <c r="Q92" t="str">
        <f>CONCATENATE(C92,E92,G92,I92)</f>
        <v>13</v>
      </c>
      <c r="R92">
        <v>1</v>
      </c>
      <c r="T92" t="s">
        <v>229</v>
      </c>
      <c r="AU92">
        <v>1</v>
      </c>
      <c r="AV92">
        <v>1366</v>
      </c>
      <c r="AW92">
        <f>($AV$106-$AV$103)/200</f>
        <v>0.12</v>
      </c>
    </row>
    <row r="93" spans="1:49" x14ac:dyDescent="0.25">
      <c r="A93">
        <v>96</v>
      </c>
      <c r="B93">
        <v>69.631226999999996</v>
      </c>
      <c r="C93" s="4">
        <v>1</v>
      </c>
      <c r="F93">
        <v>64.631226999999996</v>
      </c>
      <c r="G93" s="1">
        <v>3</v>
      </c>
      <c r="P93">
        <v>2</v>
      </c>
      <c r="Q93" t="str">
        <f>CONCATENATE(C93,E93,G93,I93)</f>
        <v>13</v>
      </c>
      <c r="R93">
        <v>3</v>
      </c>
      <c r="T93" t="s">
        <v>232</v>
      </c>
      <c r="AU93">
        <v>3</v>
      </c>
      <c r="AV93">
        <v>1370</v>
      </c>
      <c r="AW93">
        <f>($AV$107-$AV$104)/200</f>
        <v>0.17</v>
      </c>
    </row>
    <row r="94" spans="1:49" x14ac:dyDescent="0.25">
      <c r="A94">
        <v>97</v>
      </c>
      <c r="B94">
        <v>70.289113999999984</v>
      </c>
      <c r="C94" s="4">
        <v>1</v>
      </c>
      <c r="D94">
        <v>76.867975000000001</v>
      </c>
      <c r="E94" s="2">
        <v>2</v>
      </c>
      <c r="F94">
        <v>64.631226999999996</v>
      </c>
      <c r="G94" s="1">
        <v>3</v>
      </c>
      <c r="P94">
        <v>3</v>
      </c>
      <c r="Q94" t="str">
        <f>CONCATENATE(C94,E94,G94,I94)</f>
        <v>123</v>
      </c>
      <c r="R94">
        <v>2</v>
      </c>
      <c r="T94" t="s">
        <v>233</v>
      </c>
      <c r="AU94">
        <v>2</v>
      </c>
      <c r="AV94">
        <v>1386</v>
      </c>
      <c r="AW94">
        <f>($AV$108-$AV$105)/200</f>
        <v>9.5000000000000001E-2</v>
      </c>
    </row>
    <row r="95" spans="1:49" x14ac:dyDescent="0.25">
      <c r="A95">
        <v>98</v>
      </c>
      <c r="D95">
        <v>76.867975000000001</v>
      </c>
      <c r="E95" s="2">
        <v>2</v>
      </c>
      <c r="F95">
        <v>64.631226999999996</v>
      </c>
      <c r="G95" s="1">
        <v>3</v>
      </c>
      <c r="P95">
        <v>2</v>
      </c>
      <c r="Q95" t="str">
        <f>CONCATENATE(C95,E95,G95,I95)</f>
        <v>23</v>
      </c>
      <c r="R95">
        <v>4</v>
      </c>
      <c r="T95" t="s">
        <v>237</v>
      </c>
      <c r="AU95">
        <v>4</v>
      </c>
      <c r="AV95">
        <v>1389</v>
      </c>
      <c r="AW95">
        <f>($AV$109-$AV$106)/200</f>
        <v>0.16</v>
      </c>
    </row>
    <row r="96" spans="1:49" x14ac:dyDescent="0.25">
      <c r="A96">
        <v>99</v>
      </c>
      <c r="D96">
        <v>76.867975000000001</v>
      </c>
      <c r="E96" s="2">
        <v>2</v>
      </c>
      <c r="F96">
        <v>64.631226999999996</v>
      </c>
      <c r="G96" s="1">
        <v>3</v>
      </c>
      <c r="P96">
        <v>2</v>
      </c>
      <c r="Q96" t="str">
        <f>CONCATENATE(C96,E96,G96,I96)</f>
        <v>23</v>
      </c>
      <c r="R96" t="s">
        <v>22</v>
      </c>
      <c r="T96" t="s">
        <v>238</v>
      </c>
      <c r="AU96" t="s">
        <v>22</v>
      </c>
      <c r="AV96">
        <v>1394</v>
      </c>
      <c r="AW96">
        <f>($AV$110-$AV$107)/200</f>
        <v>0.1</v>
      </c>
    </row>
    <row r="97" spans="1:49" x14ac:dyDescent="0.25">
      <c r="A97">
        <v>100</v>
      </c>
      <c r="D97">
        <v>76.867975000000001</v>
      </c>
      <c r="E97" s="2">
        <v>2</v>
      </c>
      <c r="F97">
        <v>64.631226999999996</v>
      </c>
      <c r="G97" s="1">
        <v>3</v>
      </c>
      <c r="P97">
        <v>2</v>
      </c>
      <c r="Q97" t="str">
        <f>CONCATENATE(C97,E97,G97,I97)</f>
        <v>23</v>
      </c>
      <c r="R97" t="s">
        <v>22</v>
      </c>
      <c r="T97" t="s">
        <v>239</v>
      </c>
      <c r="AU97" t="s">
        <v>22</v>
      </c>
      <c r="AV97">
        <v>1499</v>
      </c>
      <c r="AW97">
        <f>($AV$111-$AV$108)/200</f>
        <v>0.16</v>
      </c>
    </row>
    <row r="98" spans="1:49" x14ac:dyDescent="0.25">
      <c r="A98">
        <v>101</v>
      </c>
      <c r="D98">
        <v>76.867975000000001</v>
      </c>
      <c r="E98" s="2">
        <v>2</v>
      </c>
      <c r="F98">
        <v>64.697075999999996</v>
      </c>
      <c r="G98" s="1">
        <v>3</v>
      </c>
      <c r="H98">
        <v>67.852842999999993</v>
      </c>
      <c r="I98" s="3">
        <v>4</v>
      </c>
      <c r="P98">
        <v>3</v>
      </c>
      <c r="Q98" t="str">
        <f>CONCATENATE(C98,E98,G98,I98)</f>
        <v>234</v>
      </c>
      <c r="R98">
        <v>3</v>
      </c>
      <c r="T98" t="s">
        <v>240</v>
      </c>
      <c r="AU98">
        <v>3</v>
      </c>
      <c r="AV98">
        <v>1506</v>
      </c>
      <c r="AW98">
        <f>($AV$112-$AV$109)/200</f>
        <v>0.1</v>
      </c>
    </row>
    <row r="99" spans="1:49" x14ac:dyDescent="0.25">
      <c r="A99">
        <v>102</v>
      </c>
      <c r="D99">
        <v>76.867975000000001</v>
      </c>
      <c r="E99" s="2">
        <v>2</v>
      </c>
      <c r="F99">
        <v>64.697075999999996</v>
      </c>
      <c r="G99" s="1">
        <v>3</v>
      </c>
      <c r="H99">
        <v>68.775994999999995</v>
      </c>
      <c r="I99" s="3">
        <v>4</v>
      </c>
      <c r="P99">
        <v>3</v>
      </c>
      <c r="Q99" t="str">
        <f>CONCATENATE(C99,E99,G99,I99)</f>
        <v>234</v>
      </c>
      <c r="R99">
        <v>2</v>
      </c>
      <c r="T99" t="s">
        <v>241</v>
      </c>
      <c r="AU99">
        <v>2</v>
      </c>
      <c r="AV99">
        <v>1517</v>
      </c>
      <c r="AW99">
        <f>($AV$113-$AV$110)/200</f>
        <v>0.16</v>
      </c>
    </row>
    <row r="100" spans="1:49" x14ac:dyDescent="0.25">
      <c r="A100">
        <v>103</v>
      </c>
      <c r="D100">
        <v>76.867975000000001</v>
      </c>
      <c r="E100" s="2">
        <v>2</v>
      </c>
      <c r="F100">
        <v>64.697075999999996</v>
      </c>
      <c r="G100" s="1">
        <v>3</v>
      </c>
      <c r="H100">
        <v>68.775994999999995</v>
      </c>
      <c r="I100" s="3">
        <v>4</v>
      </c>
      <c r="P100">
        <v>3</v>
      </c>
      <c r="Q100" t="str">
        <f>CONCATENATE(C100,E100,G100,I100)</f>
        <v>234</v>
      </c>
      <c r="R100">
        <v>4</v>
      </c>
      <c r="T100" t="s">
        <v>238</v>
      </c>
      <c r="AU100">
        <v>4</v>
      </c>
      <c r="AV100">
        <v>1528</v>
      </c>
      <c r="AW100">
        <f>($AV$114-$AV$111)/200</f>
        <v>0.11</v>
      </c>
    </row>
    <row r="101" spans="1:49" x14ac:dyDescent="0.25">
      <c r="A101">
        <v>104</v>
      </c>
      <c r="D101">
        <v>76.867975000000001</v>
      </c>
      <c r="E101" s="2">
        <v>2</v>
      </c>
      <c r="F101">
        <v>64.697075999999996</v>
      </c>
      <c r="G101" s="1">
        <v>3</v>
      </c>
      <c r="H101">
        <v>68.775994999999995</v>
      </c>
      <c r="I101" s="3">
        <v>4</v>
      </c>
      <c r="P101">
        <v>3</v>
      </c>
      <c r="Q101" t="str">
        <f>CONCATENATE(C101,E101,G101,I101)</f>
        <v>234</v>
      </c>
      <c r="R101">
        <v>1</v>
      </c>
      <c r="T101" t="s">
        <v>239</v>
      </c>
      <c r="AU101">
        <v>1</v>
      </c>
      <c r="AV101">
        <v>1542</v>
      </c>
      <c r="AW101">
        <f>($AV$115-$AV$112)/200</f>
        <v>0.14499999999999999</v>
      </c>
    </row>
    <row r="102" spans="1:49" x14ac:dyDescent="0.25">
      <c r="A102">
        <v>105</v>
      </c>
      <c r="D102">
        <v>76.867975000000001</v>
      </c>
      <c r="E102" s="2">
        <v>2</v>
      </c>
      <c r="F102">
        <v>64.697075999999996</v>
      </c>
      <c r="G102" s="1">
        <v>3</v>
      </c>
      <c r="H102">
        <v>68.775994999999995</v>
      </c>
      <c r="I102" s="3">
        <v>4</v>
      </c>
      <c r="P102">
        <v>3</v>
      </c>
      <c r="Q102" t="str">
        <f>CONCATENATE(C102,E102,G102,I102)</f>
        <v>234</v>
      </c>
      <c r="R102">
        <v>3</v>
      </c>
      <c r="T102" t="s">
        <v>240</v>
      </c>
      <c r="AU102">
        <v>3</v>
      </c>
      <c r="AV102">
        <v>1548</v>
      </c>
      <c r="AW102">
        <f>($AV$116-$AV$113)/200</f>
        <v>0.12</v>
      </c>
    </row>
    <row r="103" spans="1:49" x14ac:dyDescent="0.25">
      <c r="A103">
        <v>106</v>
      </c>
      <c r="D103">
        <v>76.867975000000001</v>
      </c>
      <c r="E103" s="2">
        <v>2</v>
      </c>
      <c r="F103">
        <v>64.828568999999987</v>
      </c>
      <c r="G103" s="1">
        <v>3</v>
      </c>
      <c r="H103">
        <v>68.775994999999995</v>
      </c>
      <c r="I103" s="3">
        <v>4</v>
      </c>
      <c r="P103">
        <v>3</v>
      </c>
      <c r="Q103" t="str">
        <f>CONCATENATE(C103,E103,G103,I103)</f>
        <v>234</v>
      </c>
      <c r="R103">
        <v>2</v>
      </c>
      <c r="T103" t="s">
        <v>241</v>
      </c>
      <c r="AU103">
        <v>2</v>
      </c>
      <c r="AV103">
        <v>1560</v>
      </c>
      <c r="AW103">
        <f>($AV$117-$AV$114)/200</f>
        <v>0.14499999999999999</v>
      </c>
    </row>
    <row r="104" spans="1:49" x14ac:dyDescent="0.25">
      <c r="A104">
        <v>107</v>
      </c>
      <c r="D104">
        <v>76.867975000000001</v>
      </c>
      <c r="E104" s="2">
        <v>2</v>
      </c>
      <c r="F104">
        <v>64.894425999999996</v>
      </c>
      <c r="G104" s="1">
        <v>3</v>
      </c>
      <c r="H104">
        <v>68.775994999999995</v>
      </c>
      <c r="I104" s="3">
        <v>4</v>
      </c>
      <c r="P104">
        <v>3</v>
      </c>
      <c r="Q104" t="str">
        <f>CONCATENATE(C104,E104,G104,I104)</f>
        <v>234</v>
      </c>
      <c r="R104">
        <v>4</v>
      </c>
      <c r="T104" t="s">
        <v>242</v>
      </c>
      <c r="AU104">
        <v>4</v>
      </c>
      <c r="AV104">
        <v>1563</v>
      </c>
      <c r="AW104">
        <f>($AV$118-$AV$115)/200</f>
        <v>0.18</v>
      </c>
    </row>
    <row r="105" spans="1:49" x14ac:dyDescent="0.25">
      <c r="A105">
        <v>108</v>
      </c>
      <c r="D105">
        <v>76.867975000000001</v>
      </c>
      <c r="E105" s="2">
        <v>2</v>
      </c>
      <c r="F105">
        <v>65.091767999999988</v>
      </c>
      <c r="G105" s="1">
        <v>3</v>
      </c>
      <c r="H105">
        <v>68.775994999999995</v>
      </c>
      <c r="I105" s="3">
        <v>4</v>
      </c>
      <c r="P105">
        <v>3</v>
      </c>
      <c r="Q105" t="str">
        <f>CONCATENATE(C105,E105,G105,I105)</f>
        <v>234</v>
      </c>
      <c r="R105">
        <v>1</v>
      </c>
      <c r="T105" t="s">
        <v>253</v>
      </c>
      <c r="AU105">
        <v>1</v>
      </c>
      <c r="AV105">
        <v>1580</v>
      </c>
      <c r="AW105">
        <f>($AV$119-$AV$116)/200</f>
        <v>0.18</v>
      </c>
    </row>
    <row r="106" spans="1:49" x14ac:dyDescent="0.25">
      <c r="A106">
        <v>109</v>
      </c>
      <c r="D106">
        <v>76.867975000000001</v>
      </c>
      <c r="E106" s="2">
        <v>2</v>
      </c>
      <c r="H106">
        <v>69.039082999999991</v>
      </c>
      <c r="I106" s="3">
        <v>4</v>
      </c>
      <c r="P106">
        <v>2</v>
      </c>
      <c r="Q106" t="str">
        <f>CONCATENATE(C106,E106,G106,I106)</f>
        <v>24</v>
      </c>
      <c r="R106">
        <v>3</v>
      </c>
      <c r="T106" t="s">
        <v>237</v>
      </c>
      <c r="AU106">
        <v>3</v>
      </c>
      <c r="AV106">
        <v>1584</v>
      </c>
      <c r="AW106">
        <f>($AV$120-$AV$117)/200</f>
        <v>0.16</v>
      </c>
    </row>
    <row r="107" spans="1:49" x14ac:dyDescent="0.25">
      <c r="A107">
        <v>110</v>
      </c>
      <c r="D107">
        <v>76.867975000000001</v>
      </c>
      <c r="E107" s="2">
        <v>2</v>
      </c>
      <c r="H107">
        <v>69.039082999999991</v>
      </c>
      <c r="I107" s="3">
        <v>4</v>
      </c>
      <c r="P107">
        <v>2</v>
      </c>
      <c r="Q107" t="str">
        <f>CONCATENATE(C107,E107,G107,I107)</f>
        <v>24</v>
      </c>
      <c r="R107">
        <v>4</v>
      </c>
      <c r="T107" t="s">
        <v>238</v>
      </c>
      <c r="AU107">
        <v>4</v>
      </c>
      <c r="AV107">
        <v>1597</v>
      </c>
      <c r="AW107">
        <f>($AV$121-$AV$118)/200</f>
        <v>0.125</v>
      </c>
    </row>
    <row r="108" spans="1:49" x14ac:dyDescent="0.25">
      <c r="A108">
        <v>111</v>
      </c>
      <c r="D108">
        <v>76.867975000000001</v>
      </c>
      <c r="E108" s="2">
        <v>2</v>
      </c>
      <c r="H108">
        <v>69.039082999999991</v>
      </c>
      <c r="I108" s="3">
        <v>4</v>
      </c>
      <c r="P108">
        <v>2</v>
      </c>
      <c r="Q108" t="str">
        <f>CONCATENATE(C108,E108,G108,I108)</f>
        <v>24</v>
      </c>
      <c r="R108">
        <v>2</v>
      </c>
      <c r="T108" t="s">
        <v>239</v>
      </c>
      <c r="AU108">
        <v>2</v>
      </c>
      <c r="AV108">
        <v>1599</v>
      </c>
      <c r="AW108">
        <f>($AV$122-$AV$119)/200</f>
        <v>0.13</v>
      </c>
    </row>
    <row r="109" spans="1:49" x14ac:dyDescent="0.25">
      <c r="A109">
        <v>112</v>
      </c>
      <c r="D109">
        <v>77.131169999999997</v>
      </c>
      <c r="E109" s="2">
        <v>2</v>
      </c>
      <c r="H109">
        <v>69.039082999999991</v>
      </c>
      <c r="I109" s="3">
        <v>4</v>
      </c>
      <c r="P109">
        <v>2</v>
      </c>
      <c r="Q109" t="str">
        <f>CONCATENATE(C109,E109,G109,I109)</f>
        <v>24</v>
      </c>
      <c r="R109">
        <v>3</v>
      </c>
      <c r="T109" t="s">
        <v>254</v>
      </c>
      <c r="AU109">
        <v>3</v>
      </c>
      <c r="AV109">
        <v>1616</v>
      </c>
      <c r="AW109">
        <f>($AV$123-$AV$120)/200</f>
        <v>0.16500000000000001</v>
      </c>
    </row>
    <row r="110" spans="1:49" x14ac:dyDescent="0.25">
      <c r="A110">
        <v>113</v>
      </c>
      <c r="H110">
        <v>69.039082999999991</v>
      </c>
      <c r="I110" s="3">
        <v>4</v>
      </c>
      <c r="P110">
        <v>1</v>
      </c>
      <c r="Q110" t="str">
        <f>CONCATENATE(C110,E110,G110,I110)</f>
        <v>4</v>
      </c>
      <c r="R110">
        <v>1</v>
      </c>
      <c r="T110" t="s">
        <v>255</v>
      </c>
      <c r="AU110">
        <v>1</v>
      </c>
      <c r="AV110">
        <v>1617</v>
      </c>
      <c r="AW110">
        <f>($AV$124-$AV$121)/200</f>
        <v>0.11</v>
      </c>
    </row>
    <row r="111" spans="1:49" x14ac:dyDescent="0.25">
      <c r="A111">
        <v>114</v>
      </c>
      <c r="B111">
        <v>86.012635999999986</v>
      </c>
      <c r="C111" s="4">
        <v>1</v>
      </c>
      <c r="H111">
        <v>69.170682999999997</v>
      </c>
      <c r="I111" s="3">
        <v>4</v>
      </c>
      <c r="P111">
        <v>2</v>
      </c>
      <c r="Q111" t="str">
        <f>CONCATENATE(C111,E111,G111,I111)</f>
        <v>14</v>
      </c>
      <c r="R111">
        <v>4</v>
      </c>
      <c r="T111" t="s">
        <v>256</v>
      </c>
      <c r="AU111">
        <v>4</v>
      </c>
      <c r="AV111">
        <v>1631</v>
      </c>
      <c r="AW111">
        <f>($AV$125-$AV$122)/200</f>
        <v>0.15</v>
      </c>
    </row>
    <row r="112" spans="1:49" x14ac:dyDescent="0.25">
      <c r="A112">
        <v>115</v>
      </c>
      <c r="B112">
        <v>86.012635999999986</v>
      </c>
      <c r="C112" s="4">
        <v>1</v>
      </c>
      <c r="H112">
        <v>69.170682999999997</v>
      </c>
      <c r="I112" s="3">
        <v>4</v>
      </c>
      <c r="P112">
        <v>2</v>
      </c>
      <c r="Q112" t="str">
        <f>CONCATENATE(C112,E112,G112,I112)</f>
        <v>14</v>
      </c>
      <c r="R112">
        <v>2</v>
      </c>
      <c r="T112" t="s">
        <v>257</v>
      </c>
      <c r="AU112">
        <v>2</v>
      </c>
      <c r="AV112">
        <v>1636</v>
      </c>
      <c r="AW112">
        <f>($AV$126-$AV$123)/200</f>
        <v>0.11</v>
      </c>
    </row>
    <row r="113" spans="1:49" x14ac:dyDescent="0.25">
      <c r="A113">
        <v>116</v>
      </c>
      <c r="B113">
        <v>86.012635999999986</v>
      </c>
      <c r="C113" s="4">
        <v>1</v>
      </c>
      <c r="H113">
        <v>69.170682999999997</v>
      </c>
      <c r="I113" s="3">
        <v>4</v>
      </c>
      <c r="P113">
        <v>2</v>
      </c>
      <c r="Q113" t="str">
        <f>CONCATENATE(C113,E113,G113,I113)</f>
        <v>14</v>
      </c>
      <c r="R113">
        <v>3</v>
      </c>
      <c r="T113" t="s">
        <v>258</v>
      </c>
      <c r="AU113">
        <v>3</v>
      </c>
      <c r="AV113">
        <v>1649</v>
      </c>
      <c r="AW113">
        <f>($AV$127-$AV$124)/200</f>
        <v>0.17499999999999999</v>
      </c>
    </row>
    <row r="114" spans="1:49" x14ac:dyDescent="0.25">
      <c r="A114">
        <v>117</v>
      </c>
      <c r="B114">
        <v>86.012635999999986</v>
      </c>
      <c r="C114" s="4">
        <v>1</v>
      </c>
      <c r="H114">
        <v>69.302281999999991</v>
      </c>
      <c r="I114" s="3">
        <v>4</v>
      </c>
      <c r="P114">
        <v>2</v>
      </c>
      <c r="Q114" t="str">
        <f>CONCATENATE(C114,E114,G114,I114)</f>
        <v>14</v>
      </c>
      <c r="R114">
        <v>1</v>
      </c>
      <c r="T114" t="s">
        <v>255</v>
      </c>
      <c r="AU114">
        <v>1</v>
      </c>
      <c r="AV114">
        <v>1653</v>
      </c>
      <c r="AW114">
        <f>($AV$128-$AV$125)/200</f>
        <v>0.11</v>
      </c>
    </row>
    <row r="115" spans="1:49" x14ac:dyDescent="0.25">
      <c r="A115">
        <v>118</v>
      </c>
      <c r="B115">
        <v>86.012635999999986</v>
      </c>
      <c r="C115" s="4">
        <v>1</v>
      </c>
      <c r="H115">
        <v>69.433880999999985</v>
      </c>
      <c r="I115" s="3">
        <v>4</v>
      </c>
      <c r="P115">
        <v>2</v>
      </c>
      <c r="Q115" t="str">
        <f>CONCATENATE(C115,E115,G115,I115)</f>
        <v>14</v>
      </c>
      <c r="R115">
        <v>4</v>
      </c>
      <c r="T115" t="s">
        <v>256</v>
      </c>
      <c r="AU115">
        <v>4</v>
      </c>
      <c r="AV115">
        <v>1665</v>
      </c>
      <c r="AW115">
        <f>($AV$129-$AV$126)/200</f>
        <v>0.17499999999999999</v>
      </c>
    </row>
    <row r="116" spans="1:49" x14ac:dyDescent="0.25">
      <c r="A116">
        <v>119</v>
      </c>
      <c r="B116">
        <v>86.012635999999986</v>
      </c>
      <c r="C116" s="4">
        <v>1</v>
      </c>
      <c r="P116">
        <v>1</v>
      </c>
      <c r="Q116" t="str">
        <f>CONCATENATE(C116,E116,G116,I116)</f>
        <v>1</v>
      </c>
      <c r="R116">
        <v>2</v>
      </c>
      <c r="T116" t="s">
        <v>257</v>
      </c>
      <c r="AU116">
        <v>2</v>
      </c>
      <c r="AV116">
        <v>1673</v>
      </c>
      <c r="AW116">
        <f>($AV$130-$AV$127)/200</f>
        <v>0.105</v>
      </c>
    </row>
    <row r="117" spans="1:49" x14ac:dyDescent="0.25">
      <c r="A117">
        <v>120</v>
      </c>
      <c r="B117">
        <v>86.012635999999986</v>
      </c>
      <c r="C117" s="4">
        <v>1</v>
      </c>
      <c r="P117">
        <v>1</v>
      </c>
      <c r="Q117" t="str">
        <f>CONCATENATE(C117,E117,G117,I117)</f>
        <v>1</v>
      </c>
      <c r="R117">
        <v>3</v>
      </c>
      <c r="T117" t="s">
        <v>258</v>
      </c>
      <c r="AU117">
        <v>3</v>
      </c>
      <c r="AV117">
        <v>1682</v>
      </c>
      <c r="AW117">
        <f>($AV$131-$AV$128)/200</f>
        <v>0.17</v>
      </c>
    </row>
    <row r="118" spans="1:49" x14ac:dyDescent="0.25">
      <c r="A118">
        <v>121</v>
      </c>
      <c r="B118">
        <v>86.012635999999986</v>
      </c>
      <c r="C118" s="4">
        <v>1</v>
      </c>
      <c r="P118">
        <v>1</v>
      </c>
      <c r="Q118" t="str">
        <f>CONCATENATE(C118,E118,G118,I118)</f>
        <v>1</v>
      </c>
      <c r="R118">
        <v>4</v>
      </c>
      <c r="T118" t="s">
        <v>255</v>
      </c>
      <c r="AU118">
        <v>4</v>
      </c>
      <c r="AV118">
        <v>1701</v>
      </c>
      <c r="AW118">
        <f>($AV$132-$AV$129)/200</f>
        <v>0.105</v>
      </c>
    </row>
    <row r="119" spans="1:49" x14ac:dyDescent="0.25">
      <c r="A119">
        <v>122</v>
      </c>
      <c r="B119">
        <v>86.012635999999986</v>
      </c>
      <c r="C119" s="4">
        <v>1</v>
      </c>
      <c r="P119">
        <v>1</v>
      </c>
      <c r="Q119" t="str">
        <f>CONCATENATE(C119,E119,G119,I119)</f>
        <v>1</v>
      </c>
      <c r="R119">
        <v>2</v>
      </c>
      <c r="T119" t="s">
        <v>259</v>
      </c>
      <c r="AU119">
        <v>2</v>
      </c>
      <c r="AV119">
        <v>1709</v>
      </c>
      <c r="AW119">
        <f>($AV$133-$AV$130)/200</f>
        <v>0.19500000000000001</v>
      </c>
    </row>
    <row r="120" spans="1:49" x14ac:dyDescent="0.25">
      <c r="A120">
        <v>123</v>
      </c>
      <c r="B120">
        <v>86.012635999999986</v>
      </c>
      <c r="C120" s="4">
        <v>1</v>
      </c>
      <c r="P120">
        <v>1</v>
      </c>
      <c r="Q120" t="str">
        <f>CONCATENATE(C120,E120,G120,I120)</f>
        <v>1</v>
      </c>
      <c r="R120">
        <v>3</v>
      </c>
      <c r="T120" t="s">
        <v>228</v>
      </c>
      <c r="AU120">
        <v>3</v>
      </c>
      <c r="AV120">
        <v>1714</v>
      </c>
      <c r="AW120">
        <f>($AV$134-$AV$131)/200</f>
        <v>0.115</v>
      </c>
    </row>
    <row r="121" spans="1:49" x14ac:dyDescent="0.25">
      <c r="A121">
        <v>124</v>
      </c>
      <c r="B121">
        <v>86.012635999999986</v>
      </c>
      <c r="C121" s="4">
        <v>1</v>
      </c>
      <c r="F121">
        <v>77.986401999999998</v>
      </c>
      <c r="G121" s="1">
        <v>3</v>
      </c>
      <c r="P121">
        <v>2</v>
      </c>
      <c r="Q121" t="str">
        <f>CONCATENATE(C121,E121,G121,I121)</f>
        <v>13</v>
      </c>
      <c r="R121">
        <v>1</v>
      </c>
      <c r="T121" t="s">
        <v>229</v>
      </c>
      <c r="AU121">
        <v>1</v>
      </c>
      <c r="AV121">
        <v>1726</v>
      </c>
      <c r="AW121">
        <f>($AV$135-$AV$132)/200</f>
        <v>0.185</v>
      </c>
    </row>
    <row r="122" spans="1:49" x14ac:dyDescent="0.25">
      <c r="A122">
        <v>125</v>
      </c>
      <c r="B122">
        <v>86.012635999999986</v>
      </c>
      <c r="C122" s="4">
        <v>1</v>
      </c>
      <c r="F122">
        <v>77.986401999999998</v>
      </c>
      <c r="G122" s="1">
        <v>3</v>
      </c>
      <c r="P122">
        <v>2</v>
      </c>
      <c r="Q122" t="str">
        <f>CONCATENATE(C122,E122,G122,I122)</f>
        <v>13</v>
      </c>
      <c r="R122">
        <v>4</v>
      </c>
      <c r="T122" t="s">
        <v>230</v>
      </c>
      <c r="AU122">
        <v>4</v>
      </c>
      <c r="AV122">
        <v>1735</v>
      </c>
      <c r="AW122">
        <f>($AV$136-$AV$133)/200</f>
        <v>0.115</v>
      </c>
    </row>
    <row r="123" spans="1:49" x14ac:dyDescent="0.25">
      <c r="A123">
        <v>126</v>
      </c>
      <c r="B123">
        <v>86.012635999999986</v>
      </c>
      <c r="C123" s="4">
        <v>1</v>
      </c>
      <c r="F123">
        <v>77.986401999999998</v>
      </c>
      <c r="G123" s="1">
        <v>3</v>
      </c>
      <c r="P123">
        <v>2</v>
      </c>
      <c r="Q123" t="str">
        <f>CONCATENATE(C123,E123,G123,I123)</f>
        <v>13</v>
      </c>
      <c r="R123">
        <v>3</v>
      </c>
      <c r="T123" t="s">
        <v>260</v>
      </c>
      <c r="AU123">
        <v>3</v>
      </c>
      <c r="AV123">
        <v>1747</v>
      </c>
      <c r="AW123">
        <f>($AV$137-$AV$134)/200</f>
        <v>0.2</v>
      </c>
    </row>
    <row r="124" spans="1:49" x14ac:dyDescent="0.25">
      <c r="A124">
        <v>127</v>
      </c>
      <c r="B124">
        <v>86.012635999999986</v>
      </c>
      <c r="C124" s="4">
        <v>1</v>
      </c>
      <c r="F124">
        <v>77.986401999999998</v>
      </c>
      <c r="G124" s="1">
        <v>3</v>
      </c>
      <c r="P124">
        <v>2</v>
      </c>
      <c r="Q124" t="str">
        <f>CONCATENATE(C124,E124,G124,I124)</f>
        <v>13</v>
      </c>
      <c r="R124">
        <v>2</v>
      </c>
      <c r="T124" t="s">
        <v>257</v>
      </c>
      <c r="AU124">
        <v>2</v>
      </c>
      <c r="AV124">
        <v>1748</v>
      </c>
      <c r="AW124">
        <f>($AV$138-$AV$135)/200</f>
        <v>0.12</v>
      </c>
    </row>
    <row r="125" spans="1:49" x14ac:dyDescent="0.25">
      <c r="A125">
        <v>128</v>
      </c>
      <c r="B125">
        <v>86.012635999999986</v>
      </c>
      <c r="C125" s="4">
        <v>1</v>
      </c>
      <c r="F125">
        <v>77.986401999999998</v>
      </c>
      <c r="G125" s="1">
        <v>3</v>
      </c>
      <c r="P125">
        <v>2</v>
      </c>
      <c r="Q125" t="str">
        <f>CONCATENATE(C125,E125,G125,I125)</f>
        <v>13</v>
      </c>
      <c r="R125">
        <v>1</v>
      </c>
      <c r="T125" t="s">
        <v>258</v>
      </c>
      <c r="AU125">
        <v>1</v>
      </c>
      <c r="AV125">
        <v>1765</v>
      </c>
      <c r="AW125">
        <f>($AV$139-$AV$136)/200</f>
        <v>0.18</v>
      </c>
    </row>
    <row r="126" spans="1:49" x14ac:dyDescent="0.25">
      <c r="A126">
        <v>129</v>
      </c>
      <c r="B126">
        <v>86.012635999999986</v>
      </c>
      <c r="C126" s="4">
        <v>1</v>
      </c>
      <c r="F126">
        <v>77.986401999999998</v>
      </c>
      <c r="G126" s="1">
        <v>3</v>
      </c>
      <c r="P126">
        <v>2</v>
      </c>
      <c r="Q126" t="str">
        <f>CONCATENATE(C126,E126,G126,I126)</f>
        <v>13</v>
      </c>
      <c r="R126">
        <v>4</v>
      </c>
      <c r="T126" t="s">
        <v>255</v>
      </c>
      <c r="AU126">
        <v>4</v>
      </c>
      <c r="AV126">
        <v>1769</v>
      </c>
      <c r="AW126">
        <f>($AV$140-$AV$137)/200</f>
        <v>0.13500000000000001</v>
      </c>
    </row>
    <row r="127" spans="1:49" x14ac:dyDescent="0.25">
      <c r="A127">
        <v>130</v>
      </c>
      <c r="B127">
        <v>86.012635999999986</v>
      </c>
      <c r="C127" s="4">
        <v>1</v>
      </c>
      <c r="F127">
        <v>77.986401999999998</v>
      </c>
      <c r="G127" s="1">
        <v>3</v>
      </c>
      <c r="P127">
        <v>2</v>
      </c>
      <c r="Q127" t="str">
        <f>CONCATENATE(C127,E127,G127,I127)</f>
        <v>13</v>
      </c>
      <c r="R127">
        <v>3</v>
      </c>
      <c r="T127" t="s">
        <v>256</v>
      </c>
      <c r="AU127">
        <v>3</v>
      </c>
      <c r="AV127">
        <v>1783</v>
      </c>
      <c r="AW127">
        <f>($AV$141-$AV$138)/200</f>
        <v>0.215</v>
      </c>
    </row>
    <row r="128" spans="1:49" x14ac:dyDescent="0.25">
      <c r="A128">
        <v>131</v>
      </c>
      <c r="B128">
        <v>86.012635999999986</v>
      </c>
      <c r="C128" s="4">
        <v>1</v>
      </c>
      <c r="F128">
        <v>77.986401999999998</v>
      </c>
      <c r="G128" s="1">
        <v>3</v>
      </c>
      <c r="P128">
        <v>2</v>
      </c>
      <c r="Q128" t="str">
        <f>CONCATENATE(C128,E128,G128,I128)</f>
        <v>13</v>
      </c>
      <c r="R128">
        <v>2</v>
      </c>
      <c r="T128" t="s">
        <v>257</v>
      </c>
      <c r="AU128">
        <v>2</v>
      </c>
      <c r="AV128">
        <v>1787</v>
      </c>
      <c r="AW128">
        <f>($AV$142-$AV$139)/200</f>
        <v>0.17</v>
      </c>
    </row>
    <row r="129" spans="1:49" x14ac:dyDescent="0.25">
      <c r="A129">
        <v>132</v>
      </c>
      <c r="F129">
        <v>77.986401999999998</v>
      </c>
      <c r="G129" s="1">
        <v>3</v>
      </c>
      <c r="P129">
        <v>1</v>
      </c>
      <c r="Q129" t="str">
        <f>CONCATENATE(C129,E129,G129,I129)</f>
        <v>3</v>
      </c>
      <c r="R129">
        <v>1</v>
      </c>
      <c r="T129" t="s">
        <v>231</v>
      </c>
      <c r="AU129">
        <v>1</v>
      </c>
      <c r="AV129">
        <v>1804</v>
      </c>
      <c r="AW129">
        <f>($AV$148-$AV$145)/200</f>
        <v>0.23</v>
      </c>
    </row>
    <row r="130" spans="1:49" x14ac:dyDescent="0.25">
      <c r="A130">
        <v>133</v>
      </c>
      <c r="F130">
        <v>77.986401999999998</v>
      </c>
      <c r="G130" s="1">
        <v>3</v>
      </c>
      <c r="P130">
        <v>1</v>
      </c>
      <c r="Q130" t="str">
        <f>CONCATENATE(C130,E130,G130,I130)</f>
        <v>3</v>
      </c>
      <c r="R130">
        <v>4</v>
      </c>
      <c r="T130" t="s">
        <v>228</v>
      </c>
      <c r="AU130">
        <v>4</v>
      </c>
      <c r="AV130">
        <v>1804</v>
      </c>
      <c r="AW130">
        <f>($AV$149-$AV$146)/200</f>
        <v>0.17</v>
      </c>
    </row>
    <row r="131" spans="1:49" x14ac:dyDescent="0.25">
      <c r="A131">
        <v>134</v>
      </c>
      <c r="D131">
        <v>96.144124999999988</v>
      </c>
      <c r="E131" s="2">
        <v>2</v>
      </c>
      <c r="F131">
        <v>78.11800199999999</v>
      </c>
      <c r="G131" s="1">
        <v>3</v>
      </c>
      <c r="P131">
        <v>2</v>
      </c>
      <c r="Q131" t="str">
        <f>CONCATENATE(C131,E131,G131,I131)</f>
        <v>23</v>
      </c>
      <c r="R131">
        <v>3</v>
      </c>
      <c r="T131" t="s">
        <v>229</v>
      </c>
      <c r="AU131">
        <v>3</v>
      </c>
      <c r="AV131">
        <v>1821</v>
      </c>
      <c r="AW131">
        <f>($AV$150-$AV$147)/200</f>
        <v>0.20499999999999999</v>
      </c>
    </row>
    <row r="132" spans="1:49" x14ac:dyDescent="0.25">
      <c r="A132">
        <v>135</v>
      </c>
      <c r="D132">
        <v>96.144124999999988</v>
      </c>
      <c r="E132" s="2">
        <v>2</v>
      </c>
      <c r="F132">
        <v>78.11800199999999</v>
      </c>
      <c r="G132" s="1">
        <v>3</v>
      </c>
      <c r="P132">
        <v>2</v>
      </c>
      <c r="Q132" t="str">
        <f>CONCATENATE(C132,E132,G132,I132)</f>
        <v>23</v>
      </c>
      <c r="R132">
        <v>2</v>
      </c>
      <c r="T132" t="s">
        <v>230</v>
      </c>
      <c r="AU132">
        <v>2</v>
      </c>
      <c r="AV132">
        <v>1825</v>
      </c>
      <c r="AW132">
        <f>($AV$151-$AV$148)/200</f>
        <v>0.14000000000000001</v>
      </c>
    </row>
    <row r="133" spans="1:49" x14ac:dyDescent="0.25">
      <c r="A133">
        <v>136</v>
      </c>
      <c r="D133">
        <v>96.144124999999988</v>
      </c>
      <c r="E133" s="2">
        <v>2</v>
      </c>
      <c r="F133">
        <v>78.11800199999999</v>
      </c>
      <c r="G133" s="1">
        <v>3</v>
      </c>
      <c r="P133">
        <v>2</v>
      </c>
      <c r="Q133" t="str">
        <f>CONCATENATE(C133,E133,G133,I133)</f>
        <v>23</v>
      </c>
      <c r="R133">
        <v>4</v>
      </c>
      <c r="T133" t="s">
        <v>231</v>
      </c>
      <c r="AU133">
        <v>4</v>
      </c>
      <c r="AV133">
        <v>1843</v>
      </c>
      <c r="AW133">
        <f>($AV$152-$AV$149)/200</f>
        <v>0.19</v>
      </c>
    </row>
    <row r="134" spans="1:49" x14ac:dyDescent="0.25">
      <c r="A134">
        <v>137</v>
      </c>
      <c r="D134">
        <v>96.144124999999988</v>
      </c>
      <c r="E134" s="2">
        <v>2</v>
      </c>
      <c r="F134">
        <v>78.11800199999999</v>
      </c>
      <c r="G134" s="1">
        <v>3</v>
      </c>
      <c r="H134">
        <v>85.617947999999984</v>
      </c>
      <c r="I134" s="3">
        <v>4</v>
      </c>
      <c r="P134">
        <v>3</v>
      </c>
      <c r="Q134" t="str">
        <f>CONCATENATE(C134,E134,G134,I134)</f>
        <v>234</v>
      </c>
      <c r="R134">
        <v>1</v>
      </c>
      <c r="T134" t="s">
        <v>228</v>
      </c>
      <c r="AU134">
        <v>1</v>
      </c>
      <c r="AV134">
        <v>1844</v>
      </c>
      <c r="AW134">
        <f>($AV$153-$AV$150)/200</f>
        <v>0.13500000000000001</v>
      </c>
    </row>
    <row r="135" spans="1:49" x14ac:dyDescent="0.25">
      <c r="A135">
        <v>138</v>
      </c>
      <c r="D135">
        <v>96.144124999999988</v>
      </c>
      <c r="E135" s="2">
        <v>2</v>
      </c>
      <c r="F135">
        <v>78.38109</v>
      </c>
      <c r="G135" s="1">
        <v>3</v>
      </c>
      <c r="H135">
        <v>85.617947999999984</v>
      </c>
      <c r="I135" s="3">
        <v>4</v>
      </c>
      <c r="P135">
        <v>3</v>
      </c>
      <c r="Q135" t="str">
        <f>CONCATENATE(C135,E135,G135,I135)</f>
        <v>234</v>
      </c>
      <c r="R135">
        <v>3</v>
      </c>
      <c r="T135">
        <v>2413</v>
      </c>
      <c r="AU135">
        <v>3</v>
      </c>
      <c r="AV135">
        <v>1862</v>
      </c>
      <c r="AW135">
        <f>($AV$154-$AV$151)/200</f>
        <v>0.16500000000000001</v>
      </c>
    </row>
    <row r="136" spans="1:49" x14ac:dyDescent="0.25">
      <c r="A136">
        <v>139</v>
      </c>
      <c r="D136">
        <v>96.144124999999988</v>
      </c>
      <c r="E136" s="2">
        <v>2</v>
      </c>
      <c r="H136">
        <v>85.617947999999984</v>
      </c>
      <c r="I136" s="3">
        <v>4</v>
      </c>
      <c r="P136">
        <v>2</v>
      </c>
      <c r="Q136" t="str">
        <f>CONCATENATE(C136,E136,G136,I136)</f>
        <v>24</v>
      </c>
      <c r="R136">
        <v>2</v>
      </c>
      <c r="T136">
        <v>4132</v>
      </c>
      <c r="AU136">
        <v>2</v>
      </c>
      <c r="AV136">
        <v>1866</v>
      </c>
      <c r="AW136">
        <f>($AV$155-$AV$152)/200</f>
        <v>0.125</v>
      </c>
    </row>
    <row r="137" spans="1:49" x14ac:dyDescent="0.25">
      <c r="A137">
        <v>140</v>
      </c>
      <c r="D137">
        <v>96.144124999999988</v>
      </c>
      <c r="E137" s="2">
        <v>2</v>
      </c>
      <c r="H137">
        <v>85.617947999999984</v>
      </c>
      <c r="I137" s="3">
        <v>4</v>
      </c>
      <c r="P137">
        <v>2</v>
      </c>
      <c r="Q137" t="str">
        <f>CONCATENATE(C137,E137,G137,I137)</f>
        <v>24</v>
      </c>
      <c r="R137">
        <v>1</v>
      </c>
      <c r="T137">
        <v>1324</v>
      </c>
      <c r="AU137">
        <v>1</v>
      </c>
      <c r="AV137">
        <v>1884</v>
      </c>
      <c r="AW137">
        <f>($AV$156-$AV$153)/200</f>
        <v>0.17</v>
      </c>
    </row>
    <row r="138" spans="1:49" x14ac:dyDescent="0.25">
      <c r="A138">
        <v>141</v>
      </c>
      <c r="D138">
        <v>96.144124999999988</v>
      </c>
      <c r="E138" s="2">
        <v>2</v>
      </c>
      <c r="H138">
        <v>85.617947999999984</v>
      </c>
      <c r="I138" s="3">
        <v>4</v>
      </c>
      <c r="P138">
        <v>2</v>
      </c>
      <c r="Q138" t="str">
        <f>CONCATENATE(C138,E138,G138,I138)</f>
        <v>24</v>
      </c>
      <c r="R138">
        <v>4</v>
      </c>
      <c r="T138">
        <v>3241</v>
      </c>
      <c r="AU138">
        <v>4</v>
      </c>
      <c r="AV138">
        <v>1886</v>
      </c>
      <c r="AW138">
        <f>($AV$157-$AV$154)/200</f>
        <v>0.12</v>
      </c>
    </row>
    <row r="139" spans="1:49" x14ac:dyDescent="0.25">
      <c r="A139">
        <v>142</v>
      </c>
      <c r="D139">
        <v>96.144124999999988</v>
      </c>
      <c r="E139" s="2">
        <v>2</v>
      </c>
      <c r="H139">
        <v>85.617947999999984</v>
      </c>
      <c r="I139" s="3">
        <v>4</v>
      </c>
      <c r="P139">
        <v>2</v>
      </c>
      <c r="Q139" t="str">
        <f>CONCATENATE(C139,E139,G139,I139)</f>
        <v>24</v>
      </c>
      <c r="R139">
        <v>3</v>
      </c>
      <c r="T139" t="s">
        <v>229</v>
      </c>
      <c r="AU139">
        <v>3</v>
      </c>
      <c r="AV139">
        <v>1902</v>
      </c>
      <c r="AW139">
        <f>($AV$158-$AV$155)/200</f>
        <v>8.5000000000000006E-2</v>
      </c>
    </row>
    <row r="140" spans="1:49" x14ac:dyDescent="0.25">
      <c r="A140">
        <v>143</v>
      </c>
      <c r="D140">
        <v>96.144124999999988</v>
      </c>
      <c r="E140" s="2">
        <v>2</v>
      </c>
      <c r="H140">
        <v>85.617947999999984</v>
      </c>
      <c r="I140" s="3">
        <v>4</v>
      </c>
      <c r="P140">
        <v>2</v>
      </c>
      <c r="Q140" t="str">
        <f>CONCATENATE(C140,E140,G140,I140)</f>
        <v>24</v>
      </c>
      <c r="R140">
        <v>2</v>
      </c>
      <c r="T140" t="s">
        <v>230</v>
      </c>
      <c r="AU140">
        <v>2</v>
      </c>
      <c r="AV140">
        <v>1911</v>
      </c>
      <c r="AW140">
        <f>($AV$159-$AV$156)/200</f>
        <v>0.125</v>
      </c>
    </row>
    <row r="141" spans="1:49" x14ac:dyDescent="0.25">
      <c r="A141">
        <v>144</v>
      </c>
      <c r="D141">
        <v>96.144124999999988</v>
      </c>
      <c r="E141" s="2">
        <v>2</v>
      </c>
      <c r="H141">
        <v>85.617947999999984</v>
      </c>
      <c r="I141" s="3">
        <v>4</v>
      </c>
      <c r="P141">
        <v>2</v>
      </c>
      <c r="Q141" t="str">
        <f>CONCATENATE(C141,E141,G141,I141)</f>
        <v>24</v>
      </c>
      <c r="R141">
        <v>1</v>
      </c>
      <c r="T141" t="s">
        <v>231</v>
      </c>
      <c r="AU141">
        <v>1</v>
      </c>
      <c r="AV141">
        <v>1929</v>
      </c>
      <c r="AW141">
        <f>($AV$160-$AV$157)/200</f>
        <v>0.13500000000000001</v>
      </c>
    </row>
    <row r="142" spans="1:49" x14ac:dyDescent="0.25">
      <c r="A142">
        <v>145</v>
      </c>
      <c r="D142">
        <v>96.144124999999988</v>
      </c>
      <c r="E142" s="2">
        <v>2</v>
      </c>
      <c r="H142">
        <v>85.617947999999984</v>
      </c>
      <c r="I142" s="3">
        <v>4</v>
      </c>
      <c r="P142">
        <v>2</v>
      </c>
      <c r="Q142" t="str">
        <f>CONCATENATE(C142,E142,G142,I142)</f>
        <v>24</v>
      </c>
      <c r="R142">
        <v>4</v>
      </c>
      <c r="T142" t="s">
        <v>261</v>
      </c>
      <c r="AU142">
        <v>4</v>
      </c>
      <c r="AV142">
        <v>1936</v>
      </c>
      <c r="AW142">
        <f>($AV$161-$AV$158)/200</f>
        <v>0.20499999999999999</v>
      </c>
    </row>
    <row r="143" spans="1:49" x14ac:dyDescent="0.25">
      <c r="A143">
        <v>146</v>
      </c>
      <c r="D143">
        <v>96.144124999999988</v>
      </c>
      <c r="E143" s="2">
        <v>2</v>
      </c>
      <c r="H143">
        <v>85.617947999999984</v>
      </c>
      <c r="I143" s="3">
        <v>4</v>
      </c>
      <c r="P143">
        <v>2</v>
      </c>
      <c r="Q143" t="str">
        <f>CONCATENATE(C143,E143,G143,I143)</f>
        <v>24</v>
      </c>
      <c r="R143" t="s">
        <v>22</v>
      </c>
      <c r="T143" t="s">
        <v>251</v>
      </c>
      <c r="AU143" t="s">
        <v>22</v>
      </c>
      <c r="AV143">
        <v>1944</v>
      </c>
      <c r="AW143">
        <f>($AV$162-$AV$159)/200</f>
        <v>0.12</v>
      </c>
    </row>
    <row r="144" spans="1:49" x14ac:dyDescent="0.25">
      <c r="A144">
        <v>147</v>
      </c>
      <c r="D144">
        <v>96.144124999999988</v>
      </c>
      <c r="E144" s="2">
        <v>2</v>
      </c>
      <c r="H144">
        <v>85.617947999999984</v>
      </c>
      <c r="I144" s="3">
        <v>4</v>
      </c>
      <c r="P144">
        <v>2</v>
      </c>
      <c r="Q144" t="str">
        <f>CONCATENATE(C144,E144,G144,I144)</f>
        <v>24</v>
      </c>
      <c r="R144" t="s">
        <v>22</v>
      </c>
      <c r="T144" t="s">
        <v>248</v>
      </c>
      <c r="AU144" t="s">
        <v>22</v>
      </c>
      <c r="AV144">
        <v>2542</v>
      </c>
      <c r="AW144">
        <f>($AV$163-$AV$160)/200</f>
        <v>0.16</v>
      </c>
    </row>
    <row r="145" spans="1:49" x14ac:dyDescent="0.25">
      <c r="A145">
        <v>148</v>
      </c>
      <c r="D145">
        <v>96.144124999999988</v>
      </c>
      <c r="E145" s="2">
        <v>2</v>
      </c>
      <c r="H145">
        <v>85.617947999999984</v>
      </c>
      <c r="I145" s="3">
        <v>4</v>
      </c>
      <c r="P145">
        <v>2</v>
      </c>
      <c r="Q145" t="str">
        <f>CONCATENATE(C145,E145,G145,I145)</f>
        <v>24</v>
      </c>
      <c r="R145">
        <v>1</v>
      </c>
      <c r="T145" t="s">
        <v>249</v>
      </c>
      <c r="AU145">
        <v>1</v>
      </c>
      <c r="AV145">
        <v>2557</v>
      </c>
      <c r="AW145">
        <f>($AV$164-$AV$161)/200</f>
        <v>9.5000000000000001E-2</v>
      </c>
    </row>
    <row r="146" spans="1:49" x14ac:dyDescent="0.25">
      <c r="A146">
        <v>149</v>
      </c>
      <c r="H146">
        <v>85.617947999999984</v>
      </c>
      <c r="I146" s="3">
        <v>4</v>
      </c>
      <c r="P146">
        <v>1</v>
      </c>
      <c r="Q146" t="str">
        <f>CONCATENATE(C146,E146,G146,I146)</f>
        <v>4</v>
      </c>
      <c r="R146">
        <v>3</v>
      </c>
      <c r="T146" t="s">
        <v>252</v>
      </c>
      <c r="AU146">
        <v>3</v>
      </c>
      <c r="AV146">
        <v>2576</v>
      </c>
      <c r="AW146">
        <f>($AV$165-$AV$162)/200</f>
        <v>0.16500000000000001</v>
      </c>
    </row>
    <row r="147" spans="1:49" x14ac:dyDescent="0.25">
      <c r="A147">
        <v>150</v>
      </c>
      <c r="B147">
        <v>106.34146999999999</v>
      </c>
      <c r="C147" s="4">
        <v>1</v>
      </c>
      <c r="H147">
        <v>85.617947999999984</v>
      </c>
      <c r="I147" s="3">
        <v>4</v>
      </c>
      <c r="P147">
        <v>2</v>
      </c>
      <c r="Q147" t="str">
        <f>CONCATENATE(C147,E147,G147,I147)</f>
        <v>14</v>
      </c>
      <c r="R147">
        <v>2</v>
      </c>
      <c r="T147" t="s">
        <v>229</v>
      </c>
      <c r="AU147">
        <v>2</v>
      </c>
      <c r="AV147">
        <v>2583</v>
      </c>
      <c r="AW147">
        <f>($AV$166-$AV$163)/200</f>
        <v>0.115</v>
      </c>
    </row>
    <row r="148" spans="1:49" x14ac:dyDescent="0.25">
      <c r="A148">
        <v>151</v>
      </c>
      <c r="B148">
        <v>106.34146999999999</v>
      </c>
      <c r="C148" s="4">
        <v>1</v>
      </c>
      <c r="H148">
        <v>85.683690999999982</v>
      </c>
      <c r="I148" s="3">
        <v>4</v>
      </c>
      <c r="P148">
        <v>2</v>
      </c>
      <c r="Q148" t="str">
        <f>CONCATENATE(C148,E148,G148,I148)</f>
        <v>14</v>
      </c>
      <c r="R148">
        <v>4</v>
      </c>
      <c r="T148" t="s">
        <v>230</v>
      </c>
      <c r="AU148">
        <v>4</v>
      </c>
      <c r="AV148">
        <v>2603</v>
      </c>
      <c r="AW148">
        <f>($AV$167-$AV$164)/200</f>
        <v>0.16</v>
      </c>
    </row>
    <row r="149" spans="1:49" x14ac:dyDescent="0.25">
      <c r="A149">
        <v>152</v>
      </c>
      <c r="B149">
        <v>106.34146999999999</v>
      </c>
      <c r="C149" s="4">
        <v>1</v>
      </c>
      <c r="H149">
        <v>85.683690999999982</v>
      </c>
      <c r="I149" s="3">
        <v>4</v>
      </c>
      <c r="P149">
        <v>2</v>
      </c>
      <c r="Q149" t="str">
        <f>CONCATENATE(C149,E149,G149,I149)</f>
        <v>14</v>
      </c>
      <c r="R149">
        <v>1</v>
      </c>
      <c r="T149" t="s">
        <v>231</v>
      </c>
      <c r="AU149">
        <v>1</v>
      </c>
      <c r="AV149">
        <v>2610</v>
      </c>
      <c r="AW149">
        <f>($AV$168-$AV$165)/200</f>
        <v>0.08</v>
      </c>
    </row>
    <row r="150" spans="1:49" x14ac:dyDescent="0.25">
      <c r="A150">
        <v>153</v>
      </c>
      <c r="B150">
        <v>106.34146999999999</v>
      </c>
      <c r="C150" s="4">
        <v>1</v>
      </c>
      <c r="H150">
        <v>85.81528999999999</v>
      </c>
      <c r="I150" s="3">
        <v>4</v>
      </c>
      <c r="P150">
        <v>2</v>
      </c>
      <c r="Q150" t="str">
        <f>CONCATENATE(C150,E150,G150,I150)</f>
        <v>14</v>
      </c>
      <c r="R150">
        <v>3</v>
      </c>
      <c r="T150" t="s">
        <v>228</v>
      </c>
      <c r="AU150">
        <v>3</v>
      </c>
      <c r="AV150">
        <v>2624</v>
      </c>
      <c r="AW150">
        <f>($AV$169-$AV$166)/200</f>
        <v>0.16</v>
      </c>
    </row>
    <row r="151" spans="1:49" x14ac:dyDescent="0.25">
      <c r="A151">
        <v>154</v>
      </c>
      <c r="B151">
        <v>106.34146999999999</v>
      </c>
      <c r="C151" s="4">
        <v>1</v>
      </c>
      <c r="P151">
        <v>1</v>
      </c>
      <c r="Q151" t="str">
        <f>CONCATENATE(C151,E151,G151,I151)</f>
        <v>1</v>
      </c>
      <c r="R151">
        <v>2</v>
      </c>
      <c r="T151" t="s">
        <v>229</v>
      </c>
      <c r="AU151">
        <v>2</v>
      </c>
      <c r="AV151">
        <v>2631</v>
      </c>
      <c r="AW151">
        <f>($AV$170-$AV$167)/200</f>
        <v>0.115</v>
      </c>
    </row>
    <row r="152" spans="1:49" x14ac:dyDescent="0.25">
      <c r="A152">
        <v>155</v>
      </c>
      <c r="B152">
        <v>106.34146999999999</v>
      </c>
      <c r="C152" s="4">
        <v>1</v>
      </c>
      <c r="P152">
        <v>1</v>
      </c>
      <c r="Q152" t="str">
        <f>CONCATENATE(C152,E152,G152,I152)</f>
        <v>1</v>
      </c>
      <c r="R152">
        <v>4</v>
      </c>
      <c r="T152" t="s">
        <v>232</v>
      </c>
      <c r="AU152">
        <v>4</v>
      </c>
      <c r="AV152">
        <v>2648</v>
      </c>
      <c r="AW152">
        <f>($AV$171-$AV$168)/200</f>
        <v>0.17499999999999999</v>
      </c>
    </row>
    <row r="153" spans="1:49" x14ac:dyDescent="0.25">
      <c r="A153">
        <v>156</v>
      </c>
      <c r="B153">
        <v>106.34146999999999</v>
      </c>
      <c r="C153" s="4">
        <v>1</v>
      </c>
      <c r="P153">
        <v>1</v>
      </c>
      <c r="Q153" t="str">
        <f>CONCATENATE(C153,E153,G153,I153)</f>
        <v>1</v>
      </c>
      <c r="R153">
        <v>1</v>
      </c>
      <c r="T153" t="s">
        <v>233</v>
      </c>
      <c r="AU153">
        <v>1</v>
      </c>
      <c r="AV153">
        <v>2651</v>
      </c>
      <c r="AW153">
        <f>($AV$172-$AV$169)/200</f>
        <v>0.09</v>
      </c>
    </row>
    <row r="154" spans="1:49" x14ac:dyDescent="0.25">
      <c r="A154">
        <v>157</v>
      </c>
      <c r="B154">
        <v>106.34146999999999</v>
      </c>
      <c r="C154" s="4">
        <v>1</v>
      </c>
      <c r="P154">
        <v>1</v>
      </c>
      <c r="Q154" t="str">
        <f>CONCATENATE(C154,E154,G154,I154)</f>
        <v>1</v>
      </c>
      <c r="R154" t="s">
        <v>206</v>
      </c>
      <c r="T154" t="s">
        <v>234</v>
      </c>
      <c r="AU154" t="s">
        <v>206</v>
      </c>
      <c r="AV154">
        <v>2664</v>
      </c>
      <c r="AW154">
        <f>($AV$173-$AV$170)/200</f>
        <v>0.17</v>
      </c>
    </row>
    <row r="155" spans="1:49" x14ac:dyDescent="0.25">
      <c r="A155">
        <v>158</v>
      </c>
      <c r="B155">
        <v>106.34146999999999</v>
      </c>
      <c r="C155" s="4">
        <v>1</v>
      </c>
      <c r="F155">
        <v>96.670411999999999</v>
      </c>
      <c r="G155" s="1">
        <v>3</v>
      </c>
      <c r="P155">
        <v>2</v>
      </c>
      <c r="Q155" t="str">
        <f>CONCATENATE(C155,E155,G155,I155)</f>
        <v>13</v>
      </c>
      <c r="R155">
        <v>2</v>
      </c>
      <c r="T155" t="s">
        <v>235</v>
      </c>
      <c r="AU155">
        <v>2</v>
      </c>
      <c r="AV155">
        <v>2673</v>
      </c>
      <c r="AW155">
        <f>($AV$174-$AV$171)/200</f>
        <v>0.105</v>
      </c>
    </row>
    <row r="156" spans="1:49" x14ac:dyDescent="0.25">
      <c r="A156">
        <v>159</v>
      </c>
      <c r="B156">
        <v>106.34146999999999</v>
      </c>
      <c r="C156" s="4">
        <v>1</v>
      </c>
      <c r="F156">
        <v>96.670411999999999</v>
      </c>
      <c r="G156" s="1">
        <v>3</v>
      </c>
      <c r="P156">
        <v>2</v>
      </c>
      <c r="Q156" t="str">
        <f>CONCATENATE(C156,E156,G156,I156)</f>
        <v>13</v>
      </c>
      <c r="R156">
        <v>4</v>
      </c>
      <c r="T156" t="s">
        <v>236</v>
      </c>
      <c r="AU156">
        <v>4</v>
      </c>
      <c r="AV156">
        <v>2685</v>
      </c>
      <c r="AW156">
        <f>($AV$175-$AV$172)/200</f>
        <v>0.17499999999999999</v>
      </c>
    </row>
    <row r="157" spans="1:49" x14ac:dyDescent="0.25">
      <c r="A157">
        <v>160</v>
      </c>
      <c r="B157">
        <v>106.34146999999999</v>
      </c>
      <c r="C157" s="4">
        <v>1</v>
      </c>
      <c r="F157">
        <v>96.670411999999999</v>
      </c>
      <c r="G157" s="1">
        <v>3</v>
      </c>
      <c r="P157">
        <v>2</v>
      </c>
      <c r="Q157" t="str">
        <f>CONCATENATE(C157,E157,G157,I157)</f>
        <v>13</v>
      </c>
      <c r="R157">
        <v>1</v>
      </c>
      <c r="T157" t="s">
        <v>233</v>
      </c>
      <c r="AU157">
        <v>1</v>
      </c>
      <c r="AV157">
        <v>2688</v>
      </c>
      <c r="AW157">
        <f>($AV$176-$AV$173)/200</f>
        <v>8.5000000000000006E-2</v>
      </c>
    </row>
    <row r="158" spans="1:49" x14ac:dyDescent="0.25">
      <c r="A158">
        <v>161</v>
      </c>
      <c r="B158">
        <v>106.34146999999999</v>
      </c>
      <c r="C158" s="4">
        <v>1</v>
      </c>
      <c r="F158">
        <v>96.670411999999999</v>
      </c>
      <c r="G158" s="1">
        <v>3</v>
      </c>
      <c r="P158">
        <v>2</v>
      </c>
      <c r="Q158" t="str">
        <f>CONCATENATE(C158,E158,G158,I158)</f>
        <v>13</v>
      </c>
      <c r="R158">
        <v>3</v>
      </c>
      <c r="T158" t="s">
        <v>237</v>
      </c>
      <c r="AU158">
        <v>3</v>
      </c>
      <c r="AV158">
        <v>2690</v>
      </c>
      <c r="AW158">
        <f>($AV$177-$AV$174)/200</f>
        <v>0.18</v>
      </c>
    </row>
    <row r="159" spans="1:49" x14ac:dyDescent="0.25">
      <c r="A159">
        <v>162</v>
      </c>
      <c r="B159">
        <v>106.34146999999999</v>
      </c>
      <c r="C159" s="4">
        <v>1</v>
      </c>
      <c r="F159">
        <v>96.670411999999999</v>
      </c>
      <c r="G159" s="1">
        <v>3</v>
      </c>
      <c r="P159">
        <v>2</v>
      </c>
      <c r="Q159" t="str">
        <f>CONCATENATE(C159,E159,G159,I159)</f>
        <v>13</v>
      </c>
      <c r="R159">
        <v>2</v>
      </c>
      <c r="T159" t="s">
        <v>238</v>
      </c>
      <c r="AU159">
        <v>2</v>
      </c>
      <c r="AV159">
        <v>2710</v>
      </c>
      <c r="AW159">
        <f>($AV$178-$AV$175)/200</f>
        <v>0.11</v>
      </c>
    </row>
    <row r="160" spans="1:49" x14ac:dyDescent="0.25">
      <c r="A160">
        <v>163</v>
      </c>
      <c r="B160">
        <v>106.34146999999999</v>
      </c>
      <c r="C160" s="4">
        <v>1</v>
      </c>
      <c r="F160">
        <v>96.670411999999999</v>
      </c>
      <c r="G160" s="1">
        <v>3</v>
      </c>
      <c r="P160">
        <v>2</v>
      </c>
      <c r="Q160" t="str">
        <f>CONCATENATE(C160,E160,G160,I160)</f>
        <v>13</v>
      </c>
      <c r="R160">
        <v>4</v>
      </c>
      <c r="T160" t="s">
        <v>239</v>
      </c>
      <c r="AU160">
        <v>4</v>
      </c>
      <c r="AV160">
        <v>2715</v>
      </c>
      <c r="AW160">
        <f>($AV$179-$AV$176)/200</f>
        <v>0.16500000000000001</v>
      </c>
    </row>
    <row r="161" spans="1:49" x14ac:dyDescent="0.25">
      <c r="A161">
        <v>164</v>
      </c>
      <c r="B161">
        <v>106.34146999999999</v>
      </c>
      <c r="C161" s="4">
        <v>1</v>
      </c>
      <c r="F161">
        <v>96.670411999999999</v>
      </c>
      <c r="G161" s="1">
        <v>3</v>
      </c>
      <c r="P161">
        <v>2</v>
      </c>
      <c r="Q161" t="str">
        <f>CONCATENATE(C161,E161,G161,I161)</f>
        <v>13</v>
      </c>
      <c r="R161">
        <v>3</v>
      </c>
      <c r="T161" t="s">
        <v>254</v>
      </c>
      <c r="AU161">
        <v>3</v>
      </c>
      <c r="AV161">
        <v>2731</v>
      </c>
      <c r="AW161">
        <f>($AV$180-$AV$177)/200</f>
        <v>0.17499999999999999</v>
      </c>
    </row>
    <row r="162" spans="1:49" x14ac:dyDescent="0.25">
      <c r="A162">
        <v>165</v>
      </c>
      <c r="B162">
        <v>106.34146999999999</v>
      </c>
      <c r="C162" s="4">
        <v>1</v>
      </c>
      <c r="F162">
        <v>96.670411999999999</v>
      </c>
      <c r="G162" s="1">
        <v>3</v>
      </c>
      <c r="P162">
        <v>2</v>
      </c>
      <c r="Q162" t="str">
        <f>CONCATENATE(C162,E162,G162,I162)</f>
        <v>13</v>
      </c>
      <c r="R162">
        <v>1</v>
      </c>
      <c r="T162" t="s">
        <v>262</v>
      </c>
      <c r="AU162">
        <v>1</v>
      </c>
      <c r="AV162">
        <v>2734</v>
      </c>
      <c r="AW162">
        <f>($AV$181-$AV$178)/200</f>
        <v>7.2249999999999996</v>
      </c>
    </row>
    <row r="163" spans="1:49" x14ac:dyDescent="0.25">
      <c r="A163">
        <v>166</v>
      </c>
      <c r="F163">
        <v>96.670411999999999</v>
      </c>
      <c r="G163" s="1">
        <v>3</v>
      </c>
      <c r="P163">
        <v>1</v>
      </c>
      <c r="Q163" t="str">
        <f>CONCATENATE(C163,E163,G163,I163)</f>
        <v>3</v>
      </c>
      <c r="R163">
        <v>2</v>
      </c>
      <c r="T163" t="s">
        <v>241</v>
      </c>
      <c r="AU163">
        <v>2</v>
      </c>
      <c r="AV163">
        <v>2747</v>
      </c>
      <c r="AW163">
        <f>($AV$187-$AV$184)/200</f>
        <v>0.23</v>
      </c>
    </row>
    <row r="164" spans="1:49" x14ac:dyDescent="0.25">
      <c r="A164">
        <v>167</v>
      </c>
      <c r="F164">
        <v>96.670411999999999</v>
      </c>
      <c r="G164" s="1">
        <v>3</v>
      </c>
      <c r="P164">
        <v>1</v>
      </c>
      <c r="Q164" t="str">
        <f>CONCATENATE(C164,E164,G164,I164)</f>
        <v>3</v>
      </c>
      <c r="R164">
        <v>4</v>
      </c>
      <c r="T164" t="s">
        <v>238</v>
      </c>
      <c r="AU164">
        <v>4</v>
      </c>
      <c r="AV164">
        <v>2750</v>
      </c>
      <c r="AW164">
        <f>($AV$188-$AV$185)/200</f>
        <v>0.155</v>
      </c>
    </row>
    <row r="165" spans="1:49" x14ac:dyDescent="0.25">
      <c r="A165">
        <v>168</v>
      </c>
      <c r="D165">
        <v>116.53870499999999</v>
      </c>
      <c r="E165" s="2">
        <v>2</v>
      </c>
      <c r="F165">
        <v>96.670411999999999</v>
      </c>
      <c r="G165" s="1">
        <v>3</v>
      </c>
      <c r="P165">
        <v>2</v>
      </c>
      <c r="Q165" t="str">
        <f>CONCATENATE(C165,E165,G165,I165)</f>
        <v>23</v>
      </c>
      <c r="R165">
        <v>1</v>
      </c>
      <c r="T165" t="s">
        <v>239</v>
      </c>
      <c r="AU165">
        <v>1</v>
      </c>
      <c r="AV165">
        <v>2767</v>
      </c>
      <c r="AW165">
        <f>($AV$189-$AV$186)/200</f>
        <v>0.185</v>
      </c>
    </row>
    <row r="166" spans="1:49" x14ac:dyDescent="0.25">
      <c r="A166">
        <v>169</v>
      </c>
      <c r="D166">
        <v>116.53870499999999</v>
      </c>
      <c r="E166" s="2">
        <v>2</v>
      </c>
      <c r="F166">
        <v>96.604669000000001</v>
      </c>
      <c r="G166" s="1">
        <v>3</v>
      </c>
      <c r="P166">
        <v>2</v>
      </c>
      <c r="Q166" t="str">
        <f>CONCATENATE(C166,E166,G166,I166)</f>
        <v>23</v>
      </c>
      <c r="R166">
        <v>3</v>
      </c>
      <c r="T166" t="s">
        <v>240</v>
      </c>
      <c r="AU166">
        <v>3</v>
      </c>
      <c r="AV166">
        <v>2770</v>
      </c>
      <c r="AW166">
        <f>($AV$190-$AV$187)/200</f>
        <v>0.17</v>
      </c>
    </row>
    <row r="167" spans="1:49" x14ac:dyDescent="0.25">
      <c r="A167">
        <v>170</v>
      </c>
      <c r="D167">
        <v>116.53870499999999</v>
      </c>
      <c r="E167" s="2">
        <v>2</v>
      </c>
      <c r="F167">
        <v>97.196808999999988</v>
      </c>
      <c r="G167" s="1">
        <v>3</v>
      </c>
      <c r="P167">
        <v>2</v>
      </c>
      <c r="Q167" t="str">
        <f>CONCATENATE(C167,E167,G167,I167)</f>
        <v>23</v>
      </c>
      <c r="R167">
        <v>2</v>
      </c>
      <c r="T167" t="s">
        <v>241</v>
      </c>
      <c r="AU167">
        <v>2</v>
      </c>
      <c r="AV167">
        <v>2782</v>
      </c>
      <c r="AW167">
        <f>($AV$191-$AV$188)/200</f>
        <v>0.16500000000000001</v>
      </c>
    </row>
    <row r="168" spans="1:49" x14ac:dyDescent="0.25">
      <c r="A168">
        <v>171</v>
      </c>
      <c r="D168">
        <v>116.53870499999999</v>
      </c>
      <c r="E168" s="2">
        <v>2</v>
      </c>
      <c r="F168">
        <v>97.59149699999999</v>
      </c>
      <c r="G168" s="1">
        <v>3</v>
      </c>
      <c r="P168">
        <v>2</v>
      </c>
      <c r="Q168" t="str">
        <f>CONCATENATE(C168,E168,G168,I168)</f>
        <v>23</v>
      </c>
      <c r="R168">
        <v>4</v>
      </c>
      <c r="T168" t="s">
        <v>238</v>
      </c>
      <c r="AU168">
        <v>4</v>
      </c>
      <c r="AV168">
        <v>2783</v>
      </c>
      <c r="AW168">
        <f>($AV$192-$AV$189)/200</f>
        <v>0.16</v>
      </c>
    </row>
    <row r="169" spans="1:49" x14ac:dyDescent="0.25">
      <c r="A169">
        <v>172</v>
      </c>
      <c r="D169">
        <v>116.53870499999999</v>
      </c>
      <c r="E169" s="2">
        <v>2</v>
      </c>
      <c r="P169">
        <v>1</v>
      </c>
      <c r="Q169" t="str">
        <f>CONCATENATE(C169,E169,G169,I169)</f>
        <v>2</v>
      </c>
      <c r="R169">
        <v>1</v>
      </c>
      <c r="T169" t="s">
        <v>239</v>
      </c>
      <c r="AU169">
        <v>1</v>
      </c>
      <c r="AV169">
        <v>2802</v>
      </c>
      <c r="AW169">
        <f>($AV$193-$AV$190)/200</f>
        <v>0.14499999999999999</v>
      </c>
    </row>
    <row r="170" spans="1:49" x14ac:dyDescent="0.25">
      <c r="A170">
        <v>173</v>
      </c>
      <c r="D170">
        <v>116.53870499999999</v>
      </c>
      <c r="E170" s="2">
        <v>2</v>
      </c>
      <c r="H170">
        <v>106.34146999999999</v>
      </c>
      <c r="I170" s="3">
        <v>4</v>
      </c>
      <c r="P170">
        <v>2</v>
      </c>
      <c r="Q170" t="str">
        <f>CONCATENATE(C170,E170,G170,I170)</f>
        <v>24</v>
      </c>
      <c r="R170">
        <v>3</v>
      </c>
      <c r="T170" t="s">
        <v>240</v>
      </c>
      <c r="AU170">
        <v>3</v>
      </c>
      <c r="AV170">
        <v>2805</v>
      </c>
      <c r="AW170">
        <f>($AV$194-$AV$191)/200</f>
        <v>0.17</v>
      </c>
    </row>
    <row r="171" spans="1:49" x14ac:dyDescent="0.25">
      <c r="A171">
        <v>174</v>
      </c>
      <c r="D171">
        <v>116.53870499999999</v>
      </c>
      <c r="E171" s="2">
        <v>2</v>
      </c>
      <c r="H171">
        <v>106.34146999999999</v>
      </c>
      <c r="I171" s="3">
        <v>4</v>
      </c>
      <c r="P171">
        <v>2</v>
      </c>
      <c r="Q171" t="str">
        <f>CONCATENATE(C171,E171,G171,I171)</f>
        <v>24</v>
      </c>
      <c r="R171">
        <v>4</v>
      </c>
      <c r="T171" t="s">
        <v>241</v>
      </c>
      <c r="AU171">
        <v>4</v>
      </c>
      <c r="AV171">
        <v>2818</v>
      </c>
      <c r="AW171">
        <f>($AV$195-$AV$192)/200</f>
        <v>0.14000000000000001</v>
      </c>
    </row>
    <row r="172" spans="1:49" x14ac:dyDescent="0.25">
      <c r="A172">
        <v>175</v>
      </c>
      <c r="D172">
        <v>116.53870499999999</v>
      </c>
      <c r="E172" s="2">
        <v>2</v>
      </c>
      <c r="H172">
        <v>106.34146999999999</v>
      </c>
      <c r="I172" s="3">
        <v>4</v>
      </c>
      <c r="P172">
        <v>2</v>
      </c>
      <c r="Q172" t="str">
        <f>CONCATENATE(C172,E172,G172,I172)</f>
        <v>24</v>
      </c>
      <c r="R172">
        <v>2</v>
      </c>
      <c r="T172" t="s">
        <v>238</v>
      </c>
      <c r="AU172">
        <v>2</v>
      </c>
      <c r="AV172">
        <v>2820</v>
      </c>
      <c r="AW172">
        <f>($AV$196-$AV$193)/200</f>
        <v>0.17499999999999999</v>
      </c>
    </row>
    <row r="173" spans="1:49" x14ac:dyDescent="0.25">
      <c r="A173">
        <v>176</v>
      </c>
      <c r="D173">
        <v>116.53870499999999</v>
      </c>
      <c r="E173" s="2">
        <v>2</v>
      </c>
      <c r="H173">
        <v>106.34146999999999</v>
      </c>
      <c r="I173" s="3">
        <v>4</v>
      </c>
      <c r="P173">
        <v>2</v>
      </c>
      <c r="Q173" t="str">
        <f>CONCATENATE(C173,E173,G173,I173)</f>
        <v>24</v>
      </c>
      <c r="R173">
        <v>1</v>
      </c>
      <c r="T173" t="s">
        <v>239</v>
      </c>
      <c r="AU173">
        <v>1</v>
      </c>
      <c r="AV173">
        <v>2839</v>
      </c>
      <c r="AW173">
        <f>($AV$197-$AV$194)/200</f>
        <v>0.12</v>
      </c>
    </row>
    <row r="174" spans="1:49" x14ac:dyDescent="0.25">
      <c r="A174">
        <v>177</v>
      </c>
      <c r="D174">
        <v>116.53870499999999</v>
      </c>
      <c r="E174" s="2">
        <v>2</v>
      </c>
      <c r="H174">
        <v>106.34146999999999</v>
      </c>
      <c r="I174" s="3">
        <v>4</v>
      </c>
      <c r="P174">
        <v>2</v>
      </c>
      <c r="Q174" t="str">
        <f>CONCATENATE(C174,E174,G174,I174)</f>
        <v>24</v>
      </c>
      <c r="R174">
        <v>3</v>
      </c>
      <c r="T174" t="s">
        <v>240</v>
      </c>
      <c r="AU174">
        <v>3</v>
      </c>
      <c r="AV174">
        <v>2839</v>
      </c>
      <c r="AW174">
        <f>($AV$198-$AV$195)/200</f>
        <v>0.185</v>
      </c>
    </row>
    <row r="175" spans="1:49" x14ac:dyDescent="0.25">
      <c r="A175">
        <v>178</v>
      </c>
      <c r="D175">
        <v>116.53870499999999</v>
      </c>
      <c r="E175" s="2">
        <v>2</v>
      </c>
      <c r="H175">
        <v>106.34146999999999</v>
      </c>
      <c r="I175" s="3">
        <v>4</v>
      </c>
      <c r="P175">
        <v>2</v>
      </c>
      <c r="Q175" t="str">
        <f>CONCATENATE(C175,E175,G175,I175)</f>
        <v>24</v>
      </c>
      <c r="R175">
        <v>4</v>
      </c>
      <c r="T175" t="s">
        <v>241</v>
      </c>
      <c r="AU175">
        <v>4</v>
      </c>
      <c r="AV175">
        <v>2855</v>
      </c>
      <c r="AW175">
        <f>($AV$199-$AV$196)/200</f>
        <v>0.115</v>
      </c>
    </row>
    <row r="176" spans="1:49" x14ac:dyDescent="0.25">
      <c r="A176">
        <v>179</v>
      </c>
      <c r="D176">
        <v>116.53870499999999</v>
      </c>
      <c r="E176" s="2">
        <v>2</v>
      </c>
      <c r="H176">
        <v>106.34146999999999</v>
      </c>
      <c r="I176" s="3">
        <v>4</v>
      </c>
      <c r="P176">
        <v>2</v>
      </c>
      <c r="Q176" t="str">
        <f>CONCATENATE(C176,E176,G176,I176)</f>
        <v>24</v>
      </c>
      <c r="R176">
        <v>2</v>
      </c>
      <c r="T176" t="s">
        <v>242</v>
      </c>
      <c r="AU176">
        <v>2</v>
      </c>
      <c r="AV176">
        <v>2856</v>
      </c>
      <c r="AW176">
        <f>($AV$200-$AV$197)/200</f>
        <v>0.19500000000000001</v>
      </c>
    </row>
    <row r="177" spans="1:49" x14ac:dyDescent="0.25">
      <c r="A177">
        <v>180</v>
      </c>
      <c r="D177">
        <v>116.53870499999999</v>
      </c>
      <c r="E177" s="2">
        <v>2</v>
      </c>
      <c r="H177">
        <v>106.34146999999999</v>
      </c>
      <c r="I177" s="3">
        <v>4</v>
      </c>
      <c r="P177">
        <v>2</v>
      </c>
      <c r="Q177" t="str">
        <f>CONCATENATE(C177,E177,G177,I177)</f>
        <v>24</v>
      </c>
      <c r="R177">
        <v>3</v>
      </c>
      <c r="T177" t="s">
        <v>243</v>
      </c>
      <c r="AU177">
        <v>3</v>
      </c>
      <c r="AV177">
        <v>2875</v>
      </c>
      <c r="AW177">
        <f>($AV$201-$AV$198)/200</f>
        <v>0.1</v>
      </c>
    </row>
    <row r="178" spans="1:49" x14ac:dyDescent="0.25">
      <c r="A178">
        <v>181</v>
      </c>
      <c r="D178">
        <v>116.53870499999999</v>
      </c>
      <c r="E178" s="2">
        <v>2</v>
      </c>
      <c r="H178">
        <v>106.34146999999999</v>
      </c>
      <c r="I178" s="3">
        <v>4</v>
      </c>
      <c r="P178">
        <v>2</v>
      </c>
      <c r="Q178" t="str">
        <f>CONCATENATE(C178,E178,G178,I178)</f>
        <v>24</v>
      </c>
      <c r="R178">
        <v>1</v>
      </c>
      <c r="T178" t="s">
        <v>263</v>
      </c>
      <c r="AU178">
        <v>1</v>
      </c>
      <c r="AV178">
        <v>2877</v>
      </c>
      <c r="AW178">
        <f>($AV$202-$AV$199)/200</f>
        <v>0.19500000000000001</v>
      </c>
    </row>
    <row r="179" spans="1:49" x14ac:dyDescent="0.25">
      <c r="A179">
        <v>182</v>
      </c>
      <c r="D179">
        <v>116.53870499999999</v>
      </c>
      <c r="E179" s="2">
        <v>2</v>
      </c>
      <c r="H179">
        <v>106.34146999999999</v>
      </c>
      <c r="I179" s="3">
        <v>4</v>
      </c>
      <c r="P179">
        <v>2</v>
      </c>
      <c r="Q179" t="str">
        <f>CONCATENATE(C179,E179,G179,I179)</f>
        <v>24</v>
      </c>
      <c r="R179">
        <v>4</v>
      </c>
      <c r="T179" t="s">
        <v>264</v>
      </c>
      <c r="AU179">
        <v>4</v>
      </c>
      <c r="AV179">
        <v>2889</v>
      </c>
      <c r="AW179">
        <f>($AV$203-$AV$200)/200</f>
        <v>0.105</v>
      </c>
    </row>
    <row r="180" spans="1:49" x14ac:dyDescent="0.25">
      <c r="A180">
        <v>183</v>
      </c>
      <c r="H180">
        <v>106.34146999999999</v>
      </c>
      <c r="I180" s="3">
        <v>4</v>
      </c>
      <c r="P180">
        <v>1</v>
      </c>
      <c r="Q180" t="str">
        <f>CONCATENATE(C180,E180,G180,I180)</f>
        <v>4</v>
      </c>
      <c r="R180">
        <v>3</v>
      </c>
      <c r="T180" t="s">
        <v>265</v>
      </c>
      <c r="AU180">
        <v>3</v>
      </c>
      <c r="AV180">
        <v>2910</v>
      </c>
      <c r="AW180">
        <f>($AV$204-$AV$201)/200</f>
        <v>0.18</v>
      </c>
    </row>
    <row r="181" spans="1:49" x14ac:dyDescent="0.25">
      <c r="A181">
        <v>184</v>
      </c>
      <c r="H181">
        <v>106.34146999999999</v>
      </c>
      <c r="I181" s="3">
        <v>4</v>
      </c>
      <c r="P181">
        <v>1</v>
      </c>
      <c r="Q181" t="str">
        <f>CONCATENATE(C181,E181,G181,I181)</f>
        <v>4</v>
      </c>
      <c r="R181">
        <v>1</v>
      </c>
      <c r="T181" t="s">
        <v>243</v>
      </c>
      <c r="AU181">
        <v>1</v>
      </c>
      <c r="AV181">
        <v>4322</v>
      </c>
      <c r="AW181">
        <f>($AV$205-$AV$202)/200</f>
        <v>0.12</v>
      </c>
    </row>
    <row r="182" spans="1:49" x14ac:dyDescent="0.25">
      <c r="A182">
        <v>185</v>
      </c>
      <c r="B182">
        <v>125.68336599999999</v>
      </c>
      <c r="C182" s="4">
        <v>1</v>
      </c>
      <c r="H182">
        <v>106.34146999999999</v>
      </c>
      <c r="I182" s="3">
        <v>4</v>
      </c>
      <c r="P182">
        <v>2</v>
      </c>
      <c r="Q182" t="str">
        <f>CONCATENATE(C182,E182,G182,I182)</f>
        <v>14</v>
      </c>
      <c r="R182" t="s">
        <v>22</v>
      </c>
      <c r="T182" t="s">
        <v>244</v>
      </c>
      <c r="AU182" t="s">
        <v>22</v>
      </c>
      <c r="AV182">
        <v>4322</v>
      </c>
      <c r="AW182">
        <f>($AV$206-$AV$203)/200</f>
        <v>0.19</v>
      </c>
    </row>
    <row r="183" spans="1:49" x14ac:dyDescent="0.25">
      <c r="A183">
        <v>186</v>
      </c>
      <c r="B183">
        <v>125.68336599999999</v>
      </c>
      <c r="C183" s="4">
        <v>1</v>
      </c>
      <c r="H183">
        <v>106.34146999999999</v>
      </c>
      <c r="I183" s="3">
        <v>4</v>
      </c>
      <c r="P183">
        <v>2</v>
      </c>
      <c r="Q183" t="str">
        <f>CONCATENATE(C183,E183,G183,I183)</f>
        <v>14</v>
      </c>
      <c r="R183" t="s">
        <v>22</v>
      </c>
      <c r="T183" t="s">
        <v>230</v>
      </c>
      <c r="AU183" t="s">
        <v>22</v>
      </c>
      <c r="AV183">
        <v>4787</v>
      </c>
      <c r="AW183">
        <f>($AV$207-$AV$204)/200</f>
        <v>0.12</v>
      </c>
    </row>
    <row r="184" spans="1:49" x14ac:dyDescent="0.25">
      <c r="A184">
        <v>187</v>
      </c>
      <c r="B184">
        <v>125.68336599999999</v>
      </c>
      <c r="C184" s="4">
        <v>1</v>
      </c>
      <c r="P184">
        <v>1</v>
      </c>
      <c r="Q184" t="str">
        <f>CONCATENATE(C184,E184,G184,I184)</f>
        <v>1</v>
      </c>
      <c r="R184">
        <v>1</v>
      </c>
      <c r="T184" t="s">
        <v>231</v>
      </c>
      <c r="AU184">
        <v>1</v>
      </c>
      <c r="AV184">
        <v>4796</v>
      </c>
      <c r="AW184">
        <f>($AV$208-$AV$205)/200</f>
        <v>0.13500000000000001</v>
      </c>
    </row>
    <row r="185" spans="1:49" x14ac:dyDescent="0.25">
      <c r="A185">
        <v>188</v>
      </c>
      <c r="B185">
        <v>125.68336599999999</v>
      </c>
      <c r="C185" s="4">
        <v>1</v>
      </c>
      <c r="P185">
        <v>1</v>
      </c>
      <c r="Q185" t="str">
        <f>CONCATENATE(C185,E185,G185,I185)</f>
        <v>1</v>
      </c>
      <c r="R185">
        <v>4</v>
      </c>
      <c r="T185" t="s">
        <v>228</v>
      </c>
      <c r="AU185">
        <v>4</v>
      </c>
      <c r="AV185">
        <v>4820</v>
      </c>
      <c r="AW185">
        <f>($AV$209-$AV$206)/200</f>
        <v>0.12</v>
      </c>
    </row>
    <row r="186" spans="1:49" x14ac:dyDescent="0.25">
      <c r="A186">
        <v>189</v>
      </c>
      <c r="B186">
        <v>125.68336599999999</v>
      </c>
      <c r="C186" s="4">
        <v>1</v>
      </c>
      <c r="P186">
        <v>1</v>
      </c>
      <c r="Q186" t="str">
        <f>CONCATENATE(C186,E186,G186,I186)</f>
        <v>1</v>
      </c>
      <c r="R186">
        <v>2</v>
      </c>
      <c r="T186" t="s">
        <v>229</v>
      </c>
      <c r="AU186">
        <v>2</v>
      </c>
      <c r="AV186">
        <v>4828</v>
      </c>
      <c r="AW186">
        <f>($AV$210-$AV$207)/200</f>
        <v>0.16500000000000001</v>
      </c>
    </row>
    <row r="187" spans="1:49" x14ac:dyDescent="0.25">
      <c r="A187">
        <v>190</v>
      </c>
      <c r="B187">
        <v>125.68336599999999</v>
      </c>
      <c r="C187" s="4">
        <v>1</v>
      </c>
      <c r="F187">
        <v>117.26244499999999</v>
      </c>
      <c r="G187" s="1">
        <v>3</v>
      </c>
      <c r="P187">
        <v>2</v>
      </c>
      <c r="Q187" t="str">
        <f>CONCATENATE(C187,E187,G187,I187)</f>
        <v>13</v>
      </c>
      <c r="R187">
        <v>3</v>
      </c>
      <c r="T187" t="s">
        <v>230</v>
      </c>
      <c r="AU187">
        <v>3</v>
      </c>
      <c r="AV187">
        <v>4842</v>
      </c>
      <c r="AW187">
        <f>($AV$211-$AV$208)/200</f>
        <v>0.125</v>
      </c>
    </row>
    <row r="188" spans="1:49" x14ac:dyDescent="0.25">
      <c r="A188">
        <v>191</v>
      </c>
      <c r="B188">
        <v>125.68336599999999</v>
      </c>
      <c r="C188" s="4">
        <v>1</v>
      </c>
      <c r="F188">
        <v>117.26244499999999</v>
      </c>
      <c r="G188" s="1">
        <v>3</v>
      </c>
      <c r="P188">
        <v>2</v>
      </c>
      <c r="Q188" t="str">
        <f>CONCATENATE(C188,E188,G188,I188)</f>
        <v>13</v>
      </c>
      <c r="R188">
        <v>1</v>
      </c>
      <c r="T188" t="s">
        <v>231</v>
      </c>
      <c r="AU188">
        <v>1</v>
      </c>
      <c r="AV188">
        <v>4851</v>
      </c>
      <c r="AW188">
        <f>($AV$212-$AV$209)/200</f>
        <v>0.1</v>
      </c>
    </row>
    <row r="189" spans="1:49" x14ac:dyDescent="0.25">
      <c r="A189">
        <v>192</v>
      </c>
      <c r="B189">
        <v>125.68336599999999</v>
      </c>
      <c r="C189" s="4">
        <v>1</v>
      </c>
      <c r="F189">
        <v>117.26244499999999</v>
      </c>
      <c r="G189" s="1">
        <v>3</v>
      </c>
      <c r="P189">
        <v>2</v>
      </c>
      <c r="Q189" t="str">
        <f>CONCATENATE(C189,E189,G189,I189)</f>
        <v>13</v>
      </c>
      <c r="R189">
        <v>4</v>
      </c>
      <c r="T189" t="s">
        <v>228</v>
      </c>
      <c r="AU189">
        <v>4</v>
      </c>
      <c r="AV189">
        <v>4865</v>
      </c>
      <c r="AW189">
        <f>($AV$213-$AV$210)/200</f>
        <v>0.115</v>
      </c>
    </row>
    <row r="190" spans="1:49" x14ac:dyDescent="0.25">
      <c r="A190">
        <v>193</v>
      </c>
      <c r="B190">
        <v>125.68336599999999</v>
      </c>
      <c r="C190" s="4">
        <v>1</v>
      </c>
      <c r="F190">
        <v>117.26244499999999</v>
      </c>
      <c r="G190" s="1">
        <v>3</v>
      </c>
      <c r="P190">
        <v>2</v>
      </c>
      <c r="Q190" t="str">
        <f>CONCATENATE(C190,E190,G190,I190)</f>
        <v>13</v>
      </c>
      <c r="R190">
        <v>2</v>
      </c>
      <c r="T190" t="s">
        <v>229</v>
      </c>
      <c r="AU190">
        <v>2</v>
      </c>
      <c r="AV190">
        <v>4876</v>
      </c>
      <c r="AW190">
        <f>($AV$214-$AV$211)/200</f>
        <v>0.15</v>
      </c>
    </row>
    <row r="191" spans="1:49" x14ac:dyDescent="0.25">
      <c r="A191">
        <v>194</v>
      </c>
      <c r="B191">
        <v>125.68336599999999</v>
      </c>
      <c r="C191" s="4">
        <v>1</v>
      </c>
      <c r="F191">
        <v>117.26244499999999</v>
      </c>
      <c r="G191" s="1">
        <v>3</v>
      </c>
      <c r="P191">
        <v>2</v>
      </c>
      <c r="Q191" t="str">
        <f>CONCATENATE(C191,E191,G191,I191)</f>
        <v>13</v>
      </c>
      <c r="R191">
        <v>3</v>
      </c>
      <c r="T191" t="s">
        <v>230</v>
      </c>
      <c r="AU191">
        <v>3</v>
      </c>
      <c r="AV191">
        <v>4884</v>
      </c>
      <c r="AW191">
        <f>($AV$215-$AV$212)/200</f>
        <v>0.16500000000000001</v>
      </c>
    </row>
    <row r="192" spans="1:49" x14ac:dyDescent="0.25">
      <c r="A192">
        <v>195</v>
      </c>
      <c r="B192">
        <v>125.68336599999999</v>
      </c>
      <c r="C192" s="4">
        <v>1</v>
      </c>
      <c r="F192">
        <v>117.26244499999999</v>
      </c>
      <c r="G192" s="1">
        <v>3</v>
      </c>
      <c r="P192">
        <v>2</v>
      </c>
      <c r="Q192" t="str">
        <f>CONCATENATE(C192,E192,G192,I192)</f>
        <v>13</v>
      </c>
      <c r="R192">
        <v>1</v>
      </c>
      <c r="T192" t="s">
        <v>231</v>
      </c>
      <c r="AU192">
        <v>1</v>
      </c>
      <c r="AV192">
        <v>4897</v>
      </c>
      <c r="AW192">
        <f>($AV$216-$AV$213)/200</f>
        <v>0.12</v>
      </c>
    </row>
    <row r="193" spans="1:49" x14ac:dyDescent="0.25">
      <c r="A193">
        <v>196</v>
      </c>
      <c r="B193">
        <v>125.68336599999999</v>
      </c>
      <c r="C193" s="4">
        <v>1</v>
      </c>
      <c r="F193">
        <v>117.26244499999999</v>
      </c>
      <c r="G193" s="1">
        <v>3</v>
      </c>
      <c r="P193">
        <v>2</v>
      </c>
      <c r="Q193" t="str">
        <f>CONCATENATE(C193,E193,G193,I193)</f>
        <v>13</v>
      </c>
      <c r="R193">
        <v>4</v>
      </c>
      <c r="T193" t="s">
        <v>228</v>
      </c>
      <c r="AU193">
        <v>4</v>
      </c>
      <c r="AV193">
        <v>4905</v>
      </c>
      <c r="AW193">
        <f>($AV$217-$AV$214)/200</f>
        <v>0.13</v>
      </c>
    </row>
    <row r="194" spans="1:49" x14ac:dyDescent="0.25">
      <c r="A194">
        <v>197</v>
      </c>
      <c r="B194">
        <v>125.68336599999999</v>
      </c>
      <c r="C194" s="4">
        <v>1</v>
      </c>
      <c r="F194">
        <v>117.26244499999999</v>
      </c>
      <c r="G194" s="1">
        <v>3</v>
      </c>
      <c r="P194">
        <v>2</v>
      </c>
      <c r="Q194" t="str">
        <f>CONCATENATE(C194,E194,G194,I194)</f>
        <v>13</v>
      </c>
      <c r="R194">
        <v>2</v>
      </c>
      <c r="T194" t="s">
        <v>229</v>
      </c>
      <c r="AU194">
        <v>2</v>
      </c>
      <c r="AV194">
        <v>4918</v>
      </c>
      <c r="AW194">
        <f>($AV$218-$AV$215)/200</f>
        <v>0.13</v>
      </c>
    </row>
    <row r="195" spans="1:49" x14ac:dyDescent="0.25">
      <c r="A195">
        <v>198</v>
      </c>
      <c r="B195">
        <v>125.68336599999999</v>
      </c>
      <c r="C195" s="4">
        <v>1</v>
      </c>
      <c r="F195">
        <v>117.26244499999999</v>
      </c>
      <c r="G195" s="1">
        <v>3</v>
      </c>
      <c r="P195">
        <v>2</v>
      </c>
      <c r="Q195" t="str">
        <f>CONCATENATE(C195,E195,G195,I195)</f>
        <v>13</v>
      </c>
      <c r="R195">
        <v>3</v>
      </c>
      <c r="T195" t="s">
        <v>230</v>
      </c>
      <c r="AU195">
        <v>3</v>
      </c>
      <c r="AV195">
        <v>4925</v>
      </c>
      <c r="AW195">
        <f>($AV$219-$AV$216)/200</f>
        <v>0.16500000000000001</v>
      </c>
    </row>
    <row r="196" spans="1:49" x14ac:dyDescent="0.25">
      <c r="A196">
        <v>199</v>
      </c>
      <c r="B196">
        <v>125.68336599999999</v>
      </c>
      <c r="C196" s="4">
        <v>1</v>
      </c>
      <c r="F196">
        <v>117.26244499999999</v>
      </c>
      <c r="G196" s="1">
        <v>3</v>
      </c>
      <c r="P196">
        <v>2</v>
      </c>
      <c r="Q196" t="str">
        <f>CONCATENATE(C196,E196,G196,I196)</f>
        <v>13</v>
      </c>
      <c r="R196">
        <v>1</v>
      </c>
      <c r="T196" t="s">
        <v>231</v>
      </c>
      <c r="AU196">
        <v>1</v>
      </c>
      <c r="AV196">
        <v>4940</v>
      </c>
      <c r="AW196">
        <f>($AV$220-$AV$217)/200</f>
        <v>0.125</v>
      </c>
    </row>
    <row r="197" spans="1:49" x14ac:dyDescent="0.25">
      <c r="A197">
        <v>200</v>
      </c>
      <c r="F197">
        <v>117.26244499999999</v>
      </c>
      <c r="G197" s="1">
        <v>3</v>
      </c>
      <c r="P197">
        <v>1</v>
      </c>
      <c r="Q197" t="str">
        <f>CONCATENATE(C197,E197,G197,I197)</f>
        <v>3</v>
      </c>
      <c r="R197">
        <v>4</v>
      </c>
      <c r="T197" t="s">
        <v>228</v>
      </c>
      <c r="AU197">
        <v>4</v>
      </c>
      <c r="AV197">
        <v>4942</v>
      </c>
      <c r="AW197">
        <f>($AV$221-$AV$218)/200</f>
        <v>0.15</v>
      </c>
    </row>
    <row r="198" spans="1:49" x14ac:dyDescent="0.25">
      <c r="A198">
        <v>201</v>
      </c>
      <c r="D198">
        <v>146.824848</v>
      </c>
      <c r="E198" s="2">
        <v>2</v>
      </c>
      <c r="F198">
        <v>117.26244499999999</v>
      </c>
      <c r="G198" s="1">
        <v>3</v>
      </c>
      <c r="P198">
        <v>2</v>
      </c>
      <c r="Q198" t="str">
        <f>CONCATENATE(C198,E198,G198,I198)</f>
        <v>23</v>
      </c>
      <c r="R198">
        <v>2</v>
      </c>
      <c r="T198" t="s">
        <v>229</v>
      </c>
      <c r="AU198">
        <v>2</v>
      </c>
      <c r="AV198">
        <v>4962</v>
      </c>
      <c r="AW198">
        <f>($AV$222-$AV$219)/200</f>
        <v>0.12</v>
      </c>
    </row>
    <row r="199" spans="1:49" x14ac:dyDescent="0.25">
      <c r="A199">
        <v>202</v>
      </c>
      <c r="D199">
        <v>146.824848</v>
      </c>
      <c r="E199" s="2">
        <v>2</v>
      </c>
      <c r="F199">
        <v>117.26244499999999</v>
      </c>
      <c r="G199" s="1">
        <v>3</v>
      </c>
      <c r="P199">
        <v>2</v>
      </c>
      <c r="Q199" t="str">
        <f>CONCATENATE(C199,E199,G199,I199)</f>
        <v>23</v>
      </c>
      <c r="R199">
        <v>3</v>
      </c>
      <c r="T199" t="s">
        <v>230</v>
      </c>
      <c r="AU199">
        <v>3</v>
      </c>
      <c r="AV199">
        <v>4963</v>
      </c>
      <c r="AW199">
        <f>($AV$223-$AV$220)/200</f>
        <v>0.16</v>
      </c>
    </row>
    <row r="200" spans="1:49" x14ac:dyDescent="0.25">
      <c r="A200">
        <v>203</v>
      </c>
      <c r="D200">
        <v>146.824848</v>
      </c>
      <c r="E200" s="2">
        <v>2</v>
      </c>
      <c r="F200">
        <v>117.26244499999999</v>
      </c>
      <c r="G200" s="1">
        <v>3</v>
      </c>
      <c r="P200">
        <v>2</v>
      </c>
      <c r="Q200" t="str">
        <f>CONCATENATE(C200,E200,G200,I200)</f>
        <v>23</v>
      </c>
      <c r="R200">
        <v>4</v>
      </c>
      <c r="T200" t="s">
        <v>231</v>
      </c>
      <c r="AU200">
        <v>4</v>
      </c>
      <c r="AV200">
        <v>4981</v>
      </c>
      <c r="AW200">
        <f>($AV$224-$AV$221)/200</f>
        <v>0.12</v>
      </c>
    </row>
    <row r="201" spans="1:49" x14ac:dyDescent="0.25">
      <c r="A201">
        <v>204</v>
      </c>
      <c r="D201">
        <v>146.824848</v>
      </c>
      <c r="E201" s="2">
        <v>2</v>
      </c>
      <c r="F201">
        <v>117.26244499999999</v>
      </c>
      <c r="G201" s="1">
        <v>3</v>
      </c>
      <c r="P201">
        <v>2</v>
      </c>
      <c r="Q201" t="str">
        <f>CONCATENATE(C201,E201,G201,I201)</f>
        <v>23</v>
      </c>
      <c r="R201">
        <v>1</v>
      </c>
      <c r="T201" t="s">
        <v>228</v>
      </c>
      <c r="AU201">
        <v>1</v>
      </c>
      <c r="AV201">
        <v>4982</v>
      </c>
      <c r="AW201">
        <f>($AV$225-$AV$222)/200</f>
        <v>0.155</v>
      </c>
    </row>
    <row r="202" spans="1:49" x14ac:dyDescent="0.25">
      <c r="A202">
        <v>205</v>
      </c>
      <c r="D202">
        <v>146.824848</v>
      </c>
      <c r="E202" s="2">
        <v>2</v>
      </c>
      <c r="H202">
        <v>125.222825</v>
      </c>
      <c r="I202" s="3">
        <v>4</v>
      </c>
      <c r="P202">
        <v>2</v>
      </c>
      <c r="Q202" t="str">
        <f>CONCATENATE(C202,E202,G202,I202)</f>
        <v>24</v>
      </c>
      <c r="R202">
        <v>2</v>
      </c>
      <c r="T202" t="s">
        <v>229</v>
      </c>
      <c r="AU202">
        <v>2</v>
      </c>
      <c r="AV202">
        <v>5002</v>
      </c>
      <c r="AW202">
        <f>($AV$226-$AV$223)/200</f>
        <v>0.13500000000000001</v>
      </c>
    </row>
    <row r="203" spans="1:49" x14ac:dyDescent="0.25">
      <c r="A203">
        <v>206</v>
      </c>
      <c r="D203">
        <v>146.824848</v>
      </c>
      <c r="E203" s="2">
        <v>2</v>
      </c>
      <c r="H203">
        <v>125.222825</v>
      </c>
      <c r="I203" s="3">
        <v>4</v>
      </c>
      <c r="P203">
        <v>2</v>
      </c>
      <c r="Q203" t="str">
        <f>CONCATENATE(C203,E203,G203,I203)</f>
        <v>24</v>
      </c>
      <c r="R203">
        <v>3</v>
      </c>
      <c r="T203" t="s">
        <v>230</v>
      </c>
      <c r="AU203">
        <v>3</v>
      </c>
      <c r="AV203">
        <v>5002</v>
      </c>
      <c r="AW203">
        <f>($AV$227-$AV$224)/200</f>
        <v>0.17</v>
      </c>
    </row>
    <row r="204" spans="1:49" x14ac:dyDescent="0.25">
      <c r="A204">
        <v>207</v>
      </c>
      <c r="D204">
        <v>146.824848</v>
      </c>
      <c r="E204" s="2">
        <v>2</v>
      </c>
      <c r="H204">
        <v>125.222825</v>
      </c>
      <c r="I204" s="3">
        <v>4</v>
      </c>
      <c r="P204">
        <v>2</v>
      </c>
      <c r="Q204" t="str">
        <f>CONCATENATE(C204,E204,G204,I204)</f>
        <v>24</v>
      </c>
      <c r="R204">
        <v>4</v>
      </c>
      <c r="T204" t="s">
        <v>231</v>
      </c>
      <c r="AU204">
        <v>4</v>
      </c>
      <c r="AV204">
        <v>5018</v>
      </c>
      <c r="AW204">
        <f>($AV$228-$AV$225)/200</f>
        <v>0.13500000000000001</v>
      </c>
    </row>
    <row r="205" spans="1:49" x14ac:dyDescent="0.25">
      <c r="A205">
        <v>208</v>
      </c>
      <c r="D205">
        <v>146.824848</v>
      </c>
      <c r="E205" s="2">
        <v>2</v>
      </c>
      <c r="H205">
        <v>125.222825</v>
      </c>
      <c r="I205" s="3">
        <v>4</v>
      </c>
      <c r="P205">
        <v>2</v>
      </c>
      <c r="Q205" t="str">
        <f>CONCATENATE(C205,E205,G205,I205)</f>
        <v>24</v>
      </c>
      <c r="R205">
        <v>1</v>
      </c>
      <c r="T205" t="s">
        <v>228</v>
      </c>
      <c r="AU205">
        <v>1</v>
      </c>
      <c r="AV205">
        <v>5026</v>
      </c>
      <c r="AW205">
        <f>($AV$229-$AV$226)/200</f>
        <v>0.16500000000000001</v>
      </c>
    </row>
    <row r="206" spans="1:49" x14ac:dyDescent="0.25">
      <c r="A206">
        <v>209</v>
      </c>
      <c r="D206">
        <v>146.824848</v>
      </c>
      <c r="E206" s="2">
        <v>2</v>
      </c>
      <c r="H206">
        <v>125.222825</v>
      </c>
      <c r="I206" s="3">
        <v>4</v>
      </c>
      <c r="P206">
        <v>2</v>
      </c>
      <c r="Q206" t="str">
        <f>CONCATENATE(C206,E206,G206,I206)</f>
        <v>24</v>
      </c>
      <c r="R206">
        <v>3</v>
      </c>
      <c r="T206" t="s">
        <v>229</v>
      </c>
      <c r="AU206">
        <v>3</v>
      </c>
      <c r="AV206">
        <v>5040</v>
      </c>
      <c r="AW206">
        <f>($AV$230-$AV$227)/200</f>
        <v>0.14000000000000001</v>
      </c>
    </row>
    <row r="207" spans="1:49" x14ac:dyDescent="0.25">
      <c r="A207">
        <v>210</v>
      </c>
      <c r="D207">
        <v>146.824848</v>
      </c>
      <c r="E207" s="2">
        <v>2</v>
      </c>
      <c r="H207">
        <v>125.222825</v>
      </c>
      <c r="I207" s="3">
        <v>4</v>
      </c>
      <c r="P207">
        <v>2</v>
      </c>
      <c r="Q207" t="str">
        <f>CONCATENATE(C207,E207,G207,I207)</f>
        <v>24</v>
      </c>
      <c r="R207">
        <v>2</v>
      </c>
      <c r="T207" t="s">
        <v>230</v>
      </c>
      <c r="AU207">
        <v>2</v>
      </c>
      <c r="AV207">
        <v>5042</v>
      </c>
      <c r="AW207">
        <f>($AV$231-$AV$228)/200</f>
        <v>0.17</v>
      </c>
    </row>
    <row r="208" spans="1:49" x14ac:dyDescent="0.25">
      <c r="A208">
        <v>211</v>
      </c>
      <c r="D208">
        <v>146.824848</v>
      </c>
      <c r="E208" s="2">
        <v>2</v>
      </c>
      <c r="H208">
        <v>125.222825</v>
      </c>
      <c r="I208" s="3">
        <v>4</v>
      </c>
      <c r="P208">
        <v>2</v>
      </c>
      <c r="Q208" t="str">
        <f>CONCATENATE(C208,E208,G208,I208)</f>
        <v>24</v>
      </c>
      <c r="R208">
        <v>4</v>
      </c>
      <c r="AU208">
        <v>4</v>
      </c>
      <c r="AV208">
        <v>5053</v>
      </c>
    </row>
    <row r="209" spans="1:48" x14ac:dyDescent="0.25">
      <c r="A209">
        <v>212</v>
      </c>
      <c r="D209">
        <v>146.824848</v>
      </c>
      <c r="E209" s="2">
        <v>2</v>
      </c>
      <c r="H209">
        <v>125.222825</v>
      </c>
      <c r="I209" s="3">
        <v>4</v>
      </c>
      <c r="P209">
        <v>2</v>
      </c>
      <c r="Q209" t="str">
        <f>CONCATENATE(C209,E209,G209,I209)</f>
        <v>24</v>
      </c>
      <c r="R209">
        <v>1</v>
      </c>
      <c r="AU209">
        <v>1</v>
      </c>
      <c r="AV209">
        <v>5064</v>
      </c>
    </row>
    <row r="210" spans="1:48" x14ac:dyDescent="0.25">
      <c r="A210">
        <v>213</v>
      </c>
      <c r="D210">
        <v>146.824848</v>
      </c>
      <c r="E210" s="2">
        <v>2</v>
      </c>
      <c r="H210">
        <v>125.222825</v>
      </c>
      <c r="I210" s="3">
        <v>4</v>
      </c>
      <c r="P210">
        <v>2</v>
      </c>
      <c r="Q210" t="str">
        <f>CONCATENATE(C210,E210,G210,I210)</f>
        <v>24</v>
      </c>
      <c r="R210">
        <v>3</v>
      </c>
      <c r="AU210">
        <v>3</v>
      </c>
      <c r="AV210">
        <v>5075</v>
      </c>
    </row>
    <row r="211" spans="1:48" x14ac:dyDescent="0.25">
      <c r="A211">
        <v>214</v>
      </c>
      <c r="D211">
        <v>146.824848</v>
      </c>
      <c r="E211" s="2">
        <v>2</v>
      </c>
      <c r="H211">
        <v>125.222825</v>
      </c>
      <c r="I211" s="3">
        <v>4</v>
      </c>
      <c r="P211">
        <v>2</v>
      </c>
      <c r="Q211" t="str">
        <f>CONCATENATE(C211,E211,G211,I211)</f>
        <v>24</v>
      </c>
      <c r="R211">
        <v>2</v>
      </c>
      <c r="AU211">
        <v>2</v>
      </c>
      <c r="AV211">
        <v>5078</v>
      </c>
    </row>
    <row r="212" spans="1:48" x14ac:dyDescent="0.25">
      <c r="A212">
        <v>215</v>
      </c>
      <c r="D212">
        <v>146.824848</v>
      </c>
      <c r="E212" s="2">
        <v>2</v>
      </c>
      <c r="H212">
        <v>125.222825</v>
      </c>
      <c r="I212" s="3">
        <v>4</v>
      </c>
      <c r="P212">
        <v>2</v>
      </c>
      <c r="Q212" t="str">
        <f>CONCATENATE(C212,E212,G212,I212)</f>
        <v>24</v>
      </c>
      <c r="R212">
        <v>4</v>
      </c>
      <c r="AU212">
        <v>4</v>
      </c>
      <c r="AV212">
        <v>5084</v>
      </c>
    </row>
    <row r="213" spans="1:48" x14ac:dyDescent="0.25">
      <c r="A213">
        <v>216</v>
      </c>
      <c r="D213">
        <v>146.824848</v>
      </c>
      <c r="E213" s="2">
        <v>2</v>
      </c>
      <c r="H213">
        <v>125.222825</v>
      </c>
      <c r="I213" s="3">
        <v>4</v>
      </c>
      <c r="P213">
        <v>2</v>
      </c>
      <c r="Q213" t="str">
        <f>CONCATENATE(C213,E213,G213,I213)</f>
        <v>24</v>
      </c>
      <c r="R213">
        <v>1</v>
      </c>
      <c r="AU213">
        <v>1</v>
      </c>
      <c r="AV213">
        <v>5098</v>
      </c>
    </row>
    <row r="214" spans="1:48" x14ac:dyDescent="0.25">
      <c r="A214">
        <v>217</v>
      </c>
      <c r="H214">
        <v>125.222825</v>
      </c>
      <c r="I214" s="3">
        <v>4</v>
      </c>
      <c r="P214">
        <v>1</v>
      </c>
      <c r="Q214" t="str">
        <f>CONCATENATE(C214,E214,G214,I214)</f>
        <v>4</v>
      </c>
      <c r="R214">
        <v>3</v>
      </c>
      <c r="AU214">
        <v>3</v>
      </c>
      <c r="AV214">
        <v>5108</v>
      </c>
    </row>
    <row r="215" spans="1:48" x14ac:dyDescent="0.25">
      <c r="A215">
        <v>218</v>
      </c>
      <c r="H215">
        <v>125.222825</v>
      </c>
      <c r="I215" s="3">
        <v>4</v>
      </c>
      <c r="P215">
        <v>1</v>
      </c>
      <c r="Q215" t="str">
        <f>CONCATENATE(C215,E215,G215,I215)</f>
        <v>4</v>
      </c>
      <c r="R215">
        <v>2</v>
      </c>
      <c r="AU215">
        <v>2</v>
      </c>
      <c r="AV215">
        <v>5117</v>
      </c>
    </row>
    <row r="216" spans="1:48" x14ac:dyDescent="0.25">
      <c r="A216">
        <v>219</v>
      </c>
      <c r="H216">
        <v>125.222825</v>
      </c>
      <c r="I216" s="3">
        <v>4</v>
      </c>
      <c r="P216">
        <v>1</v>
      </c>
      <c r="Q216" t="str">
        <f>CONCATENATE(C216,E216,G216,I216)</f>
        <v>4</v>
      </c>
      <c r="R216">
        <v>4</v>
      </c>
      <c r="AU216">
        <v>4</v>
      </c>
      <c r="AV216">
        <v>5122</v>
      </c>
    </row>
    <row r="217" spans="1:48" x14ac:dyDescent="0.25">
      <c r="A217">
        <v>220</v>
      </c>
      <c r="B217">
        <v>155.96944099999999</v>
      </c>
      <c r="C217" s="4">
        <v>1</v>
      </c>
      <c r="P217">
        <v>1</v>
      </c>
      <c r="Q217" t="str">
        <f>CONCATENATE(C217,E217,G217,I217)</f>
        <v>1</v>
      </c>
      <c r="R217">
        <v>1</v>
      </c>
      <c r="AU217">
        <v>1</v>
      </c>
      <c r="AV217">
        <v>5134</v>
      </c>
    </row>
    <row r="218" spans="1:48" x14ac:dyDescent="0.25">
      <c r="A218">
        <v>221</v>
      </c>
      <c r="B218">
        <v>155.96944099999999</v>
      </c>
      <c r="C218" s="4">
        <v>1</v>
      </c>
      <c r="P218">
        <v>1</v>
      </c>
      <c r="Q218" t="str">
        <f>CONCATENATE(C218,E218,G218,I218)</f>
        <v>1</v>
      </c>
      <c r="R218">
        <v>3</v>
      </c>
      <c r="AU218">
        <v>3</v>
      </c>
      <c r="AV218">
        <v>5143</v>
      </c>
    </row>
    <row r="219" spans="1:48" x14ac:dyDescent="0.25">
      <c r="A219">
        <v>222</v>
      </c>
      <c r="B219">
        <v>155.96944099999999</v>
      </c>
      <c r="C219" s="4">
        <v>1</v>
      </c>
      <c r="P219">
        <v>1</v>
      </c>
      <c r="Q219" t="str">
        <f>CONCATENATE(C219,E219,G219,I219)</f>
        <v>1</v>
      </c>
      <c r="R219">
        <v>2</v>
      </c>
      <c r="AU219">
        <v>2</v>
      </c>
      <c r="AV219">
        <v>5155</v>
      </c>
    </row>
    <row r="220" spans="1:48" x14ac:dyDescent="0.25">
      <c r="A220">
        <v>223</v>
      </c>
      <c r="B220">
        <v>155.96944099999999</v>
      </c>
      <c r="C220" s="4">
        <v>1</v>
      </c>
      <c r="P220">
        <v>1</v>
      </c>
      <c r="Q220" t="str">
        <f>CONCATENATE(C220,E220,G220,I220)</f>
        <v>1</v>
      </c>
      <c r="R220">
        <v>4</v>
      </c>
      <c r="AU220">
        <v>4</v>
      </c>
      <c r="AV220">
        <v>5159</v>
      </c>
    </row>
    <row r="221" spans="1:48" x14ac:dyDescent="0.25">
      <c r="A221">
        <v>224</v>
      </c>
      <c r="B221">
        <v>155.96944099999999</v>
      </c>
      <c r="C221" s="4">
        <v>1</v>
      </c>
      <c r="P221">
        <v>1</v>
      </c>
      <c r="Q221" t="str">
        <f>CONCATENATE(C221,E221,G221,I221)</f>
        <v>1</v>
      </c>
      <c r="R221">
        <v>1</v>
      </c>
      <c r="AU221">
        <v>1</v>
      </c>
      <c r="AV221">
        <v>5173</v>
      </c>
    </row>
    <row r="222" spans="1:48" x14ac:dyDescent="0.25">
      <c r="A222">
        <v>225</v>
      </c>
      <c r="B222">
        <v>155.96944099999999</v>
      </c>
      <c r="C222" s="4">
        <v>1</v>
      </c>
      <c r="F222">
        <v>147.54855699999999</v>
      </c>
      <c r="G222" s="1">
        <v>3</v>
      </c>
      <c r="P222">
        <v>2</v>
      </c>
      <c r="Q222" t="str">
        <f>CONCATENATE(C222,E222,G222,I222)</f>
        <v>13</v>
      </c>
      <c r="R222">
        <v>3</v>
      </c>
      <c r="AU222">
        <v>3</v>
      </c>
      <c r="AV222">
        <v>5179</v>
      </c>
    </row>
    <row r="223" spans="1:48" x14ac:dyDescent="0.25">
      <c r="A223">
        <v>226</v>
      </c>
      <c r="B223">
        <v>155.96944099999999</v>
      </c>
      <c r="C223" s="4">
        <v>1</v>
      </c>
      <c r="F223">
        <v>147.54855699999999</v>
      </c>
      <c r="G223" s="1">
        <v>3</v>
      </c>
      <c r="P223">
        <v>2</v>
      </c>
      <c r="Q223" t="str">
        <f>CONCATENATE(C223,E223,G223,I223)</f>
        <v>13</v>
      </c>
      <c r="R223">
        <v>2</v>
      </c>
      <c r="AU223">
        <v>2</v>
      </c>
      <c r="AV223">
        <v>5191</v>
      </c>
    </row>
    <row r="224" spans="1:48" x14ac:dyDescent="0.25">
      <c r="A224">
        <v>227</v>
      </c>
      <c r="B224">
        <v>155.96944099999999</v>
      </c>
      <c r="C224" s="4">
        <v>1</v>
      </c>
      <c r="F224">
        <v>147.54855699999999</v>
      </c>
      <c r="G224" s="1">
        <v>3</v>
      </c>
      <c r="P224">
        <v>2</v>
      </c>
      <c r="Q224" t="str">
        <f>CONCATENATE(C224,E224,G224,I224)</f>
        <v>13</v>
      </c>
      <c r="R224">
        <v>4</v>
      </c>
      <c r="AU224">
        <v>4</v>
      </c>
      <c r="AV224">
        <v>5197</v>
      </c>
    </row>
    <row r="225" spans="1:48" x14ac:dyDescent="0.25">
      <c r="A225">
        <v>228</v>
      </c>
      <c r="B225">
        <v>155.96944099999999</v>
      </c>
      <c r="C225" s="4">
        <v>1</v>
      </c>
      <c r="F225">
        <v>147.54855699999999</v>
      </c>
      <c r="G225" s="1">
        <v>3</v>
      </c>
      <c r="P225">
        <v>2</v>
      </c>
      <c r="Q225" t="str">
        <f>CONCATENATE(C225,E225,G225,I225)</f>
        <v>13</v>
      </c>
      <c r="R225">
        <v>1</v>
      </c>
      <c r="AU225">
        <v>1</v>
      </c>
      <c r="AV225">
        <v>5210</v>
      </c>
    </row>
    <row r="226" spans="1:48" x14ac:dyDescent="0.25">
      <c r="A226">
        <v>229</v>
      </c>
      <c r="B226">
        <v>155.96944099999999</v>
      </c>
      <c r="C226" s="4">
        <v>1</v>
      </c>
      <c r="F226">
        <v>147.54855699999999</v>
      </c>
      <c r="G226" s="1">
        <v>3</v>
      </c>
      <c r="P226">
        <v>2</v>
      </c>
      <c r="Q226" t="str">
        <f>CONCATENATE(C226,E226,G226,I226)</f>
        <v>13</v>
      </c>
      <c r="R226">
        <v>3</v>
      </c>
      <c r="AU226">
        <v>3</v>
      </c>
      <c r="AV226">
        <v>5218</v>
      </c>
    </row>
    <row r="227" spans="1:48" x14ac:dyDescent="0.25">
      <c r="A227">
        <v>230</v>
      </c>
      <c r="B227">
        <v>155.96944099999999</v>
      </c>
      <c r="C227" s="4">
        <v>1</v>
      </c>
      <c r="F227">
        <v>147.54855699999999</v>
      </c>
      <c r="G227" s="1">
        <v>3</v>
      </c>
      <c r="P227">
        <v>2</v>
      </c>
      <c r="Q227" t="str">
        <f>CONCATENATE(C227,E227,G227,I227)</f>
        <v>13</v>
      </c>
      <c r="R227">
        <v>2</v>
      </c>
      <c r="AU227">
        <v>2</v>
      </c>
      <c r="AV227">
        <v>5231</v>
      </c>
    </row>
    <row r="228" spans="1:48" x14ac:dyDescent="0.25">
      <c r="A228">
        <v>231</v>
      </c>
      <c r="B228">
        <v>155.96944099999999</v>
      </c>
      <c r="C228" s="4">
        <v>1</v>
      </c>
      <c r="F228">
        <v>147.54855699999999</v>
      </c>
      <c r="G228" s="1">
        <v>3</v>
      </c>
      <c r="P228">
        <v>2</v>
      </c>
      <c r="Q228" t="str">
        <f>CONCATENATE(C228,E228,G228,I228)</f>
        <v>13</v>
      </c>
      <c r="R228">
        <v>4</v>
      </c>
      <c r="AU228">
        <v>4</v>
      </c>
      <c r="AV228">
        <v>5237</v>
      </c>
    </row>
    <row r="229" spans="1:48" x14ac:dyDescent="0.25">
      <c r="A229">
        <v>232</v>
      </c>
      <c r="B229">
        <v>155.96944099999999</v>
      </c>
      <c r="C229" s="4">
        <v>1</v>
      </c>
      <c r="F229">
        <v>147.54855699999999</v>
      </c>
      <c r="G229" s="1">
        <v>3</v>
      </c>
      <c r="P229">
        <v>2</v>
      </c>
      <c r="Q229" t="str">
        <f>CONCATENATE(C229,E229,G229,I229)</f>
        <v>13</v>
      </c>
      <c r="R229">
        <v>1</v>
      </c>
      <c r="AU229">
        <v>1</v>
      </c>
      <c r="AV229">
        <v>5251</v>
      </c>
    </row>
    <row r="230" spans="1:48" x14ac:dyDescent="0.25">
      <c r="A230">
        <v>233</v>
      </c>
      <c r="B230">
        <v>155.96944099999999</v>
      </c>
      <c r="C230" s="4">
        <v>1</v>
      </c>
      <c r="F230">
        <v>147.54855699999999</v>
      </c>
      <c r="G230" s="1">
        <v>3</v>
      </c>
      <c r="P230">
        <v>2</v>
      </c>
      <c r="Q230" t="str">
        <f>CONCATENATE(C230,E230,G230,I230)</f>
        <v>13</v>
      </c>
      <c r="R230">
        <v>3</v>
      </c>
      <c r="AU230">
        <v>3</v>
      </c>
      <c r="AV230">
        <v>5259</v>
      </c>
    </row>
    <row r="231" spans="1:48" x14ac:dyDescent="0.25">
      <c r="A231">
        <v>234</v>
      </c>
      <c r="B231">
        <v>156.82474199999999</v>
      </c>
      <c r="C231" s="4">
        <v>1</v>
      </c>
      <c r="F231">
        <v>147.54855699999999</v>
      </c>
      <c r="G231" s="1">
        <v>3</v>
      </c>
      <c r="P231">
        <v>2</v>
      </c>
      <c r="Q231" t="str">
        <f>CONCATENATE(C231,E231,G231,I231)</f>
        <v>13</v>
      </c>
      <c r="R231">
        <v>2</v>
      </c>
      <c r="AU231">
        <v>2</v>
      </c>
      <c r="AV231">
        <v>5271</v>
      </c>
    </row>
    <row r="232" spans="1:48" x14ac:dyDescent="0.25">
      <c r="A232">
        <v>235</v>
      </c>
      <c r="F232">
        <v>147.54855699999999</v>
      </c>
      <c r="G232" s="1">
        <v>3</v>
      </c>
      <c r="H232">
        <v>154.06160799999998</v>
      </c>
      <c r="I232" s="3">
        <v>4</v>
      </c>
      <c r="P232">
        <v>2</v>
      </c>
      <c r="Q232" t="str">
        <f>CONCATENATE(C232,E232,G232,I232)</f>
        <v>34</v>
      </c>
      <c r="R232" t="s">
        <v>22</v>
      </c>
      <c r="AU232" t="s">
        <v>22</v>
      </c>
      <c r="AV232">
        <v>5280</v>
      </c>
    </row>
    <row r="233" spans="1:48" x14ac:dyDescent="0.25">
      <c r="A233">
        <v>236</v>
      </c>
      <c r="F233">
        <v>147.745892</v>
      </c>
      <c r="G233" s="1">
        <v>3</v>
      </c>
      <c r="H233">
        <v>154.06160799999998</v>
      </c>
      <c r="I233" s="3">
        <v>4</v>
      </c>
      <c r="P233">
        <v>2</v>
      </c>
      <c r="Q233" t="str">
        <f>CONCATENATE(C233,E233,G233,I233)</f>
        <v>34</v>
      </c>
    </row>
    <row r="234" spans="1:48" x14ac:dyDescent="0.25">
      <c r="A234">
        <v>237</v>
      </c>
      <c r="F234">
        <v>147.811634</v>
      </c>
      <c r="G234" s="1">
        <v>3</v>
      </c>
      <c r="H234">
        <v>154.06160799999998</v>
      </c>
      <c r="I234" s="3">
        <v>4</v>
      </c>
      <c r="P234">
        <v>2</v>
      </c>
      <c r="Q234" t="str">
        <f>CONCATENATE(C234,E234,G234,I234)</f>
        <v>34</v>
      </c>
    </row>
    <row r="235" spans="1:48" x14ac:dyDescent="0.25">
      <c r="A235">
        <v>238</v>
      </c>
      <c r="D235">
        <v>167.416641</v>
      </c>
      <c r="E235" s="2">
        <v>2</v>
      </c>
      <c r="F235">
        <v>147.811634</v>
      </c>
      <c r="G235" s="1">
        <v>3</v>
      </c>
      <c r="H235">
        <v>154.12734999999998</v>
      </c>
      <c r="I235" s="3">
        <v>4</v>
      </c>
      <c r="P235">
        <v>3</v>
      </c>
      <c r="Q235" t="str">
        <f>CONCATENATE(C235,E235,G235,I235)</f>
        <v>234</v>
      </c>
    </row>
    <row r="236" spans="1:48" x14ac:dyDescent="0.25">
      <c r="A236">
        <v>239</v>
      </c>
      <c r="D236">
        <v>167.416641</v>
      </c>
      <c r="E236" s="2">
        <v>2</v>
      </c>
      <c r="F236">
        <v>148.14056399999998</v>
      </c>
      <c r="G236" s="1">
        <v>3</v>
      </c>
      <c r="H236">
        <v>154.12734999999998</v>
      </c>
      <c r="I236" s="3">
        <v>4</v>
      </c>
      <c r="P236">
        <v>3</v>
      </c>
      <c r="Q236" t="str">
        <f>CONCATENATE(C236,E236,G236,I236)</f>
        <v>234</v>
      </c>
    </row>
    <row r="237" spans="1:48" x14ac:dyDescent="0.25">
      <c r="A237">
        <v>240</v>
      </c>
      <c r="D237">
        <v>167.416641</v>
      </c>
      <c r="E237" s="2">
        <v>2</v>
      </c>
      <c r="F237">
        <v>148.14056399999998</v>
      </c>
      <c r="G237" s="1">
        <v>3</v>
      </c>
      <c r="H237">
        <v>154.19320299999998</v>
      </c>
      <c r="I237" s="3">
        <v>4</v>
      </c>
      <c r="P237">
        <v>3</v>
      </c>
      <c r="Q237" t="str">
        <f>CONCATENATE(C237,E237,G237,I237)</f>
        <v>234</v>
      </c>
    </row>
    <row r="238" spans="1:48" x14ac:dyDescent="0.25">
      <c r="A238">
        <v>241</v>
      </c>
      <c r="D238">
        <v>167.416641</v>
      </c>
      <c r="E238" s="2">
        <v>2</v>
      </c>
      <c r="H238">
        <v>154.19320299999998</v>
      </c>
      <c r="I238" s="3">
        <v>4</v>
      </c>
      <c r="P238">
        <v>2</v>
      </c>
      <c r="Q238" t="str">
        <f>CONCATENATE(C238,E238,G238,I238)</f>
        <v>24</v>
      </c>
    </row>
    <row r="239" spans="1:48" x14ac:dyDescent="0.25">
      <c r="A239">
        <v>242</v>
      </c>
      <c r="D239">
        <v>167.416641</v>
      </c>
      <c r="E239" s="2">
        <v>2</v>
      </c>
      <c r="H239">
        <v>154.19320299999998</v>
      </c>
      <c r="I239" s="3">
        <v>4</v>
      </c>
      <c r="P239">
        <v>2</v>
      </c>
      <c r="Q239" t="str">
        <f>CONCATENATE(C239,E239,G239,I239)</f>
        <v>24</v>
      </c>
    </row>
    <row r="240" spans="1:48" x14ac:dyDescent="0.25">
      <c r="A240">
        <v>243</v>
      </c>
      <c r="D240">
        <v>167.416641</v>
      </c>
      <c r="E240" s="2">
        <v>2</v>
      </c>
      <c r="H240">
        <v>154.19320299999998</v>
      </c>
      <c r="I240" s="3">
        <v>4</v>
      </c>
      <c r="P240">
        <v>2</v>
      </c>
      <c r="Q240" t="str">
        <f>CONCATENATE(C240,E240,G240,I240)</f>
        <v>24</v>
      </c>
    </row>
    <row r="241" spans="1:17" x14ac:dyDescent="0.25">
      <c r="A241">
        <v>244</v>
      </c>
      <c r="D241">
        <v>167.416641</v>
      </c>
      <c r="E241" s="2">
        <v>2</v>
      </c>
      <c r="H241">
        <v>154.19320299999998</v>
      </c>
      <c r="I241" s="3">
        <v>4</v>
      </c>
      <c r="P241">
        <v>2</v>
      </c>
      <c r="Q241" t="str">
        <f>CONCATENATE(C241,E241,G241,I241)</f>
        <v>24</v>
      </c>
    </row>
    <row r="242" spans="1:17" x14ac:dyDescent="0.25">
      <c r="A242">
        <v>245</v>
      </c>
      <c r="D242">
        <v>167.416641</v>
      </c>
      <c r="E242" s="2">
        <v>2</v>
      </c>
      <c r="H242">
        <v>154.19320299999998</v>
      </c>
      <c r="I242" s="3">
        <v>4</v>
      </c>
      <c r="P242">
        <v>2</v>
      </c>
      <c r="Q242" t="str">
        <f>CONCATENATE(C242,E242,G242,I242)</f>
        <v>24</v>
      </c>
    </row>
    <row r="243" spans="1:17" x14ac:dyDescent="0.25">
      <c r="A243">
        <v>246</v>
      </c>
      <c r="D243">
        <v>167.416641</v>
      </c>
      <c r="E243" s="2">
        <v>2</v>
      </c>
      <c r="H243">
        <v>154.52212900000001</v>
      </c>
      <c r="I243" s="3">
        <v>4</v>
      </c>
      <c r="P243">
        <v>2</v>
      </c>
      <c r="Q243" t="str">
        <f>CONCATENATE(C243,E243,G243,I243)</f>
        <v>24</v>
      </c>
    </row>
    <row r="244" spans="1:17" x14ac:dyDescent="0.25">
      <c r="A244">
        <v>247</v>
      </c>
      <c r="D244">
        <v>167.416641</v>
      </c>
      <c r="E244" s="2">
        <v>2</v>
      </c>
      <c r="H244">
        <v>154.52212900000001</v>
      </c>
      <c r="I244" s="3">
        <v>4</v>
      </c>
      <c r="P244">
        <v>2</v>
      </c>
      <c r="Q244" t="str">
        <f>CONCATENATE(C244,E244,G244,I244)</f>
        <v>24</v>
      </c>
    </row>
    <row r="245" spans="1:17" x14ac:dyDescent="0.25">
      <c r="A245">
        <v>248</v>
      </c>
      <c r="D245">
        <v>167.416641</v>
      </c>
      <c r="E245" s="2">
        <v>2</v>
      </c>
      <c r="H245">
        <v>154.78531699999999</v>
      </c>
      <c r="I245" s="3">
        <v>4</v>
      </c>
      <c r="P245">
        <v>2</v>
      </c>
      <c r="Q245" t="str">
        <f>CONCATENATE(C245,E245,G245,I245)</f>
        <v>24</v>
      </c>
    </row>
    <row r="246" spans="1:17" x14ac:dyDescent="0.25">
      <c r="A246">
        <v>249</v>
      </c>
      <c r="D246">
        <v>167.416641</v>
      </c>
      <c r="E246" s="2">
        <v>2</v>
      </c>
      <c r="H246">
        <v>154.78531699999999</v>
      </c>
      <c r="I246" s="3">
        <v>4</v>
      </c>
      <c r="P246">
        <v>2</v>
      </c>
      <c r="Q246" t="str">
        <f>CONCATENATE(C246,E246,G246,I246)</f>
        <v>24</v>
      </c>
    </row>
    <row r="247" spans="1:17" x14ac:dyDescent="0.25">
      <c r="A247">
        <v>250</v>
      </c>
      <c r="D247">
        <v>167.416641</v>
      </c>
      <c r="E247" s="2">
        <v>2</v>
      </c>
      <c r="H247">
        <v>154.78531699999999</v>
      </c>
      <c r="I247" s="3">
        <v>4</v>
      </c>
      <c r="P247">
        <v>2</v>
      </c>
      <c r="Q247" t="str">
        <f>CONCATENATE(C247,E247,G247,I247)</f>
        <v>24</v>
      </c>
    </row>
    <row r="248" spans="1:17" x14ac:dyDescent="0.25">
      <c r="A248">
        <v>251</v>
      </c>
      <c r="D248">
        <v>167.416641</v>
      </c>
      <c r="E248" s="2">
        <v>2</v>
      </c>
      <c r="H248">
        <v>154.91680199999999</v>
      </c>
      <c r="I248" s="3">
        <v>4</v>
      </c>
      <c r="P248">
        <v>2</v>
      </c>
      <c r="Q248" t="str">
        <f>CONCATENATE(C248,E248,G248,I248)</f>
        <v>24</v>
      </c>
    </row>
    <row r="249" spans="1:17" x14ac:dyDescent="0.25">
      <c r="A249">
        <v>252</v>
      </c>
      <c r="D249">
        <v>167.416641</v>
      </c>
      <c r="E249" s="2">
        <v>2</v>
      </c>
      <c r="P249">
        <v>1</v>
      </c>
      <c r="Q249" t="str">
        <f>CONCATENATE(C249,E249,G249,I249)</f>
        <v>2</v>
      </c>
    </row>
    <row r="250" spans="1:17" x14ac:dyDescent="0.25">
      <c r="A250">
        <v>253</v>
      </c>
      <c r="P250">
        <v>0</v>
      </c>
      <c r="Q250" t="str">
        <f>CONCATENATE(C250,E250,G250,I250)</f>
        <v/>
      </c>
    </row>
    <row r="251" spans="1:17" x14ac:dyDescent="0.25">
      <c r="A251">
        <v>254</v>
      </c>
      <c r="B251">
        <v>177.74546100000001</v>
      </c>
      <c r="C251" s="4">
        <v>1</v>
      </c>
      <c r="P251">
        <v>1</v>
      </c>
      <c r="Q251" t="str">
        <f>CONCATENATE(C251,E251,G251,I251)</f>
        <v>1</v>
      </c>
    </row>
    <row r="252" spans="1:17" x14ac:dyDescent="0.25">
      <c r="A252">
        <v>255</v>
      </c>
      <c r="B252">
        <v>177.74546100000001</v>
      </c>
      <c r="C252" s="4">
        <v>1</v>
      </c>
      <c r="P252">
        <v>1</v>
      </c>
      <c r="Q252" t="str">
        <f>CONCATENATE(C252,E252,G252,I252)</f>
        <v>1</v>
      </c>
    </row>
    <row r="253" spans="1:17" x14ac:dyDescent="0.25">
      <c r="A253">
        <v>256</v>
      </c>
      <c r="B253">
        <v>177.74546100000001</v>
      </c>
      <c r="C253" s="4">
        <v>1</v>
      </c>
      <c r="P253">
        <v>1</v>
      </c>
      <c r="Q253" t="str">
        <f>CONCATENATE(C253,E253,G253,I253)</f>
        <v>1</v>
      </c>
    </row>
    <row r="254" spans="1:17" x14ac:dyDescent="0.25">
      <c r="A254">
        <v>257</v>
      </c>
      <c r="B254">
        <v>177.74546100000001</v>
      </c>
      <c r="C254" s="4">
        <v>1</v>
      </c>
      <c r="F254">
        <v>165.90358699999999</v>
      </c>
      <c r="G254" s="1">
        <v>3</v>
      </c>
      <c r="P254">
        <v>2</v>
      </c>
      <c r="Q254" t="str">
        <f>CONCATENATE(C254,E254,G254,I254)</f>
        <v>13</v>
      </c>
    </row>
    <row r="255" spans="1:17" x14ac:dyDescent="0.25">
      <c r="A255">
        <v>258</v>
      </c>
      <c r="B255">
        <v>177.74546100000001</v>
      </c>
      <c r="C255" s="4">
        <v>1</v>
      </c>
      <c r="F255">
        <v>165.90358699999999</v>
      </c>
      <c r="G255" s="1">
        <v>3</v>
      </c>
      <c r="P255">
        <v>2</v>
      </c>
      <c r="Q255" t="str">
        <f>CONCATENATE(C255,E255,G255,I255)</f>
        <v>13</v>
      </c>
    </row>
    <row r="256" spans="1:17" x14ac:dyDescent="0.25">
      <c r="A256">
        <v>259</v>
      </c>
      <c r="B256">
        <v>177.74546100000001</v>
      </c>
      <c r="C256" s="4">
        <v>1</v>
      </c>
      <c r="F256">
        <v>165.90358699999999</v>
      </c>
      <c r="G256" s="1">
        <v>3</v>
      </c>
      <c r="P256">
        <v>2</v>
      </c>
      <c r="Q256" t="str">
        <f>CONCATENATE(C256,E256,G256,I256)</f>
        <v>13</v>
      </c>
    </row>
    <row r="257" spans="1:17" x14ac:dyDescent="0.25">
      <c r="A257">
        <v>260</v>
      </c>
      <c r="B257">
        <v>177.74546100000001</v>
      </c>
      <c r="C257" s="4">
        <v>1</v>
      </c>
      <c r="F257">
        <v>165.90358699999999</v>
      </c>
      <c r="G257" s="1">
        <v>3</v>
      </c>
      <c r="P257">
        <v>2</v>
      </c>
      <c r="Q257" t="str">
        <f>CONCATENATE(C257,E257,G257,I257)</f>
        <v>13</v>
      </c>
    </row>
    <row r="258" spans="1:17" x14ac:dyDescent="0.25">
      <c r="A258">
        <v>261</v>
      </c>
      <c r="B258">
        <v>177.74546100000001</v>
      </c>
      <c r="C258" s="4">
        <v>1</v>
      </c>
      <c r="F258">
        <v>165.90358699999999</v>
      </c>
      <c r="G258" s="1">
        <v>3</v>
      </c>
      <c r="P258">
        <v>2</v>
      </c>
      <c r="Q258" t="str">
        <f>CONCATENATE(C258,E258,G258,I258)</f>
        <v>13</v>
      </c>
    </row>
    <row r="259" spans="1:17" x14ac:dyDescent="0.25">
      <c r="A259">
        <v>262</v>
      </c>
      <c r="B259">
        <v>177.74546100000001</v>
      </c>
      <c r="C259" s="4">
        <v>1</v>
      </c>
      <c r="F259">
        <v>165.90358699999999</v>
      </c>
      <c r="G259" s="1">
        <v>3</v>
      </c>
      <c r="P259">
        <v>2</v>
      </c>
      <c r="Q259" t="str">
        <f>CONCATENATE(C259,E259,G259,I259)</f>
        <v>13</v>
      </c>
    </row>
    <row r="260" spans="1:17" x14ac:dyDescent="0.25">
      <c r="A260">
        <v>263</v>
      </c>
      <c r="B260">
        <v>177.74546100000001</v>
      </c>
      <c r="C260" s="4">
        <v>1</v>
      </c>
      <c r="F260">
        <v>165.90358699999999</v>
      </c>
      <c r="G260" s="1">
        <v>3</v>
      </c>
      <c r="P260">
        <v>2</v>
      </c>
      <c r="Q260" t="str">
        <f>CONCATENATE(C260,E260,G260,I260)</f>
        <v>13</v>
      </c>
    </row>
    <row r="261" spans="1:17" x14ac:dyDescent="0.25">
      <c r="A261">
        <v>264</v>
      </c>
      <c r="B261">
        <v>177.74546100000001</v>
      </c>
      <c r="C261" s="4">
        <v>1</v>
      </c>
      <c r="F261">
        <v>165.90358699999999</v>
      </c>
      <c r="G261" s="1">
        <v>3</v>
      </c>
      <c r="P261">
        <v>2</v>
      </c>
      <c r="Q261" t="str">
        <f>CONCATENATE(C261,E261,G261,I261)</f>
        <v>13</v>
      </c>
    </row>
    <row r="262" spans="1:17" x14ac:dyDescent="0.25">
      <c r="A262">
        <v>265</v>
      </c>
      <c r="B262">
        <v>177.81131199999999</v>
      </c>
      <c r="C262" s="4">
        <v>1</v>
      </c>
      <c r="F262">
        <v>165.90358699999999</v>
      </c>
      <c r="G262" s="1">
        <v>3</v>
      </c>
      <c r="P262">
        <v>2</v>
      </c>
      <c r="Q262" t="str">
        <f>CONCATENATE(C262,E262,G262,I262)</f>
        <v>13</v>
      </c>
    </row>
    <row r="263" spans="1:17" x14ac:dyDescent="0.25">
      <c r="A263">
        <v>266</v>
      </c>
      <c r="B263">
        <v>177.81131199999999</v>
      </c>
      <c r="C263" s="4">
        <v>1</v>
      </c>
      <c r="F263">
        <v>165.90358699999999</v>
      </c>
      <c r="G263" s="1">
        <v>3</v>
      </c>
      <c r="P263">
        <v>2</v>
      </c>
      <c r="Q263" t="str">
        <f>CONCATENATE(C263,E263,G263,I263)</f>
        <v>13</v>
      </c>
    </row>
    <row r="264" spans="1:17" x14ac:dyDescent="0.25">
      <c r="A264">
        <v>267</v>
      </c>
      <c r="B264">
        <v>177.81131199999999</v>
      </c>
      <c r="C264" s="4">
        <v>1</v>
      </c>
      <c r="F264">
        <v>165.90358699999999</v>
      </c>
      <c r="G264" s="1">
        <v>3</v>
      </c>
      <c r="P264">
        <v>2</v>
      </c>
      <c r="Q264" t="str">
        <f>CONCATENATE(C264,E264,G264,I264)</f>
        <v>13</v>
      </c>
    </row>
    <row r="265" spans="1:17" x14ac:dyDescent="0.25">
      <c r="A265">
        <v>268</v>
      </c>
      <c r="B265">
        <v>177.81131199999999</v>
      </c>
      <c r="C265" s="4">
        <v>1</v>
      </c>
      <c r="F265">
        <v>165.90358699999999</v>
      </c>
      <c r="G265" s="1">
        <v>3</v>
      </c>
      <c r="P265">
        <v>2</v>
      </c>
      <c r="Q265" t="str">
        <f>CONCATENATE(C265,E265,G265,I265)</f>
        <v>13</v>
      </c>
    </row>
    <row r="266" spans="1:17" x14ac:dyDescent="0.25">
      <c r="A266">
        <v>269</v>
      </c>
      <c r="B266">
        <v>177.81131199999999</v>
      </c>
      <c r="C266" s="4">
        <v>1</v>
      </c>
      <c r="F266">
        <v>165.90358699999999</v>
      </c>
      <c r="G266" s="1">
        <v>3</v>
      </c>
      <c r="P266">
        <v>2</v>
      </c>
      <c r="Q266" t="str">
        <f>CONCATENATE(C266,E266,G266,I266)</f>
        <v>13</v>
      </c>
    </row>
    <row r="267" spans="1:17" x14ac:dyDescent="0.25">
      <c r="A267">
        <v>270</v>
      </c>
      <c r="F267">
        <v>165.90358699999999</v>
      </c>
      <c r="G267" s="1">
        <v>3</v>
      </c>
      <c r="P267">
        <v>1</v>
      </c>
      <c r="Q267" t="str">
        <f>CONCATENATE(C267,E267,G267,I267)</f>
        <v>3</v>
      </c>
    </row>
    <row r="268" spans="1:17" x14ac:dyDescent="0.25">
      <c r="A268">
        <v>271</v>
      </c>
      <c r="F268">
        <v>166.232517</v>
      </c>
      <c r="G268" s="1">
        <v>3</v>
      </c>
      <c r="H268">
        <v>174.98232999999999</v>
      </c>
      <c r="I268" s="3">
        <v>4</v>
      </c>
      <c r="P268">
        <v>2</v>
      </c>
      <c r="Q268" t="str">
        <f>CONCATENATE(C268,E268,G268,I268)</f>
        <v>34</v>
      </c>
    </row>
    <row r="269" spans="1:17" x14ac:dyDescent="0.25">
      <c r="A269">
        <v>272</v>
      </c>
      <c r="H269">
        <v>174.98232999999999</v>
      </c>
      <c r="I269" s="3">
        <v>4</v>
      </c>
      <c r="P269">
        <v>1</v>
      </c>
      <c r="Q269" t="str">
        <f>CONCATENATE(C269,E269,G269,I269)</f>
        <v>4</v>
      </c>
    </row>
    <row r="270" spans="1:17" x14ac:dyDescent="0.25">
      <c r="A270">
        <v>273</v>
      </c>
      <c r="D270">
        <v>189.32425499999999</v>
      </c>
      <c r="E270" s="2">
        <v>2</v>
      </c>
      <c r="H270">
        <v>174.98232999999999</v>
      </c>
      <c r="I270" s="3">
        <v>4</v>
      </c>
      <c r="P270">
        <v>2</v>
      </c>
      <c r="Q270" t="str">
        <f>CONCATENATE(C270,E270,G270,I270)</f>
        <v>24</v>
      </c>
    </row>
    <row r="271" spans="1:17" x14ac:dyDescent="0.25">
      <c r="A271">
        <v>274</v>
      </c>
      <c r="D271">
        <v>189.32425499999999</v>
      </c>
      <c r="E271" s="2">
        <v>2</v>
      </c>
      <c r="H271">
        <v>174.98232999999999</v>
      </c>
      <c r="I271" s="3">
        <v>4</v>
      </c>
      <c r="P271">
        <v>2</v>
      </c>
      <c r="Q271" t="str">
        <f>CONCATENATE(C271,E271,G271,I271)</f>
        <v>24</v>
      </c>
    </row>
    <row r="272" spans="1:17" x14ac:dyDescent="0.25">
      <c r="A272">
        <v>275</v>
      </c>
      <c r="D272">
        <v>189.32425499999999</v>
      </c>
      <c r="E272" s="2">
        <v>2</v>
      </c>
      <c r="H272">
        <v>174.98232999999999</v>
      </c>
      <c r="I272" s="3">
        <v>4</v>
      </c>
      <c r="P272">
        <v>2</v>
      </c>
      <c r="Q272" t="str">
        <f>CONCATENATE(C272,E272,G272,I272)</f>
        <v>24</v>
      </c>
    </row>
    <row r="273" spans="1:17" x14ac:dyDescent="0.25">
      <c r="A273">
        <v>276</v>
      </c>
      <c r="D273">
        <v>189.32425499999999</v>
      </c>
      <c r="E273" s="2">
        <v>2</v>
      </c>
      <c r="H273">
        <v>174.98232999999999</v>
      </c>
      <c r="I273" s="3">
        <v>4</v>
      </c>
      <c r="P273">
        <v>2</v>
      </c>
      <c r="Q273" t="str">
        <f>CONCATENATE(C273,E273,G273,I273)</f>
        <v>24</v>
      </c>
    </row>
    <row r="274" spans="1:17" x14ac:dyDescent="0.25">
      <c r="A274">
        <v>277</v>
      </c>
      <c r="D274">
        <v>189.32425499999999</v>
      </c>
      <c r="E274" s="2">
        <v>2</v>
      </c>
      <c r="H274">
        <v>174.98232999999999</v>
      </c>
      <c r="I274" s="3">
        <v>4</v>
      </c>
      <c r="P274">
        <v>2</v>
      </c>
      <c r="Q274" t="str">
        <f>CONCATENATE(C274,E274,G274,I274)</f>
        <v>24</v>
      </c>
    </row>
    <row r="275" spans="1:17" x14ac:dyDescent="0.25">
      <c r="A275">
        <v>278</v>
      </c>
      <c r="D275">
        <v>189.32425499999999</v>
      </c>
      <c r="E275" s="2">
        <v>2</v>
      </c>
      <c r="H275">
        <v>174.98232999999999</v>
      </c>
      <c r="I275" s="3">
        <v>4</v>
      </c>
      <c r="P275">
        <v>2</v>
      </c>
      <c r="Q275" t="str">
        <f>CONCATENATE(C275,E275,G275,I275)</f>
        <v>24</v>
      </c>
    </row>
    <row r="276" spans="1:17" x14ac:dyDescent="0.25">
      <c r="A276">
        <v>279</v>
      </c>
      <c r="D276">
        <v>189.32425499999999</v>
      </c>
      <c r="E276" s="2">
        <v>2</v>
      </c>
      <c r="H276">
        <v>174.98232999999999</v>
      </c>
      <c r="I276" s="3">
        <v>4</v>
      </c>
      <c r="P276">
        <v>2</v>
      </c>
      <c r="Q276" t="str">
        <f>CONCATENATE(C276,E276,G276,I276)</f>
        <v>24</v>
      </c>
    </row>
    <row r="277" spans="1:17" x14ac:dyDescent="0.25">
      <c r="A277">
        <v>280</v>
      </c>
      <c r="D277">
        <v>189.32425499999999</v>
      </c>
      <c r="E277" s="2">
        <v>2</v>
      </c>
      <c r="H277">
        <v>175.04818</v>
      </c>
      <c r="I277" s="3">
        <v>4</v>
      </c>
      <c r="P277">
        <v>2</v>
      </c>
      <c r="Q277" t="str">
        <f>CONCATENATE(C277,E277,G277,I277)</f>
        <v>24</v>
      </c>
    </row>
    <row r="278" spans="1:17" x14ac:dyDescent="0.25">
      <c r="A278">
        <v>281</v>
      </c>
      <c r="D278">
        <v>189.32425499999999</v>
      </c>
      <c r="E278" s="2">
        <v>2</v>
      </c>
      <c r="H278">
        <v>175.24551399999999</v>
      </c>
      <c r="I278" s="3">
        <v>4</v>
      </c>
      <c r="P278">
        <v>2</v>
      </c>
      <c r="Q278" t="str">
        <f>CONCATENATE(C278,E278,G278,I278)</f>
        <v>24</v>
      </c>
    </row>
    <row r="279" spans="1:17" x14ac:dyDescent="0.25">
      <c r="A279">
        <v>282</v>
      </c>
      <c r="D279">
        <v>189.32425499999999</v>
      </c>
      <c r="E279" s="2">
        <v>2</v>
      </c>
      <c r="H279">
        <v>175.24551399999999</v>
      </c>
      <c r="I279" s="3">
        <v>4</v>
      </c>
      <c r="P279">
        <v>2</v>
      </c>
      <c r="Q279" t="str">
        <f>CONCATENATE(C279,E279,G279,I279)</f>
        <v>24</v>
      </c>
    </row>
    <row r="280" spans="1:17" x14ac:dyDescent="0.25">
      <c r="A280">
        <v>283</v>
      </c>
      <c r="D280">
        <v>189.32425499999999</v>
      </c>
      <c r="E280" s="2">
        <v>2</v>
      </c>
      <c r="H280">
        <v>175.24551399999999</v>
      </c>
      <c r="I280" s="3">
        <v>4</v>
      </c>
      <c r="P280">
        <v>2</v>
      </c>
      <c r="Q280" t="str">
        <f>CONCATENATE(C280,E280,G280,I280)</f>
        <v>24</v>
      </c>
    </row>
    <row r="281" spans="1:17" x14ac:dyDescent="0.25">
      <c r="A281">
        <v>284</v>
      </c>
      <c r="D281">
        <v>189.32425499999999</v>
      </c>
      <c r="E281" s="2">
        <v>2</v>
      </c>
      <c r="H281">
        <v>175.24551399999999</v>
      </c>
      <c r="I281" s="3">
        <v>4</v>
      </c>
      <c r="P281">
        <v>2</v>
      </c>
      <c r="Q281" t="str">
        <f>CONCATENATE(C281,E281,G281,I281)</f>
        <v>24</v>
      </c>
    </row>
    <row r="282" spans="1:17" x14ac:dyDescent="0.25">
      <c r="A282">
        <v>285</v>
      </c>
      <c r="D282">
        <v>189.32425499999999</v>
      </c>
      <c r="E282" s="2">
        <v>2</v>
      </c>
      <c r="H282">
        <v>175.24551399999999</v>
      </c>
      <c r="I282" s="3">
        <v>4</v>
      </c>
      <c r="P282">
        <v>2</v>
      </c>
      <c r="Q282" t="str">
        <f>CONCATENATE(C282,E282,G282,I282)</f>
        <v>24</v>
      </c>
    </row>
    <row r="283" spans="1:17" x14ac:dyDescent="0.25">
      <c r="A283">
        <v>286</v>
      </c>
      <c r="D283">
        <v>189.32425499999999</v>
      </c>
      <c r="E283" s="2">
        <v>2</v>
      </c>
      <c r="H283">
        <v>175.24551399999999</v>
      </c>
      <c r="I283" s="3">
        <v>4</v>
      </c>
      <c r="P283">
        <v>2</v>
      </c>
      <c r="Q283" t="str">
        <f>CONCATENATE(C283,E283,G283,I283)</f>
        <v>24</v>
      </c>
    </row>
    <row r="284" spans="1:17" x14ac:dyDescent="0.25">
      <c r="A284">
        <v>287</v>
      </c>
      <c r="D284">
        <v>189.32425499999999</v>
      </c>
      <c r="E284" s="2">
        <v>2</v>
      </c>
      <c r="P284">
        <v>1</v>
      </c>
      <c r="Q284" t="str">
        <f>CONCATENATE(C284,E284,G284,I284)</f>
        <v>2</v>
      </c>
    </row>
    <row r="285" spans="1:17" x14ac:dyDescent="0.25">
      <c r="A285">
        <v>288</v>
      </c>
      <c r="D285">
        <v>189.32425499999999</v>
      </c>
      <c r="E285" s="2">
        <v>2</v>
      </c>
      <c r="P285">
        <v>1</v>
      </c>
      <c r="Q285" t="str">
        <f>CONCATENATE(C285,E285,G285,I285)</f>
        <v>2</v>
      </c>
    </row>
    <row r="286" spans="1:17" x14ac:dyDescent="0.25">
      <c r="A286">
        <v>289</v>
      </c>
      <c r="P286">
        <v>0</v>
      </c>
      <c r="Q286" t="str">
        <f>CONCATENATE(C286,E286,G286,I286)</f>
        <v/>
      </c>
    </row>
    <row r="287" spans="1:17" x14ac:dyDescent="0.25">
      <c r="A287">
        <v>290</v>
      </c>
      <c r="P287">
        <v>0</v>
      </c>
      <c r="Q287" t="str">
        <f>CONCATENATE(C287,E287,G287,I287)</f>
        <v/>
      </c>
    </row>
    <row r="288" spans="1:17" x14ac:dyDescent="0.25">
      <c r="A288">
        <v>291</v>
      </c>
      <c r="F288">
        <v>187.35068100000001</v>
      </c>
      <c r="G288" s="1">
        <v>3</v>
      </c>
      <c r="P288">
        <v>1</v>
      </c>
      <c r="Q288" t="str">
        <f>CONCATENATE(C288,E288,G288,I288)</f>
        <v>3</v>
      </c>
    </row>
    <row r="289" spans="1:17" x14ac:dyDescent="0.25">
      <c r="A289">
        <v>292</v>
      </c>
      <c r="F289">
        <v>187.35068100000001</v>
      </c>
      <c r="G289" s="1">
        <v>3</v>
      </c>
      <c r="P289">
        <v>1</v>
      </c>
      <c r="Q289" t="str">
        <f>CONCATENATE(C289,E289,G289,I289)</f>
        <v>3</v>
      </c>
    </row>
    <row r="290" spans="1:17" x14ac:dyDescent="0.25">
      <c r="A290">
        <v>293</v>
      </c>
      <c r="B290">
        <v>200.113598</v>
      </c>
      <c r="C290" s="4">
        <v>1</v>
      </c>
      <c r="F290">
        <v>187.35068100000001</v>
      </c>
      <c r="G290" s="1">
        <v>3</v>
      </c>
      <c r="P290">
        <v>2</v>
      </c>
      <c r="Q290" t="str">
        <f>CONCATENATE(C290,E290,G290,I290)</f>
        <v>13</v>
      </c>
    </row>
    <row r="291" spans="1:17" x14ac:dyDescent="0.25">
      <c r="A291">
        <v>294</v>
      </c>
      <c r="B291">
        <v>200.113598</v>
      </c>
      <c r="C291" s="4">
        <v>1</v>
      </c>
      <c r="F291">
        <v>187.35068100000001</v>
      </c>
      <c r="G291" s="1">
        <v>3</v>
      </c>
      <c r="P291">
        <v>2</v>
      </c>
      <c r="Q291" t="str">
        <f>CONCATENATE(C291,E291,G291,I291)</f>
        <v>13</v>
      </c>
    </row>
    <row r="292" spans="1:17" x14ac:dyDescent="0.25">
      <c r="A292">
        <v>295</v>
      </c>
      <c r="B292">
        <v>200.113598</v>
      </c>
      <c r="C292" s="4">
        <v>1</v>
      </c>
      <c r="F292">
        <v>187.35068100000001</v>
      </c>
      <c r="G292" s="1">
        <v>3</v>
      </c>
      <c r="P292">
        <v>2</v>
      </c>
      <c r="Q292" t="str">
        <f>CONCATENATE(C292,E292,G292,I292)</f>
        <v>13</v>
      </c>
    </row>
    <row r="293" spans="1:17" x14ac:dyDescent="0.25">
      <c r="A293">
        <v>296</v>
      </c>
      <c r="B293">
        <v>200.113598</v>
      </c>
      <c r="C293" s="4">
        <v>1</v>
      </c>
      <c r="F293">
        <v>187.35068100000001</v>
      </c>
      <c r="G293" s="1">
        <v>3</v>
      </c>
      <c r="P293">
        <v>2</v>
      </c>
      <c r="Q293" t="str">
        <f>CONCATENATE(C293,E293,G293,I293)</f>
        <v>13</v>
      </c>
    </row>
    <row r="294" spans="1:17" x14ac:dyDescent="0.25">
      <c r="A294">
        <v>297</v>
      </c>
      <c r="B294">
        <v>200.113598</v>
      </c>
      <c r="C294" s="4">
        <v>1</v>
      </c>
      <c r="F294">
        <v>187.35068100000001</v>
      </c>
      <c r="G294" s="1">
        <v>3</v>
      </c>
      <c r="P294">
        <v>2</v>
      </c>
      <c r="Q294" t="str">
        <f>CONCATENATE(C294,E294,G294,I294)</f>
        <v>13</v>
      </c>
    </row>
    <row r="295" spans="1:17" x14ac:dyDescent="0.25">
      <c r="A295">
        <v>298</v>
      </c>
      <c r="B295">
        <v>200.113598</v>
      </c>
      <c r="C295" s="4">
        <v>1</v>
      </c>
      <c r="F295">
        <v>187.35068100000001</v>
      </c>
      <c r="G295" s="1">
        <v>3</v>
      </c>
      <c r="P295">
        <v>2</v>
      </c>
      <c r="Q295" t="str">
        <f>CONCATENATE(C295,E295,G295,I295)</f>
        <v>13</v>
      </c>
    </row>
    <row r="296" spans="1:17" x14ac:dyDescent="0.25">
      <c r="A296">
        <v>299</v>
      </c>
      <c r="B296">
        <v>200.113598</v>
      </c>
      <c r="C296" s="4">
        <v>1</v>
      </c>
      <c r="F296">
        <v>187.35068100000001</v>
      </c>
      <c r="G296" s="1">
        <v>3</v>
      </c>
      <c r="P296">
        <v>2</v>
      </c>
      <c r="Q296" t="str">
        <f>CONCATENATE(C296,E296,G296,I296)</f>
        <v>13</v>
      </c>
    </row>
    <row r="297" spans="1:17" x14ac:dyDescent="0.25">
      <c r="A297">
        <v>300</v>
      </c>
      <c r="B297">
        <v>200.113598</v>
      </c>
      <c r="C297" s="4">
        <v>1</v>
      </c>
      <c r="F297">
        <v>187.35068100000001</v>
      </c>
      <c r="G297" s="1">
        <v>3</v>
      </c>
      <c r="P297">
        <v>2</v>
      </c>
      <c r="Q297" t="str">
        <f>CONCATENATE(C297,E297,G297,I297)</f>
        <v>13</v>
      </c>
    </row>
    <row r="298" spans="1:17" x14ac:dyDescent="0.25">
      <c r="A298">
        <v>301</v>
      </c>
      <c r="B298">
        <v>200.113598</v>
      </c>
      <c r="C298" s="4">
        <v>1</v>
      </c>
      <c r="F298">
        <v>187.35068100000001</v>
      </c>
      <c r="G298" s="1">
        <v>3</v>
      </c>
      <c r="P298">
        <v>2</v>
      </c>
      <c r="Q298" t="str">
        <f>CONCATENATE(C298,E298,G298,I298)</f>
        <v>13</v>
      </c>
    </row>
    <row r="299" spans="1:17" x14ac:dyDescent="0.25">
      <c r="A299">
        <v>302</v>
      </c>
      <c r="B299">
        <v>200.113598</v>
      </c>
      <c r="C299" s="4">
        <v>1</v>
      </c>
      <c r="F299">
        <v>187.48227499999999</v>
      </c>
      <c r="G299" s="1">
        <v>3</v>
      </c>
      <c r="P299">
        <v>2</v>
      </c>
      <c r="Q299" t="str">
        <f>CONCATENATE(C299,E299,G299,I299)</f>
        <v>13</v>
      </c>
    </row>
    <row r="300" spans="1:17" x14ac:dyDescent="0.25">
      <c r="A300">
        <v>303</v>
      </c>
      <c r="B300">
        <v>200.113598</v>
      </c>
      <c r="C300" s="4">
        <v>1</v>
      </c>
      <c r="F300">
        <v>187.61375999999998</v>
      </c>
      <c r="G300" s="1">
        <v>3</v>
      </c>
      <c r="P300">
        <v>2</v>
      </c>
      <c r="Q300" t="str">
        <f>CONCATENATE(C300,E300,G300,I300)</f>
        <v>13</v>
      </c>
    </row>
    <row r="301" spans="1:17" x14ac:dyDescent="0.25">
      <c r="A301">
        <v>304</v>
      </c>
      <c r="B301">
        <v>200.113598</v>
      </c>
      <c r="C301" s="4">
        <v>1</v>
      </c>
      <c r="F301">
        <v>187.61375999999998</v>
      </c>
      <c r="G301" s="1">
        <v>3</v>
      </c>
      <c r="P301">
        <v>2</v>
      </c>
      <c r="Q301" t="str">
        <f>CONCATENATE(C301,E301,G301,I301)</f>
        <v>13</v>
      </c>
    </row>
    <row r="302" spans="1:17" x14ac:dyDescent="0.25">
      <c r="A302">
        <v>305</v>
      </c>
      <c r="B302">
        <v>200.113598</v>
      </c>
      <c r="C302" s="4">
        <v>1</v>
      </c>
      <c r="P302">
        <v>1</v>
      </c>
      <c r="Q302" t="str">
        <f>CONCATENATE(C302,E302,G302,I302)</f>
        <v>1</v>
      </c>
    </row>
    <row r="303" spans="1:17" x14ac:dyDescent="0.25">
      <c r="A303">
        <v>306</v>
      </c>
      <c r="B303">
        <v>200.113598</v>
      </c>
      <c r="C303" s="4">
        <v>1</v>
      </c>
      <c r="P303">
        <v>1</v>
      </c>
      <c r="Q303" t="str">
        <f>CONCATENATE(C303,E303,G303,I303)</f>
        <v>1</v>
      </c>
    </row>
    <row r="304" spans="1:17" x14ac:dyDescent="0.25">
      <c r="A304">
        <v>307</v>
      </c>
      <c r="B304">
        <v>200.113598</v>
      </c>
      <c r="C304" s="4">
        <v>1</v>
      </c>
      <c r="P304">
        <v>1</v>
      </c>
      <c r="Q304" t="str">
        <f>CONCATENATE(C304,E304,G304,I304)</f>
        <v>1</v>
      </c>
    </row>
    <row r="305" spans="1:17" x14ac:dyDescent="0.25">
      <c r="A305">
        <v>308</v>
      </c>
      <c r="P305">
        <v>0</v>
      </c>
      <c r="Q305" t="str">
        <f>CONCATENATE(C305,E305,G305,I305)</f>
        <v/>
      </c>
    </row>
    <row r="306" spans="1:17" x14ac:dyDescent="0.25">
      <c r="A306">
        <v>309</v>
      </c>
      <c r="H306">
        <v>198.008432</v>
      </c>
      <c r="I306" s="3">
        <v>4</v>
      </c>
      <c r="P306">
        <v>1</v>
      </c>
      <c r="Q306" t="str">
        <f>CONCATENATE(C306,E306,G306,I306)</f>
        <v>4</v>
      </c>
    </row>
    <row r="307" spans="1:17" x14ac:dyDescent="0.25">
      <c r="A307">
        <v>310</v>
      </c>
      <c r="H307">
        <v>198.008432</v>
      </c>
      <c r="I307" s="3">
        <v>4</v>
      </c>
      <c r="P307">
        <v>1</v>
      </c>
      <c r="Q307" t="str">
        <f>CONCATENATE(C307,E307,G307,I307)</f>
        <v>4</v>
      </c>
    </row>
    <row r="308" spans="1:17" x14ac:dyDescent="0.25">
      <c r="A308">
        <v>311</v>
      </c>
      <c r="H308">
        <v>198.008432</v>
      </c>
      <c r="I308" s="3">
        <v>4</v>
      </c>
      <c r="P308">
        <v>1</v>
      </c>
      <c r="Q308" t="str">
        <f>CONCATENATE(C308,E308,G308,I308)</f>
        <v>4</v>
      </c>
    </row>
    <row r="309" spans="1:17" x14ac:dyDescent="0.25">
      <c r="A309">
        <v>312</v>
      </c>
      <c r="D309">
        <v>210.186171</v>
      </c>
      <c r="E309" s="2">
        <v>2</v>
      </c>
      <c r="H309">
        <v>198.008432</v>
      </c>
      <c r="I309" s="3">
        <v>4</v>
      </c>
      <c r="P309">
        <v>2</v>
      </c>
      <c r="Q309" t="str">
        <f>CONCATENATE(C309,E309,G309,I309)</f>
        <v>24</v>
      </c>
    </row>
    <row r="310" spans="1:17" x14ac:dyDescent="0.25">
      <c r="A310">
        <v>313</v>
      </c>
      <c r="D310">
        <v>210.186171</v>
      </c>
      <c r="E310" s="2">
        <v>2</v>
      </c>
      <c r="H310">
        <v>198.008432</v>
      </c>
      <c r="I310" s="3">
        <v>4</v>
      </c>
      <c r="P310">
        <v>2</v>
      </c>
      <c r="Q310" t="str">
        <f>CONCATENATE(C310,E310,G310,I310)</f>
        <v>24</v>
      </c>
    </row>
    <row r="311" spans="1:17" x14ac:dyDescent="0.25">
      <c r="A311">
        <v>314</v>
      </c>
      <c r="D311">
        <v>210.186171</v>
      </c>
      <c r="E311" s="2">
        <v>2</v>
      </c>
      <c r="H311">
        <v>198.008432</v>
      </c>
      <c r="I311" s="3">
        <v>4</v>
      </c>
      <c r="P311">
        <v>2</v>
      </c>
      <c r="Q311" t="str">
        <f>CONCATENATE(C311,E311,G311,I311)</f>
        <v>24</v>
      </c>
    </row>
    <row r="312" spans="1:17" x14ac:dyDescent="0.25">
      <c r="A312">
        <v>315</v>
      </c>
      <c r="D312">
        <v>210.186171</v>
      </c>
      <c r="E312" s="2">
        <v>2</v>
      </c>
      <c r="H312">
        <v>198.008432</v>
      </c>
      <c r="I312" s="3">
        <v>4</v>
      </c>
      <c r="P312">
        <v>2</v>
      </c>
      <c r="Q312" t="str">
        <f>CONCATENATE(C312,E312,G312,I312)</f>
        <v>24</v>
      </c>
    </row>
    <row r="313" spans="1:17" x14ac:dyDescent="0.25">
      <c r="A313">
        <v>316</v>
      </c>
      <c r="D313">
        <v>210.186171</v>
      </c>
      <c r="E313" s="2">
        <v>2</v>
      </c>
      <c r="H313">
        <v>198.008432</v>
      </c>
      <c r="I313" s="3">
        <v>4</v>
      </c>
      <c r="P313">
        <v>2</v>
      </c>
      <c r="Q313" t="str">
        <f>CONCATENATE(C313,E313,G313,I313)</f>
        <v>24</v>
      </c>
    </row>
    <row r="314" spans="1:17" x14ac:dyDescent="0.25">
      <c r="A314">
        <v>317</v>
      </c>
      <c r="D314">
        <v>210.186171</v>
      </c>
      <c r="E314" s="2">
        <v>2</v>
      </c>
      <c r="H314">
        <v>198.008432</v>
      </c>
      <c r="I314" s="3">
        <v>4</v>
      </c>
      <c r="P314">
        <v>2</v>
      </c>
      <c r="Q314" t="str">
        <f>CONCATENATE(C314,E314,G314,I314)</f>
        <v>24</v>
      </c>
    </row>
    <row r="315" spans="1:17" x14ac:dyDescent="0.25">
      <c r="A315">
        <v>318</v>
      </c>
      <c r="D315">
        <v>210.186171</v>
      </c>
      <c r="E315" s="2">
        <v>2</v>
      </c>
      <c r="H315">
        <v>198.008432</v>
      </c>
      <c r="I315" s="3">
        <v>4</v>
      </c>
      <c r="P315">
        <v>2</v>
      </c>
      <c r="Q315" t="str">
        <f>CONCATENATE(C315,E315,G315,I315)</f>
        <v>24</v>
      </c>
    </row>
    <row r="316" spans="1:17" x14ac:dyDescent="0.25">
      <c r="A316">
        <v>319</v>
      </c>
      <c r="D316">
        <v>210.186171</v>
      </c>
      <c r="E316" s="2">
        <v>2</v>
      </c>
      <c r="H316">
        <v>198.008432</v>
      </c>
      <c r="I316" s="3">
        <v>4</v>
      </c>
      <c r="P316">
        <v>2</v>
      </c>
      <c r="Q316" t="str">
        <f>CONCATENATE(C316,E316,G316,I316)</f>
        <v>24</v>
      </c>
    </row>
    <row r="317" spans="1:17" x14ac:dyDescent="0.25">
      <c r="A317">
        <v>320</v>
      </c>
      <c r="D317">
        <v>210.186171</v>
      </c>
      <c r="E317" s="2">
        <v>2</v>
      </c>
      <c r="H317">
        <v>198.14002399999998</v>
      </c>
      <c r="I317" s="3">
        <v>4</v>
      </c>
      <c r="P317">
        <v>2</v>
      </c>
      <c r="Q317" t="str">
        <f>CONCATENATE(C317,E317,G317,I317)</f>
        <v>24</v>
      </c>
    </row>
    <row r="318" spans="1:17" x14ac:dyDescent="0.25">
      <c r="A318">
        <v>321</v>
      </c>
      <c r="D318">
        <v>210.186171</v>
      </c>
      <c r="E318" s="2">
        <v>2</v>
      </c>
      <c r="H318">
        <v>198.20576700000001</v>
      </c>
      <c r="I318" s="3">
        <v>4</v>
      </c>
      <c r="P318">
        <v>2</v>
      </c>
      <c r="Q318" t="str">
        <f>CONCATENATE(C318,E318,G318,I318)</f>
        <v>24</v>
      </c>
    </row>
    <row r="319" spans="1:17" x14ac:dyDescent="0.25">
      <c r="A319">
        <v>322</v>
      </c>
      <c r="D319">
        <v>210.186171</v>
      </c>
      <c r="E319" s="2">
        <v>2</v>
      </c>
      <c r="H319">
        <v>198.20576700000001</v>
      </c>
      <c r="I319" s="3">
        <v>4</v>
      </c>
      <c r="P319">
        <v>2</v>
      </c>
      <c r="Q319" t="str">
        <f>CONCATENATE(C319,E319,G319,I319)</f>
        <v>24</v>
      </c>
    </row>
    <row r="320" spans="1:17" x14ac:dyDescent="0.25">
      <c r="A320">
        <v>323</v>
      </c>
      <c r="D320">
        <v>210.186171</v>
      </c>
      <c r="E320" s="2">
        <v>2</v>
      </c>
      <c r="H320">
        <v>198.40310299999999</v>
      </c>
      <c r="I320" s="3">
        <v>4</v>
      </c>
      <c r="P320">
        <v>2</v>
      </c>
      <c r="Q320" t="str">
        <f>CONCATENATE(C320,E320,G320,I320)</f>
        <v>24</v>
      </c>
    </row>
    <row r="321" spans="1:17" x14ac:dyDescent="0.25">
      <c r="A321">
        <v>324</v>
      </c>
      <c r="F321">
        <v>206.6925</v>
      </c>
      <c r="G321" s="1">
        <v>3</v>
      </c>
      <c r="H321">
        <v>198.60054700000001</v>
      </c>
      <c r="I321" s="3">
        <v>4</v>
      </c>
      <c r="P321">
        <v>2</v>
      </c>
      <c r="Q321" t="str">
        <f>CONCATENATE(C321,E321,G321,I321)</f>
        <v>34</v>
      </c>
    </row>
    <row r="322" spans="1:17" x14ac:dyDescent="0.25">
      <c r="A322">
        <v>325</v>
      </c>
      <c r="F322">
        <v>207.71643699999998</v>
      </c>
      <c r="G322" s="1">
        <v>3</v>
      </c>
      <c r="P322">
        <v>1</v>
      </c>
      <c r="Q322" t="str">
        <f>CONCATENATE(C322,E322,G322,I322)</f>
        <v>3</v>
      </c>
    </row>
    <row r="323" spans="1:17" x14ac:dyDescent="0.25">
      <c r="A323">
        <v>326</v>
      </c>
      <c r="F323">
        <v>207.71643699999998</v>
      </c>
      <c r="G323" s="1">
        <v>3</v>
      </c>
      <c r="P323">
        <v>1</v>
      </c>
      <c r="Q323" t="str">
        <f>CONCATENATE(C323,E323,G323,I323)</f>
        <v>3</v>
      </c>
    </row>
    <row r="324" spans="1:17" x14ac:dyDescent="0.25">
      <c r="A324">
        <v>327</v>
      </c>
      <c r="B324">
        <v>219.70351700000001</v>
      </c>
      <c r="C324" s="4">
        <v>1</v>
      </c>
      <c r="F324">
        <v>207.71643699999998</v>
      </c>
      <c r="G324" s="1">
        <v>3</v>
      </c>
      <c r="P324">
        <v>2</v>
      </c>
      <c r="Q324" t="str">
        <f>CONCATENATE(C324,E324,G324,I324)</f>
        <v>13</v>
      </c>
    </row>
    <row r="325" spans="1:17" x14ac:dyDescent="0.25">
      <c r="A325">
        <v>328</v>
      </c>
      <c r="B325">
        <v>219.70351700000001</v>
      </c>
      <c r="C325" s="4">
        <v>1</v>
      </c>
      <c r="F325">
        <v>207.71643699999998</v>
      </c>
      <c r="G325" s="1">
        <v>3</v>
      </c>
      <c r="P325">
        <v>2</v>
      </c>
      <c r="Q325" t="str">
        <f>CONCATENATE(C325,E325,G325,I325)</f>
        <v>13</v>
      </c>
    </row>
    <row r="326" spans="1:17" x14ac:dyDescent="0.25">
      <c r="A326">
        <v>329</v>
      </c>
      <c r="B326">
        <v>219.70351700000001</v>
      </c>
      <c r="C326" s="4">
        <v>1</v>
      </c>
      <c r="F326">
        <v>207.71643699999998</v>
      </c>
      <c r="G326" s="1">
        <v>3</v>
      </c>
      <c r="P326">
        <v>2</v>
      </c>
      <c r="Q326" t="str">
        <f>CONCATENATE(C326,E326,G326,I326)</f>
        <v>13</v>
      </c>
    </row>
    <row r="327" spans="1:17" x14ac:dyDescent="0.25">
      <c r="A327">
        <v>330</v>
      </c>
      <c r="B327">
        <v>219.70351700000001</v>
      </c>
      <c r="C327" s="4">
        <v>1</v>
      </c>
      <c r="F327">
        <v>207.71643699999998</v>
      </c>
      <c r="G327" s="1">
        <v>3</v>
      </c>
      <c r="P327">
        <v>2</v>
      </c>
      <c r="Q327" t="str">
        <f>CONCATENATE(C327,E327,G327,I327)</f>
        <v>13</v>
      </c>
    </row>
    <row r="328" spans="1:17" x14ac:dyDescent="0.25">
      <c r="A328">
        <v>331</v>
      </c>
      <c r="B328">
        <v>219.70351700000001</v>
      </c>
      <c r="C328" s="4">
        <v>1</v>
      </c>
      <c r="F328">
        <v>207.71643699999998</v>
      </c>
      <c r="G328" s="1">
        <v>3</v>
      </c>
      <c r="P328">
        <v>2</v>
      </c>
      <c r="Q328" t="str">
        <f>CONCATENATE(C328,E328,G328,I328)</f>
        <v>13</v>
      </c>
    </row>
    <row r="329" spans="1:17" x14ac:dyDescent="0.25">
      <c r="A329">
        <v>332</v>
      </c>
      <c r="B329">
        <v>219.70351700000001</v>
      </c>
      <c r="C329" s="4">
        <v>1</v>
      </c>
      <c r="F329">
        <v>207.71643699999998</v>
      </c>
      <c r="G329" s="1">
        <v>3</v>
      </c>
      <c r="P329">
        <v>2</v>
      </c>
      <c r="Q329" t="str">
        <f>CONCATENATE(C329,E329,G329,I329)</f>
        <v>13</v>
      </c>
    </row>
    <row r="330" spans="1:17" x14ac:dyDescent="0.25">
      <c r="A330">
        <v>333</v>
      </c>
      <c r="B330">
        <v>219.70351700000001</v>
      </c>
      <c r="C330" s="4">
        <v>1</v>
      </c>
      <c r="F330">
        <v>207.71643699999998</v>
      </c>
      <c r="G330" s="1">
        <v>3</v>
      </c>
      <c r="P330">
        <v>2</v>
      </c>
      <c r="Q330" t="str">
        <f>CONCATENATE(C330,E330,G330,I330)</f>
        <v>13</v>
      </c>
    </row>
    <row r="331" spans="1:17" x14ac:dyDescent="0.25">
      <c r="A331">
        <v>334</v>
      </c>
      <c r="B331">
        <v>219.70351700000001</v>
      </c>
      <c r="C331" s="4">
        <v>1</v>
      </c>
      <c r="F331">
        <v>207.71643699999998</v>
      </c>
      <c r="G331" s="1">
        <v>3</v>
      </c>
      <c r="P331">
        <v>2</v>
      </c>
      <c r="Q331" t="str">
        <f>CONCATENATE(C331,E331,G331,I331)</f>
        <v>13</v>
      </c>
    </row>
    <row r="332" spans="1:17" x14ac:dyDescent="0.25">
      <c r="A332">
        <v>335</v>
      </c>
      <c r="B332">
        <v>219.70351700000001</v>
      </c>
      <c r="C332" s="4">
        <v>1</v>
      </c>
      <c r="F332">
        <v>207.71643699999998</v>
      </c>
      <c r="G332" s="1">
        <v>3</v>
      </c>
      <c r="P332">
        <v>2</v>
      </c>
      <c r="Q332" t="str">
        <f>CONCATENATE(C332,E332,G332,I332)</f>
        <v>13</v>
      </c>
    </row>
    <row r="333" spans="1:17" x14ac:dyDescent="0.25">
      <c r="A333">
        <v>336</v>
      </c>
      <c r="B333">
        <v>219.70351700000001</v>
      </c>
      <c r="C333" s="4">
        <v>1</v>
      </c>
      <c r="F333">
        <v>207.71643699999998</v>
      </c>
      <c r="G333" s="1">
        <v>3</v>
      </c>
      <c r="P333">
        <v>2</v>
      </c>
      <c r="Q333" t="str">
        <f>CONCATENATE(C333,E333,G333,I333)</f>
        <v>13</v>
      </c>
    </row>
    <row r="334" spans="1:17" x14ac:dyDescent="0.25">
      <c r="A334">
        <v>337</v>
      </c>
      <c r="B334">
        <v>219.70351700000001</v>
      </c>
      <c r="C334" s="4">
        <v>1</v>
      </c>
      <c r="F334">
        <v>207.957404</v>
      </c>
      <c r="G334" s="1">
        <v>3</v>
      </c>
      <c r="P334">
        <v>2</v>
      </c>
      <c r="Q334" t="str">
        <f>CONCATENATE(C334,E334,G334,I334)</f>
        <v>13</v>
      </c>
    </row>
    <row r="335" spans="1:17" x14ac:dyDescent="0.25">
      <c r="A335">
        <v>338</v>
      </c>
      <c r="B335">
        <v>219.70351700000001</v>
      </c>
      <c r="C335" s="4">
        <v>1</v>
      </c>
      <c r="F335">
        <v>207.957404</v>
      </c>
      <c r="G335" s="1">
        <v>3</v>
      </c>
      <c r="P335">
        <v>2</v>
      </c>
      <c r="Q335" t="str">
        <f>CONCATENATE(C335,E335,G335,I335)</f>
        <v>13</v>
      </c>
    </row>
    <row r="336" spans="1:17" x14ac:dyDescent="0.25">
      <c r="A336">
        <v>339</v>
      </c>
      <c r="B336">
        <v>219.70351700000001</v>
      </c>
      <c r="C336" s="4">
        <v>1</v>
      </c>
      <c r="F336">
        <v>207.957404</v>
      </c>
      <c r="G336" s="1">
        <v>3</v>
      </c>
      <c r="P336">
        <v>2</v>
      </c>
      <c r="Q336" t="str">
        <f>CONCATENATE(C336,E336,G336,I336)</f>
        <v>13</v>
      </c>
    </row>
    <row r="337" spans="1:17" x14ac:dyDescent="0.25">
      <c r="A337">
        <v>340</v>
      </c>
      <c r="B337">
        <v>219.70351700000001</v>
      </c>
      <c r="C337" s="4">
        <v>1</v>
      </c>
      <c r="F337">
        <v>208.258635</v>
      </c>
      <c r="G337" s="1">
        <v>3</v>
      </c>
      <c r="P337">
        <v>2</v>
      </c>
      <c r="Q337" t="str">
        <f>CONCATENATE(C337,E337,G337,I337)</f>
        <v>13</v>
      </c>
    </row>
    <row r="338" spans="1:17" x14ac:dyDescent="0.25">
      <c r="A338">
        <v>341</v>
      </c>
      <c r="B338">
        <v>219.70351700000001</v>
      </c>
      <c r="C338" s="4">
        <v>1</v>
      </c>
      <c r="F338">
        <v>208.258635</v>
      </c>
      <c r="G338" s="1">
        <v>3</v>
      </c>
      <c r="P338">
        <v>2</v>
      </c>
      <c r="Q338" t="str">
        <f>CONCATENATE(C338,E338,G338,I338)</f>
        <v>13</v>
      </c>
    </row>
    <row r="339" spans="1:17" x14ac:dyDescent="0.25">
      <c r="A339">
        <v>342</v>
      </c>
      <c r="B339">
        <v>219.70351700000001</v>
      </c>
      <c r="C339" s="4">
        <v>1</v>
      </c>
      <c r="P339">
        <v>1</v>
      </c>
      <c r="Q339" t="str">
        <f>CONCATENATE(C339,E339,G339,I339)</f>
        <v>1</v>
      </c>
    </row>
    <row r="340" spans="1:17" x14ac:dyDescent="0.25">
      <c r="A340">
        <v>343</v>
      </c>
      <c r="B340">
        <v>219.70351700000001</v>
      </c>
      <c r="C340" s="4">
        <v>1</v>
      </c>
      <c r="P340">
        <v>1</v>
      </c>
      <c r="Q340" t="str">
        <f>CONCATENATE(C340,E340,G340,I340)</f>
        <v>1</v>
      </c>
    </row>
    <row r="341" spans="1:17" x14ac:dyDescent="0.25">
      <c r="A341">
        <v>344</v>
      </c>
      <c r="B341">
        <v>219.70351700000001</v>
      </c>
      <c r="C341" s="4">
        <v>1</v>
      </c>
      <c r="P341">
        <v>1</v>
      </c>
      <c r="Q341" t="str">
        <f>CONCATENATE(C341,E341,G341,I341)</f>
        <v>1</v>
      </c>
    </row>
    <row r="342" spans="1:17" x14ac:dyDescent="0.25">
      <c r="A342">
        <v>345</v>
      </c>
      <c r="H342">
        <v>216.81211400000001</v>
      </c>
      <c r="I342" s="3">
        <v>4</v>
      </c>
      <c r="P342">
        <v>1</v>
      </c>
      <c r="Q342" t="str">
        <f>CONCATENATE(C342,E342,G342,I342)</f>
        <v>4</v>
      </c>
    </row>
    <row r="343" spans="1:17" x14ac:dyDescent="0.25">
      <c r="A343">
        <v>346</v>
      </c>
      <c r="D343">
        <v>229.76296099999999</v>
      </c>
      <c r="E343" s="2">
        <v>2</v>
      </c>
      <c r="H343">
        <v>216.81211400000001</v>
      </c>
      <c r="I343" s="3">
        <v>4</v>
      </c>
      <c r="P343">
        <v>2</v>
      </c>
      <c r="Q343" t="str">
        <f>CONCATENATE(C343,E343,G343,I343)</f>
        <v>24</v>
      </c>
    </row>
    <row r="344" spans="1:17" x14ac:dyDescent="0.25">
      <c r="A344">
        <v>347</v>
      </c>
      <c r="D344">
        <v>229.76296099999999</v>
      </c>
      <c r="E344" s="2">
        <v>2</v>
      </c>
      <c r="H344">
        <v>216.81211400000001</v>
      </c>
      <c r="I344" s="3">
        <v>4</v>
      </c>
      <c r="P344">
        <v>2</v>
      </c>
      <c r="Q344" t="str">
        <f>CONCATENATE(C344,E344,G344,I344)</f>
        <v>24</v>
      </c>
    </row>
    <row r="345" spans="1:17" x14ac:dyDescent="0.25">
      <c r="A345">
        <v>348</v>
      </c>
      <c r="D345">
        <v>229.76296099999999</v>
      </c>
      <c r="E345" s="2">
        <v>2</v>
      </c>
      <c r="H345">
        <v>216.81211400000001</v>
      </c>
      <c r="I345" s="3">
        <v>4</v>
      </c>
      <c r="P345">
        <v>2</v>
      </c>
      <c r="Q345" t="str">
        <f>CONCATENATE(C345,E345,G345,I345)</f>
        <v>24</v>
      </c>
    </row>
    <row r="346" spans="1:17" x14ac:dyDescent="0.25">
      <c r="A346">
        <v>349</v>
      </c>
      <c r="D346">
        <v>229.76296099999999</v>
      </c>
      <c r="E346" s="2">
        <v>2</v>
      </c>
      <c r="H346">
        <v>216.81211400000001</v>
      </c>
      <c r="I346" s="3">
        <v>4</v>
      </c>
      <c r="P346">
        <v>2</v>
      </c>
      <c r="Q346" t="str">
        <f>CONCATENATE(C346,E346,G346,I346)</f>
        <v>24</v>
      </c>
    </row>
    <row r="347" spans="1:17" x14ac:dyDescent="0.25">
      <c r="A347">
        <v>350</v>
      </c>
      <c r="D347">
        <v>229.76296099999999</v>
      </c>
      <c r="E347" s="2">
        <v>2</v>
      </c>
      <c r="H347">
        <v>216.81211400000001</v>
      </c>
      <c r="I347" s="3">
        <v>4</v>
      </c>
      <c r="P347">
        <v>2</v>
      </c>
      <c r="Q347" t="str">
        <f>CONCATENATE(C347,E347,G347,I347)</f>
        <v>24</v>
      </c>
    </row>
    <row r="348" spans="1:17" x14ac:dyDescent="0.25">
      <c r="A348">
        <v>351</v>
      </c>
      <c r="D348">
        <v>229.76296099999999</v>
      </c>
      <c r="E348" s="2">
        <v>2</v>
      </c>
      <c r="H348">
        <v>216.81211400000001</v>
      </c>
      <c r="I348" s="3">
        <v>4</v>
      </c>
      <c r="P348">
        <v>2</v>
      </c>
      <c r="Q348" t="str">
        <f>CONCATENATE(C348,E348,G348,I348)</f>
        <v>24</v>
      </c>
    </row>
    <row r="349" spans="1:17" x14ac:dyDescent="0.25">
      <c r="A349">
        <v>352</v>
      </c>
      <c r="D349">
        <v>229.76296099999999</v>
      </c>
      <c r="E349" s="2">
        <v>2</v>
      </c>
      <c r="H349">
        <v>216.81211400000001</v>
      </c>
      <c r="I349" s="3">
        <v>4</v>
      </c>
      <c r="P349">
        <v>2</v>
      </c>
      <c r="Q349" t="str">
        <f>CONCATENATE(C349,E349,G349,I349)</f>
        <v>24</v>
      </c>
    </row>
    <row r="350" spans="1:17" x14ac:dyDescent="0.25">
      <c r="A350">
        <v>353</v>
      </c>
      <c r="D350">
        <v>229.76296099999999</v>
      </c>
      <c r="E350" s="2">
        <v>2</v>
      </c>
      <c r="H350">
        <v>216.81211400000001</v>
      </c>
      <c r="I350" s="3">
        <v>4</v>
      </c>
      <c r="P350">
        <v>2</v>
      </c>
      <c r="Q350" t="str">
        <f>CONCATENATE(C350,E350,G350,I350)</f>
        <v>24</v>
      </c>
    </row>
    <row r="351" spans="1:17" x14ac:dyDescent="0.25">
      <c r="A351">
        <v>354</v>
      </c>
      <c r="D351">
        <v>229.76296099999999</v>
      </c>
      <c r="E351" s="2">
        <v>2</v>
      </c>
      <c r="H351">
        <v>216.81211400000001</v>
      </c>
      <c r="I351" s="3">
        <v>4</v>
      </c>
      <c r="P351">
        <v>2</v>
      </c>
      <c r="Q351" t="str">
        <f>CONCATENATE(C351,E351,G351,I351)</f>
        <v>24</v>
      </c>
    </row>
    <row r="352" spans="1:17" x14ac:dyDescent="0.25">
      <c r="A352">
        <v>355</v>
      </c>
      <c r="D352">
        <v>229.76296099999999</v>
      </c>
      <c r="E352" s="2">
        <v>2</v>
      </c>
      <c r="H352">
        <v>216.81211400000001</v>
      </c>
      <c r="I352" s="3">
        <v>4</v>
      </c>
      <c r="P352">
        <v>2</v>
      </c>
      <c r="Q352" t="str">
        <f>CONCATENATE(C352,E352,G352,I352)</f>
        <v>24</v>
      </c>
    </row>
    <row r="353" spans="1:17" x14ac:dyDescent="0.25">
      <c r="A353">
        <v>356</v>
      </c>
      <c r="D353">
        <v>229.76296099999999</v>
      </c>
      <c r="E353" s="2">
        <v>2</v>
      </c>
      <c r="H353">
        <v>217.17361299999999</v>
      </c>
      <c r="I353" s="3">
        <v>4</v>
      </c>
      <c r="P353">
        <v>2</v>
      </c>
      <c r="Q353" t="str">
        <f>CONCATENATE(C353,E353,G353,I353)</f>
        <v>24</v>
      </c>
    </row>
    <row r="354" spans="1:17" x14ac:dyDescent="0.25">
      <c r="A354">
        <v>357</v>
      </c>
      <c r="D354">
        <v>229.76296099999999</v>
      </c>
      <c r="E354" s="2">
        <v>2</v>
      </c>
      <c r="H354">
        <v>217.17361299999999</v>
      </c>
      <c r="I354" s="3">
        <v>4</v>
      </c>
      <c r="P354">
        <v>2</v>
      </c>
      <c r="Q354" t="str">
        <f>CONCATENATE(C354,E354,G354,I354)</f>
        <v>24</v>
      </c>
    </row>
    <row r="355" spans="1:17" x14ac:dyDescent="0.25">
      <c r="A355">
        <v>358</v>
      </c>
      <c r="D355">
        <v>229.76296099999999</v>
      </c>
      <c r="E355" s="2">
        <v>2</v>
      </c>
      <c r="H355">
        <v>217.17361299999999</v>
      </c>
      <c r="I355" s="3">
        <v>4</v>
      </c>
      <c r="P355">
        <v>2</v>
      </c>
      <c r="Q355" t="str">
        <f>CONCATENATE(C355,E355,G355,I355)</f>
        <v>24</v>
      </c>
    </row>
    <row r="356" spans="1:17" x14ac:dyDescent="0.25">
      <c r="A356">
        <v>359</v>
      </c>
      <c r="D356">
        <v>229.76296099999999</v>
      </c>
      <c r="E356" s="2">
        <v>2</v>
      </c>
      <c r="H356">
        <v>217.17361299999999</v>
      </c>
      <c r="I356" s="3">
        <v>4</v>
      </c>
      <c r="P356">
        <v>2</v>
      </c>
      <c r="Q356" t="str">
        <f>CONCATENATE(C356,E356,G356,I356)</f>
        <v>24</v>
      </c>
    </row>
    <row r="357" spans="1:17" x14ac:dyDescent="0.25">
      <c r="A357">
        <v>360</v>
      </c>
      <c r="D357">
        <v>229.76296099999999</v>
      </c>
      <c r="E357" s="2">
        <v>2</v>
      </c>
      <c r="H357">
        <v>217.35431199999999</v>
      </c>
      <c r="I357" s="3">
        <v>4</v>
      </c>
      <c r="P357">
        <v>2</v>
      </c>
      <c r="Q357" t="str">
        <f>CONCATENATE(C357,E357,G357,I357)</f>
        <v>24</v>
      </c>
    </row>
    <row r="358" spans="1:17" x14ac:dyDescent="0.25">
      <c r="A358">
        <v>361</v>
      </c>
      <c r="D358">
        <v>229.823127</v>
      </c>
      <c r="E358" s="2">
        <v>2</v>
      </c>
      <c r="F358">
        <v>225.12472400000001</v>
      </c>
      <c r="G358" s="1">
        <v>3</v>
      </c>
      <c r="H358">
        <v>217.35431199999999</v>
      </c>
      <c r="I358" s="3">
        <v>4</v>
      </c>
      <c r="P358">
        <v>3</v>
      </c>
      <c r="Q358" t="str">
        <f>CONCATENATE(C358,E358,G358,I358)</f>
        <v>234</v>
      </c>
    </row>
    <row r="359" spans="1:17" x14ac:dyDescent="0.25">
      <c r="A359">
        <v>362</v>
      </c>
      <c r="D359">
        <v>230.12436199999999</v>
      </c>
      <c r="E359" s="2">
        <v>2</v>
      </c>
      <c r="F359">
        <v>225.12472400000001</v>
      </c>
      <c r="G359" s="1">
        <v>3</v>
      </c>
      <c r="H359">
        <v>217.47474599999998</v>
      </c>
      <c r="I359" s="3">
        <v>4</v>
      </c>
      <c r="P359">
        <v>3</v>
      </c>
      <c r="Q359" t="str">
        <f>CONCATENATE(C359,E359,G359,I359)</f>
        <v>234</v>
      </c>
    </row>
    <row r="360" spans="1:17" x14ac:dyDescent="0.25">
      <c r="A360">
        <v>363</v>
      </c>
      <c r="F360">
        <v>225.12472400000001</v>
      </c>
      <c r="G360" s="1">
        <v>3</v>
      </c>
      <c r="P360">
        <v>1</v>
      </c>
      <c r="Q360" t="str">
        <f>CONCATENATE(C360,E360,G360,I360)</f>
        <v>3</v>
      </c>
    </row>
    <row r="361" spans="1:17" x14ac:dyDescent="0.25">
      <c r="A361">
        <v>364</v>
      </c>
      <c r="F361">
        <v>225.12472400000001</v>
      </c>
      <c r="G361" s="1">
        <v>3</v>
      </c>
      <c r="P361">
        <v>1</v>
      </c>
      <c r="Q361" t="str">
        <f>CONCATENATE(C361,E361,G361,I361)</f>
        <v>3</v>
      </c>
    </row>
    <row r="362" spans="1:17" x14ac:dyDescent="0.25">
      <c r="A362">
        <v>365</v>
      </c>
      <c r="F362">
        <v>225.12472400000001</v>
      </c>
      <c r="G362" s="1">
        <v>3</v>
      </c>
      <c r="P362">
        <v>1</v>
      </c>
      <c r="Q362" t="str">
        <f>CONCATENATE(C362,E362,G362,I362)</f>
        <v>3</v>
      </c>
    </row>
    <row r="363" spans="1:17" x14ac:dyDescent="0.25">
      <c r="A363">
        <v>366</v>
      </c>
      <c r="B363">
        <v>240.78617400000002</v>
      </c>
      <c r="C363" s="4">
        <v>1</v>
      </c>
      <c r="F363">
        <v>225.12472400000001</v>
      </c>
      <c r="G363" s="1">
        <v>3</v>
      </c>
      <c r="P363">
        <v>2</v>
      </c>
      <c r="Q363" t="str">
        <f>CONCATENATE(C363,E363,G363,I363)</f>
        <v>13</v>
      </c>
    </row>
    <row r="364" spans="1:17" x14ac:dyDescent="0.25">
      <c r="A364">
        <v>367</v>
      </c>
      <c r="B364">
        <v>240.78617400000002</v>
      </c>
      <c r="C364" s="4">
        <v>1</v>
      </c>
      <c r="F364">
        <v>225.12472400000001</v>
      </c>
      <c r="G364" s="1">
        <v>3</v>
      </c>
      <c r="P364">
        <v>2</v>
      </c>
      <c r="Q364" t="str">
        <f>CONCATENATE(C364,E364,G364,I364)</f>
        <v>13</v>
      </c>
    </row>
    <row r="365" spans="1:17" x14ac:dyDescent="0.25">
      <c r="A365">
        <v>368</v>
      </c>
      <c r="B365">
        <v>240.78617400000002</v>
      </c>
      <c r="C365" s="4">
        <v>1</v>
      </c>
      <c r="F365">
        <v>225.12472400000001</v>
      </c>
      <c r="G365" s="1">
        <v>3</v>
      </c>
      <c r="P365">
        <v>2</v>
      </c>
      <c r="Q365" t="str">
        <f>CONCATENATE(C365,E365,G365,I365)</f>
        <v>13</v>
      </c>
    </row>
    <row r="366" spans="1:17" x14ac:dyDescent="0.25">
      <c r="A366">
        <v>369</v>
      </c>
      <c r="B366">
        <v>240.78617400000002</v>
      </c>
      <c r="C366" s="4">
        <v>1</v>
      </c>
      <c r="F366">
        <v>225.12472400000001</v>
      </c>
      <c r="G366" s="1">
        <v>3</v>
      </c>
      <c r="P366">
        <v>2</v>
      </c>
      <c r="Q366" t="str">
        <f>CONCATENATE(C366,E366,G366,I366)</f>
        <v>13</v>
      </c>
    </row>
    <row r="367" spans="1:17" x14ac:dyDescent="0.25">
      <c r="A367">
        <v>370</v>
      </c>
      <c r="B367">
        <v>240.78617400000002</v>
      </c>
      <c r="C367" s="4">
        <v>1</v>
      </c>
      <c r="F367">
        <v>225.12472400000001</v>
      </c>
      <c r="G367" s="1">
        <v>3</v>
      </c>
      <c r="P367">
        <v>2</v>
      </c>
      <c r="Q367" t="str">
        <f>CONCATENATE(C367,E367,G367,I367)</f>
        <v>13</v>
      </c>
    </row>
    <row r="368" spans="1:17" x14ac:dyDescent="0.25">
      <c r="A368">
        <v>371</v>
      </c>
      <c r="B368">
        <v>240.78617400000002</v>
      </c>
      <c r="C368" s="4">
        <v>1</v>
      </c>
      <c r="F368">
        <v>225.12472400000001</v>
      </c>
      <c r="G368" s="1">
        <v>3</v>
      </c>
      <c r="P368">
        <v>2</v>
      </c>
      <c r="Q368" t="str">
        <f>CONCATENATE(C368,E368,G368,I368)</f>
        <v>13</v>
      </c>
    </row>
    <row r="369" spans="1:17" x14ac:dyDescent="0.25">
      <c r="A369">
        <v>372</v>
      </c>
      <c r="B369">
        <v>240.78617400000002</v>
      </c>
      <c r="C369" s="4">
        <v>1</v>
      </c>
      <c r="F369">
        <v>225.48612499999999</v>
      </c>
      <c r="G369" s="1">
        <v>3</v>
      </c>
      <c r="P369">
        <v>2</v>
      </c>
      <c r="Q369" t="str">
        <f>CONCATENATE(C369,E369,G369,I369)</f>
        <v>13</v>
      </c>
    </row>
    <row r="370" spans="1:17" x14ac:dyDescent="0.25">
      <c r="A370">
        <v>373</v>
      </c>
      <c r="B370">
        <v>240.78617400000002</v>
      </c>
      <c r="C370" s="4">
        <v>1</v>
      </c>
      <c r="F370">
        <v>225.48612499999999</v>
      </c>
      <c r="G370" s="1">
        <v>3</v>
      </c>
      <c r="P370">
        <v>2</v>
      </c>
      <c r="Q370" t="str">
        <f>CONCATENATE(C370,E370,G370,I370)</f>
        <v>13</v>
      </c>
    </row>
    <row r="371" spans="1:17" x14ac:dyDescent="0.25">
      <c r="A371">
        <v>374</v>
      </c>
      <c r="B371">
        <v>240.78617400000002</v>
      </c>
      <c r="C371" s="4">
        <v>1</v>
      </c>
      <c r="F371">
        <v>225.48612499999999</v>
      </c>
      <c r="G371" s="1">
        <v>3</v>
      </c>
      <c r="P371">
        <v>2</v>
      </c>
      <c r="Q371" t="str">
        <f>CONCATENATE(C371,E371,G371,I371)</f>
        <v>13</v>
      </c>
    </row>
    <row r="372" spans="1:17" x14ac:dyDescent="0.25">
      <c r="A372">
        <v>375</v>
      </c>
      <c r="B372">
        <v>240.78617400000002</v>
      </c>
      <c r="C372" s="4">
        <v>1</v>
      </c>
      <c r="F372">
        <v>225.48612499999999</v>
      </c>
      <c r="G372" s="1">
        <v>3</v>
      </c>
      <c r="P372">
        <v>2</v>
      </c>
      <c r="Q372" t="str">
        <f>CONCATENATE(C372,E372,G372,I372)</f>
        <v>13</v>
      </c>
    </row>
    <row r="373" spans="1:17" x14ac:dyDescent="0.25">
      <c r="A373">
        <v>376</v>
      </c>
      <c r="B373">
        <v>240.78617400000002</v>
      </c>
      <c r="C373" s="4">
        <v>1</v>
      </c>
      <c r="F373">
        <v>225.48612499999999</v>
      </c>
      <c r="G373" s="1">
        <v>3</v>
      </c>
      <c r="P373">
        <v>2</v>
      </c>
      <c r="Q373" t="str">
        <f>CONCATENATE(C373,E373,G373,I373)</f>
        <v>13</v>
      </c>
    </row>
    <row r="374" spans="1:17" x14ac:dyDescent="0.25">
      <c r="A374">
        <v>377</v>
      </c>
      <c r="B374">
        <v>240.78617400000002</v>
      </c>
      <c r="C374" s="4">
        <v>1</v>
      </c>
      <c r="F374">
        <v>225.60665799999998</v>
      </c>
      <c r="G374" s="1">
        <v>3</v>
      </c>
      <c r="P374">
        <v>2</v>
      </c>
      <c r="Q374" t="str">
        <f>CONCATENATE(C374,E374,G374,I374)</f>
        <v>13</v>
      </c>
    </row>
    <row r="375" spans="1:17" x14ac:dyDescent="0.25">
      <c r="A375">
        <v>378</v>
      </c>
      <c r="B375">
        <v>240.78617400000002</v>
      </c>
      <c r="C375" s="4">
        <v>1</v>
      </c>
      <c r="F375">
        <v>226.209025</v>
      </c>
      <c r="G375" s="1">
        <v>3</v>
      </c>
      <c r="P375">
        <v>2</v>
      </c>
      <c r="Q375" t="str">
        <f>CONCATENATE(C375,E375,G375,I375)</f>
        <v>13</v>
      </c>
    </row>
    <row r="376" spans="1:17" x14ac:dyDescent="0.25">
      <c r="A376">
        <v>379</v>
      </c>
      <c r="B376">
        <v>240.78617400000002</v>
      </c>
      <c r="C376" s="4">
        <v>1</v>
      </c>
      <c r="F376">
        <v>226.209025</v>
      </c>
      <c r="G376" s="1">
        <v>3</v>
      </c>
      <c r="P376">
        <v>2</v>
      </c>
      <c r="Q376" t="str">
        <f>CONCATENATE(C376,E376,G376,I376)</f>
        <v>13</v>
      </c>
    </row>
    <row r="377" spans="1:17" x14ac:dyDescent="0.25">
      <c r="A377">
        <v>380</v>
      </c>
      <c r="B377">
        <v>240.78617400000002</v>
      </c>
      <c r="C377" s="4">
        <v>1</v>
      </c>
      <c r="P377">
        <v>1</v>
      </c>
      <c r="Q377" t="str">
        <f>CONCATENATE(C377,E377,G377,I377)</f>
        <v>1</v>
      </c>
    </row>
    <row r="378" spans="1:17" x14ac:dyDescent="0.25">
      <c r="A378">
        <v>381</v>
      </c>
      <c r="B378">
        <v>240.78617400000002</v>
      </c>
      <c r="C378" s="4">
        <v>1</v>
      </c>
      <c r="P378">
        <v>1</v>
      </c>
      <c r="Q378" t="str">
        <f>CONCATENATE(C378,E378,G378,I378)</f>
        <v>1</v>
      </c>
    </row>
    <row r="379" spans="1:17" x14ac:dyDescent="0.25">
      <c r="A379">
        <v>382</v>
      </c>
      <c r="B379">
        <v>240.78617400000002</v>
      </c>
      <c r="C379" s="4">
        <v>1</v>
      </c>
      <c r="H379">
        <v>235.48540199999999</v>
      </c>
      <c r="I379" s="3">
        <v>4</v>
      </c>
      <c r="P379">
        <v>2</v>
      </c>
      <c r="Q379" t="str">
        <f>CONCATENATE(C379,E379,G379,I379)</f>
        <v>14</v>
      </c>
    </row>
    <row r="380" spans="1:17" x14ac:dyDescent="0.25">
      <c r="A380">
        <v>383</v>
      </c>
      <c r="B380">
        <v>240.78617400000002</v>
      </c>
      <c r="C380" s="4">
        <v>1</v>
      </c>
      <c r="H380">
        <v>235.48540199999999</v>
      </c>
      <c r="I380" s="3">
        <v>4</v>
      </c>
      <c r="P380">
        <v>2</v>
      </c>
      <c r="Q380" t="str">
        <f>CONCATENATE(C380,E380,G380,I380)</f>
        <v>14</v>
      </c>
    </row>
    <row r="381" spans="1:17" x14ac:dyDescent="0.25">
      <c r="A381">
        <v>384</v>
      </c>
      <c r="H381">
        <v>235.48540199999999</v>
      </c>
      <c r="I381" s="3">
        <v>4</v>
      </c>
      <c r="P381">
        <v>1</v>
      </c>
      <c r="Q381" t="str">
        <f>CONCATENATE(C381,E381,G381,I381)</f>
        <v>4</v>
      </c>
    </row>
    <row r="382" spans="1:17" x14ac:dyDescent="0.25">
      <c r="A382">
        <v>385</v>
      </c>
      <c r="H382">
        <v>235.48540199999999</v>
      </c>
      <c r="I382" s="3">
        <v>4</v>
      </c>
      <c r="P382">
        <v>1</v>
      </c>
      <c r="Q382" t="str">
        <f>CONCATENATE(C382,E382,G382,I382)</f>
        <v>4</v>
      </c>
    </row>
    <row r="383" spans="1:17" x14ac:dyDescent="0.25">
      <c r="A383">
        <v>386</v>
      </c>
      <c r="D383">
        <v>250.60465099999999</v>
      </c>
      <c r="E383" s="2">
        <v>2</v>
      </c>
      <c r="H383">
        <v>235.48540199999999</v>
      </c>
      <c r="I383" s="3">
        <v>4</v>
      </c>
      <c r="P383">
        <v>2</v>
      </c>
      <c r="Q383" t="str">
        <f>CONCATENATE(C383,E383,G383,I383)</f>
        <v>24</v>
      </c>
    </row>
    <row r="384" spans="1:17" x14ac:dyDescent="0.25">
      <c r="A384">
        <v>387</v>
      </c>
      <c r="D384">
        <v>250.60465099999999</v>
      </c>
      <c r="E384" s="2">
        <v>2</v>
      </c>
      <c r="H384">
        <v>235.48540199999999</v>
      </c>
      <c r="I384" s="3">
        <v>4</v>
      </c>
      <c r="P384">
        <v>2</v>
      </c>
      <c r="Q384" t="str">
        <f>CONCATENATE(C384,E384,G384,I384)</f>
        <v>24</v>
      </c>
    </row>
    <row r="385" spans="1:17" x14ac:dyDescent="0.25">
      <c r="A385">
        <v>388</v>
      </c>
      <c r="D385">
        <v>250.60465099999999</v>
      </c>
      <c r="E385" s="2">
        <v>2</v>
      </c>
      <c r="H385">
        <v>235.48540199999999</v>
      </c>
      <c r="I385" s="3">
        <v>4</v>
      </c>
      <c r="P385">
        <v>2</v>
      </c>
      <c r="Q385" t="str">
        <f>CONCATENATE(C385,E385,G385,I385)</f>
        <v>24</v>
      </c>
    </row>
    <row r="386" spans="1:17" x14ac:dyDescent="0.25">
      <c r="A386">
        <v>389</v>
      </c>
      <c r="D386">
        <v>250.60465099999999</v>
      </c>
      <c r="E386" s="2">
        <v>2</v>
      </c>
      <c r="H386">
        <v>235.48540199999999</v>
      </c>
      <c r="I386" s="3">
        <v>4</v>
      </c>
      <c r="P386">
        <v>2</v>
      </c>
      <c r="Q386" t="str">
        <f>CONCATENATE(C386,E386,G386,I386)</f>
        <v>24</v>
      </c>
    </row>
    <row r="387" spans="1:17" x14ac:dyDescent="0.25">
      <c r="A387">
        <v>390</v>
      </c>
      <c r="D387">
        <v>250.60465099999999</v>
      </c>
      <c r="E387" s="2">
        <v>2</v>
      </c>
      <c r="H387">
        <v>235.48540199999999</v>
      </c>
      <c r="I387" s="3">
        <v>4</v>
      </c>
      <c r="P387">
        <v>2</v>
      </c>
      <c r="Q387" t="str">
        <f>CONCATENATE(C387,E387,G387,I387)</f>
        <v>24</v>
      </c>
    </row>
    <row r="388" spans="1:17" x14ac:dyDescent="0.25">
      <c r="A388">
        <v>391</v>
      </c>
      <c r="D388">
        <v>250.60465099999999</v>
      </c>
      <c r="E388" s="2">
        <v>2</v>
      </c>
      <c r="H388">
        <v>235.48540199999999</v>
      </c>
      <c r="I388" s="3">
        <v>4</v>
      </c>
      <c r="P388">
        <v>2</v>
      </c>
      <c r="Q388" t="str">
        <f>CONCATENATE(C388,E388,G388,I388)</f>
        <v>24</v>
      </c>
    </row>
    <row r="389" spans="1:17" x14ac:dyDescent="0.25">
      <c r="A389">
        <v>392</v>
      </c>
      <c r="D389">
        <v>250.60465099999999</v>
      </c>
      <c r="E389" s="2">
        <v>2</v>
      </c>
      <c r="H389">
        <v>235.48540199999999</v>
      </c>
      <c r="I389" s="3">
        <v>4</v>
      </c>
      <c r="P389">
        <v>2</v>
      </c>
      <c r="Q389" t="str">
        <f>CONCATENATE(C389,E389,G389,I389)</f>
        <v>24</v>
      </c>
    </row>
    <row r="390" spans="1:17" x14ac:dyDescent="0.25">
      <c r="A390">
        <v>393</v>
      </c>
      <c r="D390">
        <v>250.60465099999999</v>
      </c>
      <c r="E390" s="2">
        <v>2</v>
      </c>
      <c r="H390">
        <v>235.48540199999999</v>
      </c>
      <c r="I390" s="3">
        <v>4</v>
      </c>
      <c r="P390">
        <v>2</v>
      </c>
      <c r="Q390" t="str">
        <f>CONCATENATE(C390,E390,G390,I390)</f>
        <v>24</v>
      </c>
    </row>
    <row r="391" spans="1:17" x14ac:dyDescent="0.25">
      <c r="A391">
        <v>394</v>
      </c>
      <c r="D391">
        <v>250.60465099999999</v>
      </c>
      <c r="E391" s="2">
        <v>2</v>
      </c>
      <c r="H391">
        <v>235.48540199999999</v>
      </c>
      <c r="I391" s="3">
        <v>4</v>
      </c>
      <c r="P391">
        <v>2</v>
      </c>
      <c r="Q391" t="str">
        <f>CONCATENATE(C391,E391,G391,I391)</f>
        <v>24</v>
      </c>
    </row>
    <row r="392" spans="1:17" x14ac:dyDescent="0.25">
      <c r="A392">
        <v>395</v>
      </c>
      <c r="D392">
        <v>250.60465099999999</v>
      </c>
      <c r="E392" s="2">
        <v>2</v>
      </c>
      <c r="H392">
        <v>235.48540199999999</v>
      </c>
      <c r="I392" s="3">
        <v>4</v>
      </c>
      <c r="P392">
        <v>2</v>
      </c>
      <c r="Q392" t="str">
        <f>CONCATENATE(C392,E392,G392,I392)</f>
        <v>24</v>
      </c>
    </row>
    <row r="393" spans="1:17" x14ac:dyDescent="0.25">
      <c r="A393">
        <v>396</v>
      </c>
      <c r="D393">
        <v>250.60465099999999</v>
      </c>
      <c r="E393" s="2">
        <v>2</v>
      </c>
      <c r="H393">
        <v>235.48540199999999</v>
      </c>
      <c r="I393" s="3">
        <v>4</v>
      </c>
      <c r="P393">
        <v>2</v>
      </c>
      <c r="Q393" t="str">
        <f>CONCATENATE(C393,E393,G393,I393)</f>
        <v>24</v>
      </c>
    </row>
    <row r="394" spans="1:17" x14ac:dyDescent="0.25">
      <c r="A394">
        <v>397</v>
      </c>
      <c r="D394">
        <v>250.60465099999999</v>
      </c>
      <c r="E394" s="2">
        <v>2</v>
      </c>
      <c r="H394">
        <v>235.48540199999999</v>
      </c>
      <c r="I394" s="3">
        <v>4</v>
      </c>
      <c r="P394">
        <v>2</v>
      </c>
      <c r="Q394" t="str">
        <f>CONCATENATE(C394,E394,G394,I394)</f>
        <v>24</v>
      </c>
    </row>
    <row r="395" spans="1:17" x14ac:dyDescent="0.25">
      <c r="A395">
        <v>398</v>
      </c>
      <c r="D395">
        <v>250.60465099999999</v>
      </c>
      <c r="E395" s="2">
        <v>2</v>
      </c>
      <c r="H395">
        <v>235.48540199999999</v>
      </c>
      <c r="I395" s="3">
        <v>4</v>
      </c>
      <c r="P395">
        <v>2</v>
      </c>
      <c r="Q395" t="str">
        <f>CONCATENATE(C395,E395,G395,I395)</f>
        <v>24</v>
      </c>
    </row>
    <row r="396" spans="1:17" x14ac:dyDescent="0.25">
      <c r="A396">
        <v>399</v>
      </c>
      <c r="D396">
        <v>250.60465099999999</v>
      </c>
      <c r="E396" s="2">
        <v>2</v>
      </c>
      <c r="H396">
        <v>235.48540199999999</v>
      </c>
      <c r="I396" s="3">
        <v>4</v>
      </c>
      <c r="P396">
        <v>2</v>
      </c>
      <c r="Q396" t="str">
        <f>CONCATENATE(C396,E396,G396,I396)</f>
        <v>24</v>
      </c>
    </row>
    <row r="397" spans="1:17" x14ac:dyDescent="0.25">
      <c r="A397">
        <v>400</v>
      </c>
      <c r="D397">
        <v>250.60465099999999</v>
      </c>
      <c r="E397" s="2">
        <v>2</v>
      </c>
      <c r="H397">
        <v>235.48540199999999</v>
      </c>
      <c r="I397" s="3">
        <v>4</v>
      </c>
      <c r="P397">
        <v>2</v>
      </c>
      <c r="Q397" t="str">
        <f>CONCATENATE(C397,E397,G397,I397)</f>
        <v>24</v>
      </c>
    </row>
    <row r="398" spans="1:17" x14ac:dyDescent="0.25">
      <c r="A398">
        <v>401</v>
      </c>
      <c r="D398">
        <v>250.60465099999999</v>
      </c>
      <c r="E398" s="2">
        <v>2</v>
      </c>
      <c r="F398">
        <v>243.978711</v>
      </c>
      <c r="G398" s="1">
        <v>3</v>
      </c>
      <c r="H398">
        <v>235.48540199999999</v>
      </c>
      <c r="I398" s="3">
        <v>4</v>
      </c>
      <c r="P398">
        <v>3</v>
      </c>
      <c r="Q398" t="str">
        <f>CONCATENATE(C398,E398,G398,I398)</f>
        <v>234</v>
      </c>
    </row>
    <row r="399" spans="1:17" x14ac:dyDescent="0.25">
      <c r="A399">
        <v>402</v>
      </c>
      <c r="D399">
        <v>250.60465099999999</v>
      </c>
      <c r="E399" s="2">
        <v>2</v>
      </c>
      <c r="F399">
        <v>243.978711</v>
      </c>
      <c r="G399" s="1">
        <v>3</v>
      </c>
      <c r="P399">
        <v>2</v>
      </c>
      <c r="Q399" t="str">
        <f>CONCATENATE(C399,E399,G399,I399)</f>
        <v>23</v>
      </c>
    </row>
    <row r="400" spans="1:17" x14ac:dyDescent="0.25">
      <c r="A400">
        <v>403</v>
      </c>
      <c r="D400">
        <v>250.60465099999999</v>
      </c>
      <c r="E400" s="2">
        <v>2</v>
      </c>
      <c r="F400">
        <v>243.978711</v>
      </c>
      <c r="G400" s="1">
        <v>3</v>
      </c>
      <c r="P400">
        <v>2</v>
      </c>
      <c r="Q400" t="str">
        <f>CONCATENATE(C400,E400,G400,I400)</f>
        <v>23</v>
      </c>
    </row>
    <row r="401" spans="1:17" x14ac:dyDescent="0.25">
      <c r="A401">
        <v>404</v>
      </c>
      <c r="D401">
        <v>250.60465099999999</v>
      </c>
      <c r="E401" s="2">
        <v>2</v>
      </c>
      <c r="F401">
        <v>243.978711</v>
      </c>
      <c r="G401" s="1">
        <v>3</v>
      </c>
      <c r="P401">
        <v>2</v>
      </c>
      <c r="Q401" t="str">
        <f>CONCATENATE(C401,E401,G401,I401)</f>
        <v>23</v>
      </c>
    </row>
    <row r="402" spans="1:17" x14ac:dyDescent="0.25">
      <c r="A402">
        <v>405</v>
      </c>
      <c r="B402">
        <v>258.37516099999999</v>
      </c>
      <c r="C402" s="4">
        <v>1</v>
      </c>
      <c r="F402">
        <v>243.978711</v>
      </c>
      <c r="G402" s="1">
        <v>3</v>
      </c>
      <c r="P402">
        <v>2</v>
      </c>
      <c r="Q402" t="str">
        <f>CONCATENATE(C402,E402,G402,I402)</f>
        <v>13</v>
      </c>
    </row>
    <row r="403" spans="1:17" x14ac:dyDescent="0.25">
      <c r="A403">
        <v>406</v>
      </c>
      <c r="B403">
        <v>258.37516099999999</v>
      </c>
      <c r="C403" s="4">
        <v>1</v>
      </c>
      <c r="F403">
        <v>243.978711</v>
      </c>
      <c r="G403" s="1">
        <v>3</v>
      </c>
      <c r="P403">
        <v>2</v>
      </c>
      <c r="Q403" t="str">
        <f>CONCATENATE(C403,E403,G403,I403)</f>
        <v>13</v>
      </c>
    </row>
    <row r="404" spans="1:17" x14ac:dyDescent="0.25">
      <c r="A404">
        <v>407</v>
      </c>
      <c r="B404">
        <v>258.37516099999999</v>
      </c>
      <c r="C404" s="4">
        <v>1</v>
      </c>
      <c r="F404">
        <v>243.978711</v>
      </c>
      <c r="G404" s="1">
        <v>3</v>
      </c>
      <c r="P404">
        <v>2</v>
      </c>
      <c r="Q404" t="str">
        <f>CONCATENATE(C404,E404,G404,I404)</f>
        <v>13</v>
      </c>
    </row>
    <row r="405" spans="1:17" x14ac:dyDescent="0.25">
      <c r="A405">
        <v>408</v>
      </c>
      <c r="B405">
        <v>258.37516099999999</v>
      </c>
      <c r="C405" s="4">
        <v>1</v>
      </c>
      <c r="F405">
        <v>243.978711</v>
      </c>
      <c r="G405" s="1">
        <v>3</v>
      </c>
      <c r="P405">
        <v>2</v>
      </c>
      <c r="Q405" t="str">
        <f>CONCATENATE(C405,E405,G405,I405)</f>
        <v>13</v>
      </c>
    </row>
    <row r="406" spans="1:17" x14ac:dyDescent="0.25">
      <c r="A406">
        <v>409</v>
      </c>
      <c r="B406">
        <v>258.37516099999999</v>
      </c>
      <c r="C406" s="4">
        <v>1</v>
      </c>
      <c r="F406">
        <v>243.978711</v>
      </c>
      <c r="G406" s="1">
        <v>3</v>
      </c>
      <c r="P406">
        <v>2</v>
      </c>
      <c r="Q406" t="str">
        <f>CONCATENATE(C406,E406,G406,I406)</f>
        <v>13</v>
      </c>
    </row>
    <row r="407" spans="1:17" x14ac:dyDescent="0.25">
      <c r="A407">
        <v>410</v>
      </c>
      <c r="B407">
        <v>258.37516099999999</v>
      </c>
      <c r="C407" s="4">
        <v>1</v>
      </c>
      <c r="F407">
        <v>243.978711</v>
      </c>
      <c r="G407" s="1">
        <v>3</v>
      </c>
      <c r="P407">
        <v>2</v>
      </c>
      <c r="Q407" t="str">
        <f>CONCATENATE(C407,E407,G407,I407)</f>
        <v>13</v>
      </c>
    </row>
    <row r="408" spans="1:17" x14ac:dyDescent="0.25">
      <c r="A408">
        <v>411</v>
      </c>
      <c r="B408">
        <v>258.37516099999999</v>
      </c>
      <c r="C408" s="4">
        <v>1</v>
      </c>
      <c r="F408">
        <v>243.978711</v>
      </c>
      <c r="G408" s="1">
        <v>3</v>
      </c>
      <c r="P408">
        <v>2</v>
      </c>
      <c r="Q408" t="str">
        <f>CONCATENATE(C408,E408,G408,I408)</f>
        <v>13</v>
      </c>
    </row>
    <row r="409" spans="1:17" x14ac:dyDescent="0.25">
      <c r="A409">
        <v>412</v>
      </c>
      <c r="B409">
        <v>258.37516099999999</v>
      </c>
      <c r="C409" s="4">
        <v>1</v>
      </c>
      <c r="F409">
        <v>243.978711</v>
      </c>
      <c r="G409" s="1">
        <v>3</v>
      </c>
      <c r="P409">
        <v>2</v>
      </c>
      <c r="Q409" t="str">
        <f>CONCATENATE(C409,E409,G409,I409)</f>
        <v>13</v>
      </c>
    </row>
    <row r="410" spans="1:17" x14ac:dyDescent="0.25">
      <c r="A410">
        <v>413</v>
      </c>
      <c r="B410">
        <v>258.37516099999999</v>
      </c>
      <c r="C410" s="4">
        <v>1</v>
      </c>
      <c r="F410">
        <v>243.978711</v>
      </c>
      <c r="G410" s="1">
        <v>3</v>
      </c>
      <c r="P410">
        <v>2</v>
      </c>
      <c r="Q410" t="str">
        <f>CONCATENATE(C410,E410,G410,I410)</f>
        <v>13</v>
      </c>
    </row>
    <row r="411" spans="1:17" x14ac:dyDescent="0.25">
      <c r="A411">
        <v>414</v>
      </c>
      <c r="B411">
        <v>258.37516099999999</v>
      </c>
      <c r="C411" s="4">
        <v>1</v>
      </c>
      <c r="F411">
        <v>243.978711</v>
      </c>
      <c r="G411" s="1">
        <v>3</v>
      </c>
      <c r="P411">
        <v>2</v>
      </c>
      <c r="Q411" t="str">
        <f>CONCATENATE(C411,E411,G411,I411)</f>
        <v>13</v>
      </c>
    </row>
    <row r="412" spans="1:17" x14ac:dyDescent="0.25">
      <c r="A412">
        <v>415</v>
      </c>
      <c r="B412">
        <v>258.37516099999999</v>
      </c>
      <c r="C412" s="4">
        <v>1</v>
      </c>
      <c r="F412">
        <v>243.978711</v>
      </c>
      <c r="G412" s="1">
        <v>3</v>
      </c>
      <c r="P412">
        <v>2</v>
      </c>
      <c r="Q412" t="str">
        <f>CONCATENATE(C412,E412,G412,I412)</f>
        <v>13</v>
      </c>
    </row>
    <row r="413" spans="1:17" x14ac:dyDescent="0.25">
      <c r="A413">
        <v>416</v>
      </c>
      <c r="B413">
        <v>258.37516099999999</v>
      </c>
      <c r="C413" s="4">
        <v>1</v>
      </c>
      <c r="F413">
        <v>243.978711</v>
      </c>
      <c r="G413" s="1">
        <v>3</v>
      </c>
      <c r="P413">
        <v>2</v>
      </c>
      <c r="Q413" t="str">
        <f>CONCATENATE(C413,E413,G413,I413)</f>
        <v>13</v>
      </c>
    </row>
    <row r="414" spans="1:17" x14ac:dyDescent="0.25">
      <c r="A414">
        <v>417</v>
      </c>
      <c r="B414">
        <v>258.37516099999999</v>
      </c>
      <c r="C414" s="4">
        <v>1</v>
      </c>
      <c r="F414">
        <v>243.978711</v>
      </c>
      <c r="G414" s="1">
        <v>3</v>
      </c>
      <c r="P414">
        <v>2</v>
      </c>
      <c r="Q414" t="str">
        <f>CONCATENATE(C414,E414,G414,I414)</f>
        <v>13</v>
      </c>
    </row>
    <row r="415" spans="1:17" x14ac:dyDescent="0.25">
      <c r="A415">
        <v>418</v>
      </c>
      <c r="B415">
        <v>258.37516099999999</v>
      </c>
      <c r="C415" s="4">
        <v>1</v>
      </c>
      <c r="F415">
        <v>243.978711</v>
      </c>
      <c r="G415" s="1">
        <v>3</v>
      </c>
      <c r="P415">
        <v>2</v>
      </c>
      <c r="Q415" t="str">
        <f>CONCATENATE(C415,E415,G415,I415)</f>
        <v>13</v>
      </c>
    </row>
    <row r="416" spans="1:17" x14ac:dyDescent="0.25">
      <c r="A416">
        <v>419</v>
      </c>
      <c r="B416">
        <v>258.37516099999999</v>
      </c>
      <c r="C416" s="4">
        <v>1</v>
      </c>
      <c r="F416">
        <v>244.03887800000001</v>
      </c>
      <c r="G416" s="1">
        <v>3</v>
      </c>
      <c r="P416">
        <v>2</v>
      </c>
      <c r="Q416" t="str">
        <f>CONCATENATE(C416,E416,G416,I416)</f>
        <v>13</v>
      </c>
    </row>
    <row r="417" spans="1:17" x14ac:dyDescent="0.25">
      <c r="A417">
        <v>420</v>
      </c>
      <c r="B417">
        <v>258.37516099999999</v>
      </c>
      <c r="C417" s="4">
        <v>1</v>
      </c>
      <c r="F417">
        <v>244.03887800000001</v>
      </c>
      <c r="G417" s="1">
        <v>3</v>
      </c>
      <c r="P417">
        <v>2</v>
      </c>
      <c r="Q417" t="str">
        <f>CONCATENATE(C417,E417,G417,I417)</f>
        <v>13</v>
      </c>
    </row>
    <row r="418" spans="1:17" x14ac:dyDescent="0.25">
      <c r="A418">
        <v>421</v>
      </c>
      <c r="B418">
        <v>258.37516099999999</v>
      </c>
      <c r="C418" s="4">
        <v>1</v>
      </c>
      <c r="F418">
        <v>244.03887800000001</v>
      </c>
      <c r="G418" s="1">
        <v>3</v>
      </c>
      <c r="P418">
        <v>2</v>
      </c>
      <c r="Q418" t="str">
        <f>CONCATENATE(C418,E418,G418,I418)</f>
        <v>13</v>
      </c>
    </row>
    <row r="419" spans="1:17" x14ac:dyDescent="0.25">
      <c r="A419">
        <v>422</v>
      </c>
      <c r="B419">
        <v>258.37516099999999</v>
      </c>
      <c r="C419" s="4">
        <v>1</v>
      </c>
      <c r="F419">
        <v>244.15941100000001</v>
      </c>
      <c r="G419" s="1">
        <v>3</v>
      </c>
      <c r="P419">
        <v>2</v>
      </c>
      <c r="Q419" t="str">
        <f>CONCATENATE(C419,E419,G419,I419)</f>
        <v>13</v>
      </c>
    </row>
    <row r="420" spans="1:17" x14ac:dyDescent="0.25">
      <c r="A420">
        <v>423</v>
      </c>
      <c r="B420">
        <v>258.37516099999999</v>
      </c>
      <c r="C420" s="4">
        <v>1</v>
      </c>
      <c r="F420">
        <v>244.15941100000001</v>
      </c>
      <c r="G420" s="1">
        <v>3</v>
      </c>
      <c r="P420">
        <v>2</v>
      </c>
      <c r="Q420" t="str">
        <f>CONCATENATE(C420,E420,G420,I420)</f>
        <v>13</v>
      </c>
    </row>
    <row r="421" spans="1:17" x14ac:dyDescent="0.25">
      <c r="A421">
        <v>424</v>
      </c>
      <c r="B421">
        <v>258.37516099999999</v>
      </c>
      <c r="C421" s="4">
        <v>1</v>
      </c>
      <c r="F421">
        <v>244.15941100000001</v>
      </c>
      <c r="G421" s="1">
        <v>3</v>
      </c>
      <c r="P421">
        <v>2</v>
      </c>
      <c r="Q421" t="str">
        <f>CONCATENATE(C421,E421,G421,I421)</f>
        <v>13</v>
      </c>
    </row>
    <row r="422" spans="1:17" x14ac:dyDescent="0.25">
      <c r="A422">
        <v>425</v>
      </c>
      <c r="B422">
        <v>258.37516099999999</v>
      </c>
      <c r="C422" s="4">
        <v>1</v>
      </c>
      <c r="F422">
        <v>244.15941100000001</v>
      </c>
      <c r="G422" s="1">
        <v>3</v>
      </c>
      <c r="P422">
        <v>2</v>
      </c>
      <c r="Q422" t="str">
        <f>CONCATENATE(C422,E422,G422,I422)</f>
        <v>13</v>
      </c>
    </row>
    <row r="423" spans="1:17" x14ac:dyDescent="0.25">
      <c r="A423">
        <v>426</v>
      </c>
      <c r="B423">
        <v>258.37516099999999</v>
      </c>
      <c r="C423" s="4">
        <v>1</v>
      </c>
      <c r="F423">
        <v>244.460545</v>
      </c>
      <c r="G423" s="1">
        <v>3</v>
      </c>
      <c r="P423">
        <v>2</v>
      </c>
      <c r="Q423" t="str">
        <f>CONCATENATE(C423,E423,G423,I423)</f>
        <v>13</v>
      </c>
    </row>
    <row r="424" spans="1:17" x14ac:dyDescent="0.25">
      <c r="A424">
        <v>427</v>
      </c>
      <c r="B424">
        <v>258.37516099999999</v>
      </c>
      <c r="C424" s="4">
        <v>1</v>
      </c>
      <c r="F424">
        <v>244.52081199999998</v>
      </c>
      <c r="G424" s="1">
        <v>3</v>
      </c>
      <c r="H424">
        <v>252.29132099999998</v>
      </c>
      <c r="I424" s="3">
        <v>4</v>
      </c>
      <c r="P424">
        <v>3</v>
      </c>
      <c r="Q424" t="str">
        <f>CONCATENATE(C424,E424,G424,I424)</f>
        <v>134</v>
      </c>
    </row>
    <row r="425" spans="1:17" x14ac:dyDescent="0.25">
      <c r="A425">
        <v>428</v>
      </c>
      <c r="B425">
        <v>258.37516099999999</v>
      </c>
      <c r="C425" s="4">
        <v>1</v>
      </c>
      <c r="F425">
        <v>244.70151199999998</v>
      </c>
      <c r="G425" s="1">
        <v>3</v>
      </c>
      <c r="H425">
        <v>252.29132099999998</v>
      </c>
      <c r="I425" s="3">
        <v>4</v>
      </c>
      <c r="P425">
        <v>3</v>
      </c>
      <c r="Q425" t="str">
        <f>CONCATENATE(C425,E425,G425,I425)</f>
        <v>134</v>
      </c>
    </row>
    <row r="426" spans="1:17" x14ac:dyDescent="0.25">
      <c r="A426">
        <v>429</v>
      </c>
      <c r="B426">
        <v>258.37516099999999</v>
      </c>
      <c r="C426" s="4">
        <v>1</v>
      </c>
      <c r="F426">
        <v>244.70151199999998</v>
      </c>
      <c r="G426" s="1">
        <v>3</v>
      </c>
      <c r="H426">
        <v>252.29132099999998</v>
      </c>
      <c r="I426" s="3">
        <v>4</v>
      </c>
      <c r="P426">
        <v>3</v>
      </c>
      <c r="Q426" t="str">
        <f>CONCATENATE(C426,E426,G426,I426)</f>
        <v>134</v>
      </c>
    </row>
    <row r="427" spans="1:17" x14ac:dyDescent="0.25">
      <c r="A427">
        <v>430</v>
      </c>
      <c r="B427">
        <v>258.37516099999999</v>
      </c>
      <c r="C427" s="4">
        <v>1</v>
      </c>
      <c r="D427">
        <v>264.57943499999999</v>
      </c>
      <c r="E427" s="2">
        <v>2</v>
      </c>
      <c r="H427">
        <v>252.29132099999998</v>
      </c>
      <c r="I427" s="3">
        <v>4</v>
      </c>
      <c r="P427">
        <v>3</v>
      </c>
      <c r="Q427" t="str">
        <f>CONCATENATE(C427,E427,G427,I427)</f>
        <v>124</v>
      </c>
    </row>
    <row r="428" spans="1:17" x14ac:dyDescent="0.25">
      <c r="A428">
        <v>431</v>
      </c>
      <c r="B428">
        <v>258.37516099999999</v>
      </c>
      <c r="C428" s="4">
        <v>1</v>
      </c>
      <c r="D428">
        <v>264.57943499999999</v>
      </c>
      <c r="E428" s="2">
        <v>2</v>
      </c>
      <c r="H428">
        <v>252.29132099999998</v>
      </c>
      <c r="I428" s="3">
        <v>4</v>
      </c>
      <c r="P428">
        <v>3</v>
      </c>
      <c r="Q428" t="str">
        <f>CONCATENATE(C428,E428,G428,I428)</f>
        <v>124</v>
      </c>
    </row>
    <row r="429" spans="1:17" x14ac:dyDescent="0.25">
      <c r="A429">
        <v>432</v>
      </c>
      <c r="J429">
        <v>212.05344299999999</v>
      </c>
      <c r="K429" t="s">
        <v>22</v>
      </c>
      <c r="Q429" t="str">
        <f>CONCATENATE(C429,E429,G429,I429)</f>
        <v/>
      </c>
    </row>
    <row r="430" spans="1:17" x14ac:dyDescent="0.25">
      <c r="A430">
        <v>937</v>
      </c>
      <c r="Q430" t="str">
        <f>CONCATENATE(C430,E430,G430,I430)</f>
        <v/>
      </c>
    </row>
    <row r="431" spans="1:17" x14ac:dyDescent="0.25">
      <c r="A431">
        <v>938</v>
      </c>
      <c r="Q431" t="str">
        <f>CONCATENATE(C431,E431,G431,I431)</f>
        <v/>
      </c>
    </row>
    <row r="432" spans="1:17" x14ac:dyDescent="0.25">
      <c r="A432">
        <v>939</v>
      </c>
      <c r="J432">
        <v>210.96924100000001</v>
      </c>
      <c r="K432" t="s">
        <v>22</v>
      </c>
      <c r="Q432" t="str">
        <f>CONCATENATE(C432,E432,G432,I432)</f>
        <v/>
      </c>
    </row>
    <row r="433" spans="1:17" x14ac:dyDescent="0.25">
      <c r="A433">
        <v>940</v>
      </c>
      <c r="Q433" t="str">
        <f>CONCATENATE(C433,E433,G433,I433)</f>
        <v/>
      </c>
    </row>
    <row r="434" spans="1:17" x14ac:dyDescent="0.25">
      <c r="A434">
        <v>941</v>
      </c>
      <c r="Q434" t="str">
        <f>CONCATENATE(C434,E434,G434,I434)</f>
        <v/>
      </c>
    </row>
    <row r="435" spans="1:17" x14ac:dyDescent="0.25">
      <c r="A435">
        <v>942</v>
      </c>
      <c r="Q435" t="str">
        <f>CONCATENATE(C435,E435,G435,I435)</f>
        <v/>
      </c>
    </row>
    <row r="436" spans="1:17" x14ac:dyDescent="0.25">
      <c r="A436">
        <v>943</v>
      </c>
      <c r="Q436" t="str">
        <f>CONCATENATE(C436,E436,G436,I436)</f>
        <v/>
      </c>
    </row>
    <row r="437" spans="1:17" x14ac:dyDescent="0.25">
      <c r="A437">
        <v>944</v>
      </c>
      <c r="Q437" t="str">
        <f>CONCATENATE(C437,E437,G437,I437)</f>
        <v/>
      </c>
    </row>
    <row r="438" spans="1:17" x14ac:dyDescent="0.25">
      <c r="A438">
        <v>945</v>
      </c>
      <c r="D438">
        <v>204.76486499999999</v>
      </c>
      <c r="E438" s="2">
        <v>2</v>
      </c>
      <c r="P438">
        <v>1</v>
      </c>
      <c r="Q438" t="str">
        <f>CONCATENATE(C438,E438,G438,I438)</f>
        <v>2</v>
      </c>
    </row>
    <row r="439" spans="1:17" x14ac:dyDescent="0.25">
      <c r="A439">
        <v>946</v>
      </c>
      <c r="D439">
        <v>204.76486499999999</v>
      </c>
      <c r="E439" s="2">
        <v>2</v>
      </c>
      <c r="F439">
        <v>213.499144</v>
      </c>
      <c r="G439" s="1">
        <v>3</v>
      </c>
      <c r="P439">
        <v>2</v>
      </c>
      <c r="Q439" t="str">
        <f>CONCATENATE(C439,E439,G439,I439)</f>
        <v>23</v>
      </c>
    </row>
    <row r="440" spans="1:17" x14ac:dyDescent="0.25">
      <c r="A440">
        <v>947</v>
      </c>
      <c r="D440">
        <v>204.76486499999999</v>
      </c>
      <c r="E440" s="2">
        <v>2</v>
      </c>
      <c r="F440">
        <v>213.499144</v>
      </c>
      <c r="G440" s="1">
        <v>3</v>
      </c>
      <c r="P440">
        <v>2</v>
      </c>
      <c r="Q440" t="str">
        <f>CONCATENATE(C440,E440,G440,I440)</f>
        <v>23</v>
      </c>
    </row>
    <row r="441" spans="1:17" x14ac:dyDescent="0.25">
      <c r="A441">
        <v>948</v>
      </c>
      <c r="D441">
        <v>204.76486499999999</v>
      </c>
      <c r="E441" s="2">
        <v>2</v>
      </c>
      <c r="F441">
        <v>213.499144</v>
      </c>
      <c r="G441" s="1">
        <v>3</v>
      </c>
      <c r="P441">
        <v>2</v>
      </c>
      <c r="Q441" t="str">
        <f>CONCATENATE(C441,E441,G441,I441)</f>
        <v>23</v>
      </c>
    </row>
    <row r="442" spans="1:17" x14ac:dyDescent="0.25">
      <c r="A442">
        <v>949</v>
      </c>
      <c r="D442">
        <v>204.76486499999999</v>
      </c>
      <c r="E442" s="2">
        <v>2</v>
      </c>
      <c r="F442">
        <v>213.499144</v>
      </c>
      <c r="G442" s="1">
        <v>3</v>
      </c>
      <c r="P442">
        <v>2</v>
      </c>
      <c r="Q442" t="str">
        <f>CONCATENATE(C442,E442,G442,I442)</f>
        <v>23</v>
      </c>
    </row>
    <row r="443" spans="1:17" x14ac:dyDescent="0.25">
      <c r="A443">
        <v>950</v>
      </c>
      <c r="D443">
        <v>204.76486499999999</v>
      </c>
      <c r="E443" s="2">
        <v>2</v>
      </c>
      <c r="F443">
        <v>213.499144</v>
      </c>
      <c r="G443" s="1">
        <v>3</v>
      </c>
      <c r="P443">
        <v>2</v>
      </c>
      <c r="Q443" t="str">
        <f>CONCATENATE(C443,E443,G443,I443)</f>
        <v>23</v>
      </c>
    </row>
    <row r="444" spans="1:17" x14ac:dyDescent="0.25">
      <c r="A444">
        <v>951</v>
      </c>
      <c r="D444">
        <v>204.76486499999999</v>
      </c>
      <c r="E444" s="2">
        <v>2</v>
      </c>
      <c r="F444">
        <v>213.499144</v>
      </c>
      <c r="G444" s="1">
        <v>3</v>
      </c>
      <c r="P444">
        <v>2</v>
      </c>
      <c r="Q444" t="str">
        <f>CONCATENATE(C444,E444,G444,I444)</f>
        <v>23</v>
      </c>
    </row>
    <row r="445" spans="1:17" x14ac:dyDescent="0.25">
      <c r="A445">
        <v>952</v>
      </c>
      <c r="D445">
        <v>204.76486499999999</v>
      </c>
      <c r="E445" s="2">
        <v>2</v>
      </c>
      <c r="F445">
        <v>213.499144</v>
      </c>
      <c r="G445" s="1">
        <v>3</v>
      </c>
      <c r="P445">
        <v>2</v>
      </c>
      <c r="Q445" t="str">
        <f>CONCATENATE(C445,E445,G445,I445)</f>
        <v>23</v>
      </c>
    </row>
    <row r="446" spans="1:17" x14ac:dyDescent="0.25">
      <c r="A446">
        <v>953</v>
      </c>
      <c r="D446">
        <v>204.76486499999999</v>
      </c>
      <c r="E446" s="2">
        <v>2</v>
      </c>
      <c r="F446">
        <v>213.499144</v>
      </c>
      <c r="G446" s="1">
        <v>3</v>
      </c>
      <c r="P446">
        <v>2</v>
      </c>
      <c r="Q446" t="str">
        <f>CONCATENATE(C446,E446,G446,I446)</f>
        <v>23</v>
      </c>
    </row>
    <row r="447" spans="1:17" x14ac:dyDescent="0.25">
      <c r="A447">
        <v>954</v>
      </c>
      <c r="D447">
        <v>204.76486499999999</v>
      </c>
      <c r="E447" s="2">
        <v>2</v>
      </c>
      <c r="F447">
        <v>213.499144</v>
      </c>
      <c r="G447" s="1">
        <v>3</v>
      </c>
      <c r="P447">
        <v>2</v>
      </c>
      <c r="Q447" t="str">
        <f>CONCATENATE(C447,E447,G447,I447)</f>
        <v>23</v>
      </c>
    </row>
    <row r="448" spans="1:17" x14ac:dyDescent="0.25">
      <c r="A448">
        <v>955</v>
      </c>
      <c r="D448">
        <v>204.76486499999999</v>
      </c>
      <c r="E448" s="2">
        <v>2</v>
      </c>
      <c r="F448">
        <v>213.499144</v>
      </c>
      <c r="G448" s="1">
        <v>3</v>
      </c>
      <c r="P448">
        <v>2</v>
      </c>
      <c r="Q448" t="str">
        <f>CONCATENATE(C448,E448,G448,I448)</f>
        <v>23</v>
      </c>
    </row>
    <row r="449" spans="1:17" x14ac:dyDescent="0.25">
      <c r="A449">
        <v>956</v>
      </c>
      <c r="D449">
        <v>204.76486499999999</v>
      </c>
      <c r="E449" s="2">
        <v>2</v>
      </c>
      <c r="F449">
        <v>213.499144</v>
      </c>
      <c r="G449" s="1">
        <v>3</v>
      </c>
      <c r="P449">
        <v>2</v>
      </c>
      <c r="Q449" t="str">
        <f>CONCATENATE(C449,E449,G449,I449)</f>
        <v>23</v>
      </c>
    </row>
    <row r="450" spans="1:17" x14ac:dyDescent="0.25">
      <c r="A450">
        <v>957</v>
      </c>
      <c r="D450">
        <v>204.76486499999999</v>
      </c>
      <c r="E450" s="2">
        <v>2</v>
      </c>
      <c r="F450">
        <v>213.499144</v>
      </c>
      <c r="G450" s="1">
        <v>3</v>
      </c>
      <c r="P450">
        <v>2</v>
      </c>
      <c r="Q450" t="str">
        <f>CONCATENATE(C450,E450,G450,I450)</f>
        <v>23</v>
      </c>
    </row>
    <row r="451" spans="1:17" x14ac:dyDescent="0.25">
      <c r="A451">
        <v>958</v>
      </c>
      <c r="D451">
        <v>204.76486499999999</v>
      </c>
      <c r="E451" s="2">
        <v>2</v>
      </c>
      <c r="F451">
        <v>213.499144</v>
      </c>
      <c r="G451" s="1">
        <v>3</v>
      </c>
      <c r="P451">
        <v>2</v>
      </c>
      <c r="Q451" t="str">
        <f>CONCATENATE(C451,E451,G451,I451)</f>
        <v>23</v>
      </c>
    </row>
    <row r="452" spans="1:17" x14ac:dyDescent="0.25">
      <c r="A452">
        <v>959</v>
      </c>
      <c r="D452">
        <v>204.76486499999999</v>
      </c>
      <c r="E452" s="2">
        <v>2</v>
      </c>
      <c r="F452">
        <v>213.499144</v>
      </c>
      <c r="G452" s="1">
        <v>3</v>
      </c>
      <c r="P452">
        <v>2</v>
      </c>
      <c r="Q452" t="str">
        <f>CONCATENATE(C452,E452,G452,I452)</f>
        <v>23</v>
      </c>
    </row>
    <row r="453" spans="1:17" x14ac:dyDescent="0.25">
      <c r="A453">
        <v>960</v>
      </c>
      <c r="D453">
        <v>204.76486499999999</v>
      </c>
      <c r="E453" s="2">
        <v>2</v>
      </c>
      <c r="F453">
        <v>213.499144</v>
      </c>
      <c r="G453" s="1">
        <v>3</v>
      </c>
      <c r="P453">
        <v>2</v>
      </c>
      <c r="Q453" t="str">
        <f>CONCATENATE(C453,E453,G453,I453)</f>
        <v>23</v>
      </c>
    </row>
    <row r="454" spans="1:17" x14ac:dyDescent="0.25">
      <c r="A454">
        <v>961</v>
      </c>
      <c r="D454">
        <v>204.76486499999999</v>
      </c>
      <c r="E454" s="2">
        <v>2</v>
      </c>
      <c r="F454">
        <v>213.499144</v>
      </c>
      <c r="G454" s="1">
        <v>3</v>
      </c>
      <c r="P454">
        <v>2</v>
      </c>
      <c r="Q454" t="str">
        <f>CONCATENATE(C454,E454,G454,I454)</f>
        <v>23</v>
      </c>
    </row>
    <row r="455" spans="1:17" x14ac:dyDescent="0.25">
      <c r="A455">
        <v>962</v>
      </c>
      <c r="D455">
        <v>204.76486499999999</v>
      </c>
      <c r="E455" s="2">
        <v>2</v>
      </c>
      <c r="F455">
        <v>213.499144</v>
      </c>
      <c r="G455" s="1">
        <v>3</v>
      </c>
      <c r="P455">
        <v>2</v>
      </c>
      <c r="Q455" t="str">
        <f>CONCATENATE(C455,E455,G455,I455)</f>
        <v>23</v>
      </c>
    </row>
    <row r="456" spans="1:17" x14ac:dyDescent="0.25">
      <c r="A456">
        <v>963</v>
      </c>
      <c r="D456">
        <v>204.70469900000001</v>
      </c>
      <c r="E456" s="2">
        <v>2</v>
      </c>
      <c r="F456">
        <v>213.499144</v>
      </c>
      <c r="G456" s="1">
        <v>3</v>
      </c>
      <c r="P456">
        <v>2</v>
      </c>
      <c r="Q456" t="str">
        <f>CONCATENATE(C456,E456,G456,I456)</f>
        <v>23</v>
      </c>
    </row>
    <row r="457" spans="1:17" x14ac:dyDescent="0.25">
      <c r="A457">
        <v>964</v>
      </c>
      <c r="D457">
        <v>204.70469900000001</v>
      </c>
      <c r="E457" s="2">
        <v>2</v>
      </c>
      <c r="F457">
        <v>213.499144</v>
      </c>
      <c r="G457" s="1">
        <v>3</v>
      </c>
      <c r="P457">
        <v>2</v>
      </c>
      <c r="Q457" t="str">
        <f>CONCATENATE(C457,E457,G457,I457)</f>
        <v>23</v>
      </c>
    </row>
    <row r="458" spans="1:17" x14ac:dyDescent="0.25">
      <c r="A458">
        <v>965</v>
      </c>
      <c r="D458">
        <v>204.70469900000001</v>
      </c>
      <c r="E458" s="2">
        <v>2</v>
      </c>
      <c r="F458">
        <v>213.499144</v>
      </c>
      <c r="G458" s="1">
        <v>3</v>
      </c>
      <c r="P458">
        <v>2</v>
      </c>
      <c r="Q458" t="str">
        <f>CONCATENATE(C458,E458,G458,I458)</f>
        <v>23</v>
      </c>
    </row>
    <row r="459" spans="1:17" x14ac:dyDescent="0.25">
      <c r="A459">
        <v>966</v>
      </c>
      <c r="D459">
        <v>204.70469900000001</v>
      </c>
      <c r="E459" s="2">
        <v>2</v>
      </c>
      <c r="F459">
        <v>213.499144</v>
      </c>
      <c r="G459" s="1">
        <v>3</v>
      </c>
      <c r="P459">
        <v>2</v>
      </c>
      <c r="Q459" t="str">
        <f>CONCATENATE(C459,E459,G459,I459)</f>
        <v>23</v>
      </c>
    </row>
    <row r="460" spans="1:17" x14ac:dyDescent="0.25">
      <c r="A460">
        <v>967</v>
      </c>
      <c r="D460">
        <v>204.70469900000001</v>
      </c>
      <c r="E460" s="2">
        <v>2</v>
      </c>
      <c r="F460">
        <v>213.499144</v>
      </c>
      <c r="G460" s="1">
        <v>3</v>
      </c>
      <c r="P460">
        <v>2</v>
      </c>
      <c r="Q460" t="str">
        <f>CONCATENATE(C460,E460,G460,I460)</f>
        <v>23</v>
      </c>
    </row>
    <row r="461" spans="1:17" x14ac:dyDescent="0.25">
      <c r="A461">
        <v>968</v>
      </c>
      <c r="D461">
        <v>204.70469900000001</v>
      </c>
      <c r="E461" s="2">
        <v>2</v>
      </c>
      <c r="F461">
        <v>213.499144</v>
      </c>
      <c r="G461" s="1">
        <v>3</v>
      </c>
      <c r="P461">
        <v>2</v>
      </c>
      <c r="Q461" t="str">
        <f>CONCATENATE(C461,E461,G461,I461)</f>
        <v>23</v>
      </c>
    </row>
    <row r="462" spans="1:17" x14ac:dyDescent="0.25">
      <c r="A462">
        <v>969</v>
      </c>
      <c r="D462">
        <v>204.70469900000001</v>
      </c>
      <c r="E462" s="2">
        <v>2</v>
      </c>
      <c r="F462">
        <v>213.499144</v>
      </c>
      <c r="G462" s="1">
        <v>3</v>
      </c>
      <c r="P462">
        <v>2</v>
      </c>
      <c r="Q462" t="str">
        <f>CONCATENATE(C462,E462,G462,I462)</f>
        <v>23</v>
      </c>
    </row>
    <row r="463" spans="1:17" x14ac:dyDescent="0.25">
      <c r="A463">
        <v>970</v>
      </c>
      <c r="D463">
        <v>204.70469900000001</v>
      </c>
      <c r="E463" s="2">
        <v>2</v>
      </c>
      <c r="F463">
        <v>213.499144</v>
      </c>
      <c r="G463" s="1">
        <v>3</v>
      </c>
      <c r="P463">
        <v>2</v>
      </c>
      <c r="Q463" t="str">
        <f>CONCATENATE(C463,E463,G463,I463)</f>
        <v>23</v>
      </c>
    </row>
    <row r="464" spans="1:17" x14ac:dyDescent="0.25">
      <c r="A464">
        <v>971</v>
      </c>
      <c r="D464">
        <v>204.70469900000001</v>
      </c>
      <c r="E464" s="2">
        <v>2</v>
      </c>
      <c r="F464">
        <v>213.499144</v>
      </c>
      <c r="G464" s="1">
        <v>3</v>
      </c>
      <c r="P464">
        <v>2</v>
      </c>
      <c r="Q464" t="str">
        <f>CONCATENATE(C464,E464,G464,I464)</f>
        <v>23</v>
      </c>
    </row>
    <row r="465" spans="1:17" x14ac:dyDescent="0.25">
      <c r="A465">
        <v>972</v>
      </c>
      <c r="B465">
        <v>195.31104199999999</v>
      </c>
      <c r="C465" s="4">
        <v>1</v>
      </c>
      <c r="D465">
        <v>204.70469900000001</v>
      </c>
      <c r="E465" s="2">
        <v>2</v>
      </c>
      <c r="F465">
        <v>213.499144</v>
      </c>
      <c r="G465" s="1">
        <v>3</v>
      </c>
      <c r="H465">
        <v>207.89723499999999</v>
      </c>
      <c r="I465" s="3">
        <v>4</v>
      </c>
      <c r="P465">
        <v>4</v>
      </c>
      <c r="Q465" t="str">
        <f>CONCATENATE(C465,E465,G465,I465)</f>
        <v>1234</v>
      </c>
    </row>
    <row r="466" spans="1:17" x14ac:dyDescent="0.25">
      <c r="A466">
        <v>973</v>
      </c>
      <c r="B466">
        <v>195.31104199999999</v>
      </c>
      <c r="C466" s="4">
        <v>1</v>
      </c>
      <c r="D466">
        <v>204.70469900000001</v>
      </c>
      <c r="E466" s="2">
        <v>2</v>
      </c>
      <c r="F466">
        <v>213.499144</v>
      </c>
      <c r="G466" s="1">
        <v>3</v>
      </c>
      <c r="H466">
        <v>207.89723499999999</v>
      </c>
      <c r="I466" s="3">
        <v>4</v>
      </c>
      <c r="P466">
        <v>4</v>
      </c>
      <c r="Q466" t="str">
        <f>CONCATENATE(C466,E466,G466,I466)</f>
        <v>1234</v>
      </c>
    </row>
    <row r="467" spans="1:17" x14ac:dyDescent="0.25">
      <c r="A467">
        <v>974</v>
      </c>
      <c r="B467">
        <v>195.31104199999999</v>
      </c>
      <c r="C467" s="4">
        <v>1</v>
      </c>
      <c r="D467">
        <v>203.139917</v>
      </c>
      <c r="E467" s="2">
        <v>2</v>
      </c>
      <c r="F467">
        <v>213.499144</v>
      </c>
      <c r="G467" s="1">
        <v>3</v>
      </c>
      <c r="H467">
        <v>207.89723499999999</v>
      </c>
      <c r="I467" s="3">
        <v>4</v>
      </c>
      <c r="P467">
        <v>4</v>
      </c>
      <c r="Q467" t="str">
        <f>CONCATENATE(C467,E467,G467,I467)</f>
        <v>1234</v>
      </c>
    </row>
    <row r="468" spans="1:17" x14ac:dyDescent="0.25">
      <c r="A468">
        <v>975</v>
      </c>
      <c r="B468">
        <v>195.31104199999999</v>
      </c>
      <c r="C468" s="4">
        <v>1</v>
      </c>
      <c r="F468">
        <v>213.499144</v>
      </c>
      <c r="G468" s="1">
        <v>3</v>
      </c>
      <c r="H468">
        <v>207.89723499999999</v>
      </c>
      <c r="I468" s="3">
        <v>4</v>
      </c>
      <c r="P468">
        <v>3</v>
      </c>
      <c r="Q468" t="str">
        <f>CONCATENATE(C468,E468,G468,I468)</f>
        <v>134</v>
      </c>
    </row>
    <row r="469" spans="1:17" x14ac:dyDescent="0.25">
      <c r="A469">
        <v>976</v>
      </c>
      <c r="B469">
        <v>195.31104199999999</v>
      </c>
      <c r="C469" s="4">
        <v>1</v>
      </c>
      <c r="F469">
        <v>213.499144</v>
      </c>
      <c r="G469" s="1">
        <v>3</v>
      </c>
      <c r="H469">
        <v>207.89723499999999</v>
      </c>
      <c r="I469" s="3">
        <v>4</v>
      </c>
      <c r="P469">
        <v>3</v>
      </c>
      <c r="Q469" t="str">
        <f>CONCATENATE(C469,E469,G469,I469)</f>
        <v>134</v>
      </c>
    </row>
    <row r="470" spans="1:17" x14ac:dyDescent="0.25">
      <c r="A470">
        <v>977</v>
      </c>
      <c r="B470">
        <v>195.31104199999999</v>
      </c>
      <c r="C470" s="4">
        <v>1</v>
      </c>
      <c r="H470">
        <v>207.89723499999999</v>
      </c>
      <c r="I470" s="3">
        <v>4</v>
      </c>
      <c r="P470">
        <v>2</v>
      </c>
      <c r="Q470" t="str">
        <f>CONCATENATE(C470,E470,G470,I470)</f>
        <v>14</v>
      </c>
    </row>
    <row r="471" spans="1:17" x14ac:dyDescent="0.25">
      <c r="A471">
        <v>978</v>
      </c>
      <c r="B471">
        <v>195.31104199999999</v>
      </c>
      <c r="C471" s="4">
        <v>1</v>
      </c>
      <c r="H471">
        <v>207.89723499999999</v>
      </c>
      <c r="I471" s="3">
        <v>4</v>
      </c>
      <c r="P471">
        <v>2</v>
      </c>
      <c r="Q471" t="str">
        <f>CONCATENATE(C471,E471,G471,I471)</f>
        <v>14</v>
      </c>
    </row>
    <row r="472" spans="1:17" x14ac:dyDescent="0.25">
      <c r="A472">
        <v>979</v>
      </c>
      <c r="B472">
        <v>195.31104199999999</v>
      </c>
      <c r="C472" s="4">
        <v>1</v>
      </c>
      <c r="H472">
        <v>207.89723499999999</v>
      </c>
      <c r="I472" s="3">
        <v>4</v>
      </c>
      <c r="P472">
        <v>2</v>
      </c>
      <c r="Q472" t="str">
        <f>CONCATENATE(C472,E472,G472,I472)</f>
        <v>14</v>
      </c>
    </row>
    <row r="473" spans="1:17" x14ac:dyDescent="0.25">
      <c r="A473">
        <v>980</v>
      </c>
      <c r="B473">
        <v>195.31104199999999</v>
      </c>
      <c r="C473" s="4">
        <v>1</v>
      </c>
      <c r="H473">
        <v>207.89723499999999</v>
      </c>
      <c r="I473" s="3">
        <v>4</v>
      </c>
      <c r="P473">
        <v>2</v>
      </c>
      <c r="Q473" t="str">
        <f>CONCATENATE(C473,E473,G473,I473)</f>
        <v>14</v>
      </c>
    </row>
    <row r="474" spans="1:17" x14ac:dyDescent="0.25">
      <c r="A474">
        <v>981</v>
      </c>
      <c r="B474">
        <v>195.31104199999999</v>
      </c>
      <c r="C474" s="4">
        <v>1</v>
      </c>
      <c r="H474">
        <v>207.89723499999999</v>
      </c>
      <c r="I474" s="3">
        <v>4</v>
      </c>
      <c r="P474">
        <v>2</v>
      </c>
      <c r="Q474" t="str">
        <f>CONCATENATE(C474,E474,G474,I474)</f>
        <v>14</v>
      </c>
    </row>
    <row r="475" spans="1:17" x14ac:dyDescent="0.25">
      <c r="A475">
        <v>982</v>
      </c>
      <c r="B475">
        <v>195.31104199999999</v>
      </c>
      <c r="C475" s="4">
        <v>1</v>
      </c>
      <c r="H475">
        <v>207.89723499999999</v>
      </c>
      <c r="I475" s="3">
        <v>4</v>
      </c>
      <c r="P475">
        <v>2</v>
      </c>
      <c r="Q475" t="str">
        <f>CONCATENATE(C475,E475,G475,I475)</f>
        <v>14</v>
      </c>
    </row>
    <row r="476" spans="1:17" x14ac:dyDescent="0.25">
      <c r="A476">
        <v>983</v>
      </c>
      <c r="B476">
        <v>195.31104199999999</v>
      </c>
      <c r="C476" s="4">
        <v>1</v>
      </c>
      <c r="H476">
        <v>207.89723499999999</v>
      </c>
      <c r="I476" s="3">
        <v>4</v>
      </c>
      <c r="P476">
        <v>2</v>
      </c>
      <c r="Q476" t="str">
        <f>CONCATENATE(C476,E476,G476,I476)</f>
        <v>14</v>
      </c>
    </row>
    <row r="477" spans="1:17" x14ac:dyDescent="0.25">
      <c r="A477">
        <v>984</v>
      </c>
      <c r="B477">
        <v>195.31104199999999</v>
      </c>
      <c r="C477" s="4">
        <v>1</v>
      </c>
      <c r="H477">
        <v>207.89723499999999</v>
      </c>
      <c r="I477" s="3">
        <v>4</v>
      </c>
      <c r="P477">
        <v>2</v>
      </c>
      <c r="Q477" t="str">
        <f>CONCATENATE(C477,E477,G477,I477)</f>
        <v>14</v>
      </c>
    </row>
    <row r="478" spans="1:17" x14ac:dyDescent="0.25">
      <c r="A478">
        <v>985</v>
      </c>
      <c r="B478">
        <v>195.31104199999999</v>
      </c>
      <c r="C478" s="4">
        <v>1</v>
      </c>
      <c r="H478">
        <v>207.89723499999999</v>
      </c>
      <c r="I478" s="3">
        <v>4</v>
      </c>
      <c r="P478">
        <v>2</v>
      </c>
      <c r="Q478" t="str">
        <f>CONCATENATE(C478,E478,G478,I478)</f>
        <v>14</v>
      </c>
    </row>
    <row r="479" spans="1:17" x14ac:dyDescent="0.25">
      <c r="A479">
        <v>986</v>
      </c>
      <c r="B479">
        <v>195.31104199999999</v>
      </c>
      <c r="C479" s="4">
        <v>1</v>
      </c>
      <c r="H479">
        <v>207.89723499999999</v>
      </c>
      <c r="I479" s="3">
        <v>4</v>
      </c>
      <c r="P479">
        <v>2</v>
      </c>
      <c r="Q479" t="str">
        <f>CONCATENATE(C479,E479,G479,I479)</f>
        <v>14</v>
      </c>
    </row>
    <row r="480" spans="1:17" x14ac:dyDescent="0.25">
      <c r="A480">
        <v>987</v>
      </c>
      <c r="B480">
        <v>195.31104199999999</v>
      </c>
      <c r="C480" s="4">
        <v>1</v>
      </c>
      <c r="H480">
        <v>207.89723499999999</v>
      </c>
      <c r="I480" s="3">
        <v>4</v>
      </c>
      <c r="P480">
        <v>2</v>
      </c>
      <c r="Q480" t="str">
        <f>CONCATENATE(C480,E480,G480,I480)</f>
        <v>14</v>
      </c>
    </row>
    <row r="481" spans="1:17" x14ac:dyDescent="0.25">
      <c r="A481">
        <v>988</v>
      </c>
      <c r="B481">
        <v>195.31104199999999</v>
      </c>
      <c r="C481" s="4">
        <v>1</v>
      </c>
      <c r="H481">
        <v>207.89723499999999</v>
      </c>
      <c r="I481" s="3">
        <v>4</v>
      </c>
      <c r="P481">
        <v>2</v>
      </c>
      <c r="Q481" t="str">
        <f>CONCATENATE(C481,E481,G481,I481)</f>
        <v>14</v>
      </c>
    </row>
    <row r="482" spans="1:17" x14ac:dyDescent="0.25">
      <c r="A482">
        <v>989</v>
      </c>
      <c r="B482">
        <v>195.31104199999999</v>
      </c>
      <c r="C482" s="4">
        <v>1</v>
      </c>
      <c r="H482">
        <v>207.89723499999999</v>
      </c>
      <c r="I482" s="3">
        <v>4</v>
      </c>
      <c r="P482">
        <v>2</v>
      </c>
      <c r="Q482" t="str">
        <f>CONCATENATE(C482,E482,G482,I482)</f>
        <v>14</v>
      </c>
    </row>
    <row r="483" spans="1:17" x14ac:dyDescent="0.25">
      <c r="A483">
        <v>990</v>
      </c>
      <c r="B483">
        <v>195.31104199999999</v>
      </c>
      <c r="C483" s="4">
        <v>1</v>
      </c>
      <c r="H483">
        <v>207.89723499999999</v>
      </c>
      <c r="I483" s="3">
        <v>4</v>
      </c>
      <c r="P483">
        <v>2</v>
      </c>
      <c r="Q483" t="str">
        <f>CONCATENATE(C483,E483,G483,I483)</f>
        <v>14</v>
      </c>
    </row>
    <row r="484" spans="1:17" x14ac:dyDescent="0.25">
      <c r="A484">
        <v>991</v>
      </c>
      <c r="B484">
        <v>195.31104199999999</v>
      </c>
      <c r="C484" s="4">
        <v>1</v>
      </c>
      <c r="H484">
        <v>207.89723499999999</v>
      </c>
      <c r="I484" s="3">
        <v>4</v>
      </c>
      <c r="P484">
        <v>2</v>
      </c>
      <c r="Q484" t="str">
        <f>CONCATENATE(C484,E484,G484,I484)</f>
        <v>14</v>
      </c>
    </row>
    <row r="485" spans="1:17" x14ac:dyDescent="0.25">
      <c r="A485">
        <v>992</v>
      </c>
      <c r="B485">
        <v>195.31104199999999</v>
      </c>
      <c r="C485" s="4">
        <v>1</v>
      </c>
      <c r="H485">
        <v>207.89723499999999</v>
      </c>
      <c r="I485" s="3">
        <v>4</v>
      </c>
      <c r="P485">
        <v>2</v>
      </c>
      <c r="Q485" t="str">
        <f>CONCATENATE(C485,E485,G485,I485)</f>
        <v>14</v>
      </c>
    </row>
    <row r="486" spans="1:17" x14ac:dyDescent="0.25">
      <c r="A486">
        <v>993</v>
      </c>
      <c r="B486">
        <v>195.31104199999999</v>
      </c>
      <c r="C486" s="4">
        <v>1</v>
      </c>
      <c r="H486">
        <v>207.89723499999999</v>
      </c>
      <c r="I486" s="3">
        <v>4</v>
      </c>
      <c r="P486">
        <v>2</v>
      </c>
      <c r="Q486" t="str">
        <f>CONCATENATE(C486,E486,G486,I486)</f>
        <v>14</v>
      </c>
    </row>
    <row r="487" spans="1:17" x14ac:dyDescent="0.25">
      <c r="A487">
        <v>994</v>
      </c>
      <c r="B487">
        <v>195.31104199999999</v>
      </c>
      <c r="C487" s="4">
        <v>1</v>
      </c>
      <c r="H487">
        <v>207.89723499999999</v>
      </c>
      <c r="I487" s="3">
        <v>4</v>
      </c>
      <c r="P487">
        <v>2</v>
      </c>
      <c r="Q487" t="str">
        <f>CONCATENATE(C487,E487,G487,I487)</f>
        <v>14</v>
      </c>
    </row>
    <row r="488" spans="1:17" x14ac:dyDescent="0.25">
      <c r="A488">
        <v>995</v>
      </c>
      <c r="B488">
        <v>195.31104199999999</v>
      </c>
      <c r="C488" s="4">
        <v>1</v>
      </c>
      <c r="H488">
        <v>207.89723499999999</v>
      </c>
      <c r="I488" s="3">
        <v>4</v>
      </c>
      <c r="P488">
        <v>2</v>
      </c>
      <c r="Q488" t="str">
        <f>CONCATENATE(C488,E488,G488,I488)</f>
        <v>14</v>
      </c>
    </row>
    <row r="489" spans="1:17" x14ac:dyDescent="0.25">
      <c r="A489">
        <v>996</v>
      </c>
      <c r="B489">
        <v>195.31104199999999</v>
      </c>
      <c r="C489" s="4">
        <v>1</v>
      </c>
      <c r="H489">
        <v>207.89723499999999</v>
      </c>
      <c r="I489" s="3">
        <v>4</v>
      </c>
      <c r="P489">
        <v>2</v>
      </c>
      <c r="Q489" t="str">
        <f>CONCATENATE(C489,E489,G489,I489)</f>
        <v>14</v>
      </c>
    </row>
    <row r="490" spans="1:17" x14ac:dyDescent="0.25">
      <c r="A490">
        <v>997</v>
      </c>
      <c r="B490">
        <v>195.31104199999999</v>
      </c>
      <c r="C490" s="4">
        <v>1</v>
      </c>
      <c r="H490">
        <v>207.89723499999999</v>
      </c>
      <c r="I490" s="3">
        <v>4</v>
      </c>
      <c r="P490">
        <v>2</v>
      </c>
      <c r="Q490" t="str">
        <f>CONCATENATE(C490,E490,G490,I490)</f>
        <v>14</v>
      </c>
    </row>
    <row r="491" spans="1:17" x14ac:dyDescent="0.25">
      <c r="A491">
        <v>998</v>
      </c>
      <c r="B491">
        <v>195.31104199999999</v>
      </c>
      <c r="C491" s="4">
        <v>1</v>
      </c>
      <c r="D491">
        <v>188.07428199999998</v>
      </c>
      <c r="E491" s="2">
        <v>2</v>
      </c>
      <c r="H491">
        <v>207.89723499999999</v>
      </c>
      <c r="I491" s="3">
        <v>4</v>
      </c>
      <c r="P491">
        <v>3</v>
      </c>
      <c r="Q491" t="str">
        <f>CONCATENATE(C491,E491,G491,I491)</f>
        <v>124</v>
      </c>
    </row>
    <row r="492" spans="1:17" x14ac:dyDescent="0.25">
      <c r="A492">
        <v>999</v>
      </c>
      <c r="B492">
        <v>195.31104199999999</v>
      </c>
      <c r="C492" s="4">
        <v>1</v>
      </c>
      <c r="D492">
        <v>188.07428199999998</v>
      </c>
      <c r="E492" s="2">
        <v>2</v>
      </c>
      <c r="F492">
        <v>199.71892700000001</v>
      </c>
      <c r="G492" s="1">
        <v>3</v>
      </c>
      <c r="H492">
        <v>207.89723499999999</v>
      </c>
      <c r="I492" s="3">
        <v>4</v>
      </c>
      <c r="P492">
        <v>4</v>
      </c>
      <c r="Q492" t="str">
        <f>CONCATENATE(C492,E492,G492,I492)</f>
        <v>1234</v>
      </c>
    </row>
    <row r="493" spans="1:17" x14ac:dyDescent="0.25">
      <c r="A493">
        <v>1000</v>
      </c>
      <c r="B493">
        <v>195.31104199999999</v>
      </c>
      <c r="C493" s="4">
        <v>1</v>
      </c>
      <c r="D493">
        <v>188.07428199999998</v>
      </c>
      <c r="E493" s="2">
        <v>2</v>
      </c>
      <c r="F493">
        <v>199.71892700000001</v>
      </c>
      <c r="G493" s="1">
        <v>3</v>
      </c>
      <c r="H493">
        <v>207.89723499999999</v>
      </c>
      <c r="I493" s="3">
        <v>4</v>
      </c>
      <c r="P493">
        <v>4</v>
      </c>
      <c r="Q493" t="str">
        <f>CONCATENATE(C493,E493,G493,I493)</f>
        <v>1234</v>
      </c>
    </row>
    <row r="494" spans="1:17" x14ac:dyDescent="0.25">
      <c r="A494">
        <v>1001</v>
      </c>
      <c r="B494">
        <v>195.31104199999999</v>
      </c>
      <c r="C494" s="4">
        <v>1</v>
      </c>
      <c r="D494">
        <v>188.07428199999998</v>
      </c>
      <c r="E494" s="2">
        <v>2</v>
      </c>
      <c r="F494">
        <v>199.71892700000001</v>
      </c>
      <c r="G494" s="1">
        <v>3</v>
      </c>
      <c r="H494">
        <v>207.89723499999999</v>
      </c>
      <c r="I494" s="3">
        <v>4</v>
      </c>
      <c r="P494">
        <v>4</v>
      </c>
      <c r="Q494" t="str">
        <f>CONCATENATE(C494,E494,G494,I494)</f>
        <v>1234</v>
      </c>
    </row>
    <row r="495" spans="1:17" x14ac:dyDescent="0.25">
      <c r="A495">
        <v>1002</v>
      </c>
      <c r="D495">
        <v>188.07428199999998</v>
      </c>
      <c r="E495" s="2">
        <v>2</v>
      </c>
      <c r="F495">
        <v>199.71892700000001</v>
      </c>
      <c r="G495" s="1">
        <v>3</v>
      </c>
      <c r="H495">
        <v>207.89723499999999</v>
      </c>
      <c r="I495" s="3">
        <v>4</v>
      </c>
      <c r="P495">
        <v>3</v>
      </c>
      <c r="Q495" t="str">
        <f>CONCATENATE(C495,E495,G495,I495)</f>
        <v>234</v>
      </c>
    </row>
    <row r="496" spans="1:17" x14ac:dyDescent="0.25">
      <c r="A496">
        <v>1003</v>
      </c>
      <c r="D496">
        <v>188.07428199999998</v>
      </c>
      <c r="E496" s="2">
        <v>2</v>
      </c>
      <c r="F496">
        <v>199.71892700000001</v>
      </c>
      <c r="G496" s="1">
        <v>3</v>
      </c>
      <c r="H496">
        <v>206.36357100000001</v>
      </c>
      <c r="I496" s="3">
        <v>4</v>
      </c>
      <c r="P496">
        <v>3</v>
      </c>
      <c r="Q496" t="str">
        <f>CONCATENATE(C496,E496,G496,I496)</f>
        <v>234</v>
      </c>
    </row>
    <row r="497" spans="1:17" x14ac:dyDescent="0.25">
      <c r="A497">
        <v>1004</v>
      </c>
      <c r="D497">
        <v>188.07428199999998</v>
      </c>
      <c r="E497" s="2">
        <v>2</v>
      </c>
      <c r="F497">
        <v>199.71892700000001</v>
      </c>
      <c r="G497" s="1">
        <v>3</v>
      </c>
      <c r="H497">
        <v>206.36357100000001</v>
      </c>
      <c r="I497" s="3">
        <v>4</v>
      </c>
      <c r="P497">
        <v>3</v>
      </c>
      <c r="Q497" t="str">
        <f>CONCATENATE(C497,E497,G497,I497)</f>
        <v>234</v>
      </c>
    </row>
    <row r="498" spans="1:17" x14ac:dyDescent="0.25">
      <c r="A498">
        <v>1005</v>
      </c>
      <c r="D498">
        <v>188.07428199999998</v>
      </c>
      <c r="E498" s="2">
        <v>2</v>
      </c>
      <c r="F498">
        <v>199.71892700000001</v>
      </c>
      <c r="G498" s="1">
        <v>3</v>
      </c>
      <c r="P498">
        <v>2</v>
      </c>
      <c r="Q498" t="str">
        <f>CONCATENATE(C498,E498,G498,I498)</f>
        <v>23</v>
      </c>
    </row>
    <row r="499" spans="1:17" x14ac:dyDescent="0.25">
      <c r="A499">
        <v>1006</v>
      </c>
      <c r="D499">
        <v>188.07428199999998</v>
      </c>
      <c r="E499" s="2">
        <v>2</v>
      </c>
      <c r="F499">
        <v>199.71892700000001</v>
      </c>
      <c r="G499" s="1">
        <v>3</v>
      </c>
      <c r="P499">
        <v>2</v>
      </c>
      <c r="Q499" t="str">
        <f>CONCATENATE(C499,E499,G499,I499)</f>
        <v>23</v>
      </c>
    </row>
    <row r="500" spans="1:17" x14ac:dyDescent="0.25">
      <c r="A500">
        <v>1007</v>
      </c>
      <c r="D500">
        <v>188.07428199999998</v>
      </c>
      <c r="E500" s="2">
        <v>2</v>
      </c>
      <c r="F500">
        <v>199.71892700000001</v>
      </c>
      <c r="G500" s="1">
        <v>3</v>
      </c>
      <c r="P500">
        <v>2</v>
      </c>
      <c r="Q500" t="str">
        <f>CONCATENATE(C500,E500,G500,I500)</f>
        <v>23</v>
      </c>
    </row>
    <row r="501" spans="1:17" x14ac:dyDescent="0.25">
      <c r="A501">
        <v>1008</v>
      </c>
      <c r="D501">
        <v>188.07428199999998</v>
      </c>
      <c r="E501" s="2">
        <v>2</v>
      </c>
      <c r="F501">
        <v>199.71892700000001</v>
      </c>
      <c r="G501" s="1">
        <v>3</v>
      </c>
      <c r="P501">
        <v>2</v>
      </c>
      <c r="Q501" t="str">
        <f>CONCATENATE(C501,E501,G501,I501)</f>
        <v>23</v>
      </c>
    </row>
    <row r="502" spans="1:17" x14ac:dyDescent="0.25">
      <c r="A502">
        <v>1009</v>
      </c>
      <c r="D502">
        <v>188.07428199999998</v>
      </c>
      <c r="E502" s="2">
        <v>2</v>
      </c>
      <c r="F502">
        <v>199.71892700000001</v>
      </c>
      <c r="G502" s="1">
        <v>3</v>
      </c>
      <c r="P502">
        <v>2</v>
      </c>
      <c r="Q502" t="str">
        <f>CONCATENATE(C502,E502,G502,I502)</f>
        <v>23</v>
      </c>
    </row>
    <row r="503" spans="1:17" x14ac:dyDescent="0.25">
      <c r="A503">
        <v>1010</v>
      </c>
      <c r="D503">
        <v>188.07428199999998</v>
      </c>
      <c r="E503" s="2">
        <v>2</v>
      </c>
      <c r="F503">
        <v>199.71892700000001</v>
      </c>
      <c r="G503" s="1">
        <v>3</v>
      </c>
      <c r="P503">
        <v>2</v>
      </c>
      <c r="Q503" t="str">
        <f>CONCATENATE(C503,E503,G503,I503)</f>
        <v>23</v>
      </c>
    </row>
    <row r="504" spans="1:17" x14ac:dyDescent="0.25">
      <c r="A504">
        <v>1011</v>
      </c>
      <c r="D504">
        <v>188.07428199999998</v>
      </c>
      <c r="E504" s="2">
        <v>2</v>
      </c>
      <c r="F504">
        <v>199.71892700000001</v>
      </c>
      <c r="G504" s="1">
        <v>3</v>
      </c>
      <c r="P504">
        <v>2</v>
      </c>
      <c r="Q504" t="str">
        <f>CONCATENATE(C504,E504,G504,I504)</f>
        <v>23</v>
      </c>
    </row>
    <row r="505" spans="1:17" x14ac:dyDescent="0.25">
      <c r="A505">
        <v>1012</v>
      </c>
      <c r="D505">
        <v>188.07428199999998</v>
      </c>
      <c r="E505" s="2">
        <v>2</v>
      </c>
      <c r="F505">
        <v>199.71892700000001</v>
      </c>
      <c r="G505" s="1">
        <v>3</v>
      </c>
      <c r="P505">
        <v>2</v>
      </c>
      <c r="Q505" t="str">
        <f>CONCATENATE(C505,E505,G505,I505)</f>
        <v>23</v>
      </c>
    </row>
    <row r="506" spans="1:17" x14ac:dyDescent="0.25">
      <c r="A506">
        <v>1013</v>
      </c>
      <c r="D506">
        <v>188.07428199999998</v>
      </c>
      <c r="E506" s="2">
        <v>2</v>
      </c>
      <c r="F506">
        <v>199.71892700000001</v>
      </c>
      <c r="G506" s="1">
        <v>3</v>
      </c>
      <c r="P506">
        <v>2</v>
      </c>
      <c r="Q506" t="str">
        <f>CONCATENATE(C506,E506,G506,I506)</f>
        <v>23</v>
      </c>
    </row>
    <row r="507" spans="1:17" x14ac:dyDescent="0.25">
      <c r="A507">
        <v>1014</v>
      </c>
      <c r="D507">
        <v>188.07428199999998</v>
      </c>
      <c r="E507" s="2">
        <v>2</v>
      </c>
      <c r="F507">
        <v>199.71892700000001</v>
      </c>
      <c r="G507" s="1">
        <v>3</v>
      </c>
      <c r="P507">
        <v>2</v>
      </c>
      <c r="Q507" t="str">
        <f>CONCATENATE(C507,E507,G507,I507)</f>
        <v>23</v>
      </c>
    </row>
    <row r="508" spans="1:17" x14ac:dyDescent="0.25">
      <c r="A508">
        <v>1015</v>
      </c>
      <c r="D508">
        <v>188.07428199999998</v>
      </c>
      <c r="E508" s="2">
        <v>2</v>
      </c>
      <c r="F508">
        <v>199.71892700000001</v>
      </c>
      <c r="G508" s="1">
        <v>3</v>
      </c>
      <c r="P508">
        <v>2</v>
      </c>
      <c r="Q508" t="str">
        <f>CONCATENATE(C508,E508,G508,I508)</f>
        <v>23</v>
      </c>
    </row>
    <row r="509" spans="1:17" x14ac:dyDescent="0.25">
      <c r="A509">
        <v>1016</v>
      </c>
      <c r="D509">
        <v>188.07428199999998</v>
      </c>
      <c r="E509" s="2">
        <v>2</v>
      </c>
      <c r="F509">
        <v>199.71892700000001</v>
      </c>
      <c r="G509" s="1">
        <v>3</v>
      </c>
      <c r="P509">
        <v>2</v>
      </c>
      <c r="Q509" t="str">
        <f>CONCATENATE(C509,E509,G509,I509)</f>
        <v>23</v>
      </c>
    </row>
    <row r="510" spans="1:17" x14ac:dyDescent="0.25">
      <c r="A510">
        <v>1017</v>
      </c>
      <c r="D510">
        <v>188.07428199999998</v>
      </c>
      <c r="E510" s="2">
        <v>2</v>
      </c>
      <c r="F510">
        <v>199.71892700000001</v>
      </c>
      <c r="G510" s="1">
        <v>3</v>
      </c>
      <c r="P510">
        <v>2</v>
      </c>
      <c r="Q510" t="str">
        <f>CONCATENATE(C510,E510,G510,I510)</f>
        <v>23</v>
      </c>
    </row>
    <row r="511" spans="1:17" x14ac:dyDescent="0.25">
      <c r="A511">
        <v>1018</v>
      </c>
      <c r="D511">
        <v>188.07428199999998</v>
      </c>
      <c r="E511" s="2">
        <v>2</v>
      </c>
      <c r="F511">
        <v>199.71892700000001</v>
      </c>
      <c r="G511" s="1">
        <v>3</v>
      </c>
      <c r="P511">
        <v>2</v>
      </c>
      <c r="Q511" t="str">
        <f>CONCATENATE(C511,E511,G511,I511)</f>
        <v>23</v>
      </c>
    </row>
    <row r="512" spans="1:17" x14ac:dyDescent="0.25">
      <c r="A512">
        <v>1019</v>
      </c>
      <c r="D512">
        <v>188.07428199999998</v>
      </c>
      <c r="E512" s="2">
        <v>2</v>
      </c>
      <c r="F512">
        <v>199.71892700000001</v>
      </c>
      <c r="G512" s="1">
        <v>3</v>
      </c>
      <c r="P512">
        <v>2</v>
      </c>
      <c r="Q512" t="str">
        <f>CONCATENATE(C512,E512,G512,I512)</f>
        <v>23</v>
      </c>
    </row>
    <row r="513" spans="1:17" x14ac:dyDescent="0.25">
      <c r="A513">
        <v>1020</v>
      </c>
      <c r="D513">
        <v>188.07428199999998</v>
      </c>
      <c r="E513" s="2">
        <v>2</v>
      </c>
      <c r="F513">
        <v>199.71892700000001</v>
      </c>
      <c r="G513" s="1">
        <v>3</v>
      </c>
      <c r="P513">
        <v>2</v>
      </c>
      <c r="Q513" t="str">
        <f>CONCATENATE(C513,E513,G513,I513)</f>
        <v>23</v>
      </c>
    </row>
    <row r="514" spans="1:17" x14ac:dyDescent="0.25">
      <c r="A514">
        <v>1021</v>
      </c>
      <c r="D514">
        <v>188.07428199999998</v>
      </c>
      <c r="E514" s="2">
        <v>2</v>
      </c>
      <c r="F514">
        <v>199.71892700000001</v>
      </c>
      <c r="G514" s="1">
        <v>3</v>
      </c>
      <c r="P514">
        <v>2</v>
      </c>
      <c r="Q514" t="str">
        <f>CONCATENATE(C514,E514,G514,I514)</f>
        <v>23</v>
      </c>
    </row>
    <row r="515" spans="1:17" x14ac:dyDescent="0.25">
      <c r="A515">
        <v>1022</v>
      </c>
      <c r="D515">
        <v>188.07428199999998</v>
      </c>
      <c r="E515" s="2">
        <v>2</v>
      </c>
      <c r="F515">
        <v>199.71892700000001</v>
      </c>
      <c r="G515" s="1">
        <v>3</v>
      </c>
      <c r="P515">
        <v>2</v>
      </c>
      <c r="Q515" t="str">
        <f>CONCATENATE(C515,E515,G515,I515)</f>
        <v>23</v>
      </c>
    </row>
    <row r="516" spans="1:17" x14ac:dyDescent="0.25">
      <c r="A516">
        <v>1023</v>
      </c>
      <c r="D516">
        <v>188.07428199999998</v>
      </c>
      <c r="E516" s="2">
        <v>2</v>
      </c>
      <c r="F516">
        <v>199.71892700000001</v>
      </c>
      <c r="G516" s="1">
        <v>3</v>
      </c>
      <c r="P516">
        <v>2</v>
      </c>
      <c r="Q516" t="str">
        <f>CONCATENATE(C516,E516,G516,I516)</f>
        <v>23</v>
      </c>
    </row>
    <row r="517" spans="1:17" x14ac:dyDescent="0.25">
      <c r="A517">
        <v>1024</v>
      </c>
      <c r="D517">
        <v>188.07428199999998</v>
      </c>
      <c r="E517" s="2">
        <v>2</v>
      </c>
      <c r="F517">
        <v>199.71892700000001</v>
      </c>
      <c r="G517" s="1">
        <v>3</v>
      </c>
      <c r="P517">
        <v>2</v>
      </c>
      <c r="Q517" t="str">
        <f>CONCATENATE(C517,E517,G517,I517)</f>
        <v>23</v>
      </c>
    </row>
    <row r="518" spans="1:17" x14ac:dyDescent="0.25">
      <c r="A518">
        <v>1025</v>
      </c>
      <c r="D518">
        <v>188.07428199999998</v>
      </c>
      <c r="E518" s="2">
        <v>2</v>
      </c>
      <c r="F518">
        <v>199.71892700000001</v>
      </c>
      <c r="G518" s="1">
        <v>3</v>
      </c>
      <c r="P518">
        <v>2</v>
      </c>
      <c r="Q518" t="str">
        <f>CONCATENATE(C518,E518,G518,I518)</f>
        <v>23</v>
      </c>
    </row>
    <row r="519" spans="1:17" x14ac:dyDescent="0.25">
      <c r="A519">
        <v>1026</v>
      </c>
      <c r="D519">
        <v>188.07428199999998</v>
      </c>
      <c r="E519" s="2">
        <v>2</v>
      </c>
      <c r="F519">
        <v>199.71892700000001</v>
      </c>
      <c r="G519" s="1">
        <v>3</v>
      </c>
      <c r="P519">
        <v>2</v>
      </c>
      <c r="Q519" t="str">
        <f>CONCATENATE(C519,E519,G519,I519)</f>
        <v>23</v>
      </c>
    </row>
    <row r="520" spans="1:17" x14ac:dyDescent="0.25">
      <c r="A520">
        <v>1027</v>
      </c>
      <c r="D520">
        <v>188.07428199999998</v>
      </c>
      <c r="E520" s="2">
        <v>2</v>
      </c>
      <c r="F520">
        <v>199.71892700000001</v>
      </c>
      <c r="G520" s="1">
        <v>3</v>
      </c>
      <c r="P520">
        <v>2</v>
      </c>
      <c r="Q520" t="str">
        <f>CONCATENATE(C520,E520,G520,I520)</f>
        <v>23</v>
      </c>
    </row>
    <row r="521" spans="1:17" x14ac:dyDescent="0.25">
      <c r="A521">
        <v>1028</v>
      </c>
      <c r="D521">
        <v>188.07428199999998</v>
      </c>
      <c r="E521" s="2">
        <v>2</v>
      </c>
      <c r="F521">
        <v>199.71892700000001</v>
      </c>
      <c r="G521" s="1">
        <v>3</v>
      </c>
      <c r="P521">
        <v>2</v>
      </c>
      <c r="Q521" t="str">
        <f>CONCATENATE(C521,E521,G521,I521)</f>
        <v>23</v>
      </c>
    </row>
    <row r="522" spans="1:17" x14ac:dyDescent="0.25">
      <c r="A522">
        <v>1029</v>
      </c>
      <c r="B522">
        <v>180.50859299999999</v>
      </c>
      <c r="C522" s="4">
        <v>1</v>
      </c>
      <c r="D522">
        <v>188.07428199999998</v>
      </c>
      <c r="E522" s="2">
        <v>2</v>
      </c>
      <c r="F522">
        <v>199.71892700000001</v>
      </c>
      <c r="G522" s="1">
        <v>3</v>
      </c>
      <c r="H522">
        <v>193.33736099999999</v>
      </c>
      <c r="I522" s="3">
        <v>4</v>
      </c>
      <c r="P522">
        <v>4</v>
      </c>
      <c r="Q522" t="str">
        <f>CONCATENATE(C522,E522,G522,I522)</f>
        <v>1234</v>
      </c>
    </row>
    <row r="523" spans="1:17" x14ac:dyDescent="0.25">
      <c r="A523">
        <v>1030</v>
      </c>
      <c r="B523">
        <v>180.50859299999999</v>
      </c>
      <c r="C523" s="4">
        <v>1</v>
      </c>
      <c r="D523">
        <v>188.07428199999998</v>
      </c>
      <c r="E523" s="2">
        <v>2</v>
      </c>
      <c r="F523">
        <v>199.71892700000001</v>
      </c>
      <c r="G523" s="1">
        <v>3</v>
      </c>
      <c r="H523">
        <v>193.33736099999999</v>
      </c>
      <c r="I523" s="3">
        <v>4</v>
      </c>
      <c r="P523">
        <v>4</v>
      </c>
      <c r="Q523" t="str">
        <f>CONCATENATE(C523,E523,G523,I523)</f>
        <v>1234</v>
      </c>
    </row>
    <row r="524" spans="1:17" x14ac:dyDescent="0.25">
      <c r="A524">
        <v>1031</v>
      </c>
      <c r="B524">
        <v>180.50859299999999</v>
      </c>
      <c r="C524" s="4">
        <v>1</v>
      </c>
      <c r="D524">
        <v>188.07428199999998</v>
      </c>
      <c r="E524" s="2">
        <v>2</v>
      </c>
      <c r="F524">
        <v>199.71892700000001</v>
      </c>
      <c r="G524" s="1">
        <v>3</v>
      </c>
      <c r="H524">
        <v>193.33736099999999</v>
      </c>
      <c r="I524" s="3">
        <v>4</v>
      </c>
      <c r="P524">
        <v>4</v>
      </c>
      <c r="Q524" t="str">
        <f>CONCATENATE(C524,E524,G524,I524)</f>
        <v>1234</v>
      </c>
    </row>
    <row r="525" spans="1:17" x14ac:dyDescent="0.25">
      <c r="A525">
        <v>1032</v>
      </c>
      <c r="B525">
        <v>180.50859299999999</v>
      </c>
      <c r="C525" s="4">
        <v>1</v>
      </c>
      <c r="D525">
        <v>188.07428199999998</v>
      </c>
      <c r="E525" s="2">
        <v>2</v>
      </c>
      <c r="F525">
        <v>199.71892700000001</v>
      </c>
      <c r="G525" s="1">
        <v>3</v>
      </c>
      <c r="H525">
        <v>193.33736099999999</v>
      </c>
      <c r="I525" s="3">
        <v>4</v>
      </c>
      <c r="P525">
        <v>4</v>
      </c>
      <c r="Q525" t="str">
        <f>CONCATENATE(C525,E525,G525,I525)</f>
        <v>1234</v>
      </c>
    </row>
    <row r="526" spans="1:17" x14ac:dyDescent="0.25">
      <c r="A526">
        <v>1033</v>
      </c>
      <c r="B526">
        <v>180.50859299999999</v>
      </c>
      <c r="C526" s="4">
        <v>1</v>
      </c>
      <c r="D526">
        <v>188.07428199999998</v>
      </c>
      <c r="E526" s="2">
        <v>2</v>
      </c>
      <c r="F526">
        <v>199.71892700000001</v>
      </c>
      <c r="G526" s="1">
        <v>3</v>
      </c>
      <c r="H526">
        <v>193.33736099999999</v>
      </c>
      <c r="I526" s="3">
        <v>4</v>
      </c>
      <c r="P526">
        <v>4</v>
      </c>
      <c r="Q526" t="str">
        <f>CONCATENATE(C526,E526,G526,I526)</f>
        <v>1234</v>
      </c>
    </row>
    <row r="527" spans="1:17" x14ac:dyDescent="0.25">
      <c r="A527">
        <v>1034</v>
      </c>
      <c r="B527">
        <v>180.50859299999999</v>
      </c>
      <c r="C527" s="4">
        <v>1</v>
      </c>
      <c r="F527">
        <v>199.71892700000001</v>
      </c>
      <c r="G527" s="1">
        <v>3</v>
      </c>
      <c r="H527">
        <v>193.33736099999999</v>
      </c>
      <c r="I527" s="3">
        <v>4</v>
      </c>
      <c r="P527">
        <v>3</v>
      </c>
      <c r="Q527" t="str">
        <f>CONCATENATE(C527,E527,G527,I527)</f>
        <v>134</v>
      </c>
    </row>
    <row r="528" spans="1:17" x14ac:dyDescent="0.25">
      <c r="A528">
        <v>1035</v>
      </c>
      <c r="B528">
        <v>180.50859299999999</v>
      </c>
      <c r="C528" s="4">
        <v>1</v>
      </c>
      <c r="F528">
        <v>199.71892700000001</v>
      </c>
      <c r="G528" s="1">
        <v>3</v>
      </c>
      <c r="H528">
        <v>193.33736099999999</v>
      </c>
      <c r="I528" s="3">
        <v>4</v>
      </c>
      <c r="P528">
        <v>3</v>
      </c>
      <c r="Q528" t="str">
        <f>CONCATENATE(C528,E528,G528,I528)</f>
        <v>134</v>
      </c>
    </row>
    <row r="529" spans="1:17" x14ac:dyDescent="0.25">
      <c r="A529">
        <v>1036</v>
      </c>
      <c r="B529">
        <v>180.50859299999999</v>
      </c>
      <c r="C529" s="4">
        <v>1</v>
      </c>
      <c r="F529">
        <v>199.71892700000001</v>
      </c>
      <c r="G529" s="1">
        <v>3</v>
      </c>
      <c r="H529">
        <v>193.33736099999999</v>
      </c>
      <c r="I529" s="3">
        <v>4</v>
      </c>
      <c r="P529">
        <v>3</v>
      </c>
      <c r="Q529" t="str">
        <f>CONCATENATE(C529,E529,G529,I529)</f>
        <v>134</v>
      </c>
    </row>
    <row r="530" spans="1:17" x14ac:dyDescent="0.25">
      <c r="A530">
        <v>1037</v>
      </c>
      <c r="B530">
        <v>180.50859299999999</v>
      </c>
      <c r="C530" s="4">
        <v>1</v>
      </c>
      <c r="F530">
        <v>199.71892700000001</v>
      </c>
      <c r="G530" s="1">
        <v>3</v>
      </c>
      <c r="H530">
        <v>193.33736099999999</v>
      </c>
      <c r="I530" s="3">
        <v>4</v>
      </c>
      <c r="P530">
        <v>3</v>
      </c>
      <c r="Q530" t="str">
        <f>CONCATENATE(C530,E530,G530,I530)</f>
        <v>134</v>
      </c>
    </row>
    <row r="531" spans="1:17" x14ac:dyDescent="0.25">
      <c r="A531">
        <v>1038</v>
      </c>
      <c r="B531">
        <v>180.50859299999999</v>
      </c>
      <c r="C531" s="4">
        <v>1</v>
      </c>
      <c r="F531">
        <v>199.71892700000001</v>
      </c>
      <c r="G531" s="1">
        <v>3</v>
      </c>
      <c r="H531">
        <v>193.33736099999999</v>
      </c>
      <c r="I531" s="3">
        <v>4</v>
      </c>
      <c r="P531">
        <v>3</v>
      </c>
      <c r="Q531" t="str">
        <f>CONCATENATE(C531,E531,G531,I531)</f>
        <v>134</v>
      </c>
    </row>
    <row r="532" spans="1:17" x14ac:dyDescent="0.25">
      <c r="A532">
        <v>1039</v>
      </c>
      <c r="B532">
        <v>180.50859299999999</v>
      </c>
      <c r="C532" s="4">
        <v>1</v>
      </c>
      <c r="H532">
        <v>193.33736099999999</v>
      </c>
      <c r="I532" s="3">
        <v>4</v>
      </c>
      <c r="P532">
        <v>2</v>
      </c>
      <c r="Q532" t="str">
        <f>CONCATENATE(C532,E532,G532,I532)</f>
        <v>14</v>
      </c>
    </row>
    <row r="533" spans="1:17" x14ac:dyDescent="0.25">
      <c r="A533">
        <v>1040</v>
      </c>
      <c r="B533">
        <v>180.50859299999999</v>
      </c>
      <c r="C533" s="4">
        <v>1</v>
      </c>
      <c r="H533">
        <v>193.33736099999999</v>
      </c>
      <c r="I533" s="3">
        <v>4</v>
      </c>
      <c r="P533">
        <v>2</v>
      </c>
      <c r="Q533" t="str">
        <f>CONCATENATE(C533,E533,G533,I533)</f>
        <v>14</v>
      </c>
    </row>
    <row r="534" spans="1:17" x14ac:dyDescent="0.25">
      <c r="A534">
        <v>1041</v>
      </c>
      <c r="B534">
        <v>180.50859299999999</v>
      </c>
      <c r="C534" s="4">
        <v>1</v>
      </c>
      <c r="H534">
        <v>193.33736099999999</v>
      </c>
      <c r="I534" s="3">
        <v>4</v>
      </c>
      <c r="P534">
        <v>2</v>
      </c>
      <c r="Q534" t="str">
        <f>CONCATENATE(C534,E534,G534,I534)</f>
        <v>14</v>
      </c>
    </row>
    <row r="535" spans="1:17" x14ac:dyDescent="0.25">
      <c r="A535">
        <v>1042</v>
      </c>
      <c r="B535">
        <v>180.50859299999999</v>
      </c>
      <c r="C535" s="4">
        <v>1</v>
      </c>
      <c r="H535">
        <v>193.33736099999999</v>
      </c>
      <c r="I535" s="3">
        <v>4</v>
      </c>
      <c r="P535">
        <v>2</v>
      </c>
      <c r="Q535" t="str">
        <f>CONCATENATE(C535,E535,G535,I535)</f>
        <v>14</v>
      </c>
    </row>
    <row r="536" spans="1:17" x14ac:dyDescent="0.25">
      <c r="A536">
        <v>1043</v>
      </c>
      <c r="B536">
        <v>180.50859299999999</v>
      </c>
      <c r="C536" s="4">
        <v>1</v>
      </c>
      <c r="H536">
        <v>193.33736099999999</v>
      </c>
      <c r="I536" s="3">
        <v>4</v>
      </c>
      <c r="P536">
        <v>2</v>
      </c>
      <c r="Q536" t="str">
        <f>CONCATENATE(C536,E536,G536,I536)</f>
        <v>14</v>
      </c>
    </row>
    <row r="537" spans="1:17" x14ac:dyDescent="0.25">
      <c r="A537">
        <v>1044</v>
      </c>
      <c r="B537">
        <v>180.50859299999999</v>
      </c>
      <c r="C537" s="4">
        <v>1</v>
      </c>
      <c r="H537">
        <v>193.33736099999999</v>
      </c>
      <c r="I537" s="3">
        <v>4</v>
      </c>
      <c r="P537">
        <v>2</v>
      </c>
      <c r="Q537" t="str">
        <f>CONCATENATE(C537,E537,G537,I537)</f>
        <v>14</v>
      </c>
    </row>
    <row r="538" spans="1:17" x14ac:dyDescent="0.25">
      <c r="A538">
        <v>1045</v>
      </c>
      <c r="B538">
        <v>180.50859299999999</v>
      </c>
      <c r="C538" s="4">
        <v>1</v>
      </c>
      <c r="H538">
        <v>193.33736099999999</v>
      </c>
      <c r="I538" s="3">
        <v>4</v>
      </c>
      <c r="P538">
        <v>2</v>
      </c>
      <c r="Q538" t="str">
        <f>CONCATENATE(C538,E538,G538,I538)</f>
        <v>14</v>
      </c>
    </row>
    <row r="539" spans="1:17" x14ac:dyDescent="0.25">
      <c r="A539">
        <v>1046</v>
      </c>
      <c r="B539">
        <v>180.50859299999999</v>
      </c>
      <c r="C539" s="4">
        <v>1</v>
      </c>
      <c r="H539">
        <v>193.33736099999999</v>
      </c>
      <c r="I539" s="3">
        <v>4</v>
      </c>
      <c r="P539">
        <v>2</v>
      </c>
      <c r="Q539" t="str">
        <f>CONCATENATE(C539,E539,G539,I539)</f>
        <v>14</v>
      </c>
    </row>
    <row r="540" spans="1:17" x14ac:dyDescent="0.25">
      <c r="A540">
        <v>1047</v>
      </c>
      <c r="B540">
        <v>180.50859299999999</v>
      </c>
      <c r="C540" s="4">
        <v>1</v>
      </c>
      <c r="H540">
        <v>193.33736099999999</v>
      </c>
      <c r="I540" s="3">
        <v>4</v>
      </c>
      <c r="P540">
        <v>2</v>
      </c>
      <c r="Q540" t="str">
        <f>CONCATENATE(C540,E540,G540,I540)</f>
        <v>14</v>
      </c>
    </row>
    <row r="541" spans="1:17" x14ac:dyDescent="0.25">
      <c r="A541">
        <v>1048</v>
      </c>
      <c r="B541">
        <v>180.50859299999999</v>
      </c>
      <c r="C541" s="4">
        <v>1</v>
      </c>
      <c r="H541">
        <v>193.33736099999999</v>
      </c>
      <c r="I541" s="3">
        <v>4</v>
      </c>
      <c r="P541">
        <v>2</v>
      </c>
      <c r="Q541" t="str">
        <f>CONCATENATE(C541,E541,G541,I541)</f>
        <v>14</v>
      </c>
    </row>
    <row r="542" spans="1:17" x14ac:dyDescent="0.25">
      <c r="A542">
        <v>1049</v>
      </c>
      <c r="B542">
        <v>180.50859299999999</v>
      </c>
      <c r="C542" s="4">
        <v>1</v>
      </c>
      <c r="H542">
        <v>193.33736099999999</v>
      </c>
      <c r="I542" s="3">
        <v>4</v>
      </c>
      <c r="P542">
        <v>2</v>
      </c>
      <c r="Q542" t="str">
        <f>CONCATENATE(C542,E542,G542,I542)</f>
        <v>14</v>
      </c>
    </row>
    <row r="543" spans="1:17" x14ac:dyDescent="0.25">
      <c r="A543">
        <v>1050</v>
      </c>
      <c r="B543">
        <v>180.50859299999999</v>
      </c>
      <c r="C543" s="4">
        <v>1</v>
      </c>
      <c r="H543">
        <v>193.33736099999999</v>
      </c>
      <c r="I543" s="3">
        <v>4</v>
      </c>
      <c r="P543">
        <v>2</v>
      </c>
      <c r="Q543" t="str">
        <f>CONCATENATE(C543,E543,G543,I543)</f>
        <v>14</v>
      </c>
    </row>
    <row r="544" spans="1:17" x14ac:dyDescent="0.25">
      <c r="A544">
        <v>1051</v>
      </c>
      <c r="B544">
        <v>180.50859299999999</v>
      </c>
      <c r="C544" s="4">
        <v>1</v>
      </c>
      <c r="H544">
        <v>193.33736099999999</v>
      </c>
      <c r="I544" s="3">
        <v>4</v>
      </c>
      <c r="P544">
        <v>2</v>
      </c>
      <c r="Q544" t="str">
        <f>CONCATENATE(C544,E544,G544,I544)</f>
        <v>14</v>
      </c>
    </row>
    <row r="545" spans="1:17" x14ac:dyDescent="0.25">
      <c r="A545">
        <v>1052</v>
      </c>
      <c r="B545">
        <v>180.50859299999999</v>
      </c>
      <c r="C545" s="4">
        <v>1</v>
      </c>
      <c r="H545">
        <v>193.33736099999999</v>
      </c>
      <c r="I545" s="3">
        <v>4</v>
      </c>
      <c r="P545">
        <v>2</v>
      </c>
      <c r="Q545" t="str">
        <f>CONCATENATE(C545,E545,G545,I545)</f>
        <v>14</v>
      </c>
    </row>
    <row r="546" spans="1:17" x14ac:dyDescent="0.25">
      <c r="A546">
        <v>1053</v>
      </c>
      <c r="B546">
        <v>180.50859299999999</v>
      </c>
      <c r="C546" s="4">
        <v>1</v>
      </c>
      <c r="H546">
        <v>193.33736099999999</v>
      </c>
      <c r="I546" s="3">
        <v>4</v>
      </c>
      <c r="P546">
        <v>2</v>
      </c>
      <c r="Q546" t="str">
        <f>CONCATENATE(C546,E546,G546,I546)</f>
        <v>14</v>
      </c>
    </row>
    <row r="547" spans="1:17" x14ac:dyDescent="0.25">
      <c r="A547">
        <v>1054</v>
      </c>
      <c r="B547">
        <v>180.50859299999999</v>
      </c>
      <c r="C547" s="4">
        <v>1</v>
      </c>
      <c r="H547">
        <v>193.33736099999999</v>
      </c>
      <c r="I547" s="3">
        <v>4</v>
      </c>
      <c r="P547">
        <v>2</v>
      </c>
      <c r="Q547" t="str">
        <f>CONCATENATE(C547,E547,G547,I547)</f>
        <v>14</v>
      </c>
    </row>
    <row r="548" spans="1:17" x14ac:dyDescent="0.25">
      <c r="A548">
        <v>1055</v>
      </c>
      <c r="B548">
        <v>180.50859299999999</v>
      </c>
      <c r="C548" s="4">
        <v>1</v>
      </c>
      <c r="H548">
        <v>193.33736099999999</v>
      </c>
      <c r="I548" s="3">
        <v>4</v>
      </c>
      <c r="P548">
        <v>2</v>
      </c>
      <c r="Q548" t="str">
        <f>CONCATENATE(C548,E548,G548,I548)</f>
        <v>14</v>
      </c>
    </row>
    <row r="549" spans="1:17" x14ac:dyDescent="0.25">
      <c r="A549">
        <v>1056</v>
      </c>
      <c r="B549">
        <v>180.50859299999999</v>
      </c>
      <c r="C549" s="4">
        <v>1</v>
      </c>
      <c r="D549">
        <v>172.61397599999998</v>
      </c>
      <c r="E549" s="2">
        <v>2</v>
      </c>
      <c r="H549">
        <v>193.33736099999999</v>
      </c>
      <c r="I549" s="3">
        <v>4</v>
      </c>
      <c r="P549">
        <v>3</v>
      </c>
      <c r="Q549" t="str">
        <f>CONCATENATE(C549,E549,G549,I549)</f>
        <v>124</v>
      </c>
    </row>
    <row r="550" spans="1:17" x14ac:dyDescent="0.25">
      <c r="A550">
        <v>1057</v>
      </c>
      <c r="B550">
        <v>180.50859299999999</v>
      </c>
      <c r="C550" s="4">
        <v>1</v>
      </c>
      <c r="D550">
        <v>172.61397599999998</v>
      </c>
      <c r="E550" s="2">
        <v>2</v>
      </c>
      <c r="F550">
        <v>185.179665</v>
      </c>
      <c r="G550" s="1">
        <v>3</v>
      </c>
      <c r="H550">
        <v>193.33736099999999</v>
      </c>
      <c r="I550" s="3">
        <v>4</v>
      </c>
      <c r="P550">
        <v>4</v>
      </c>
      <c r="Q550" t="str">
        <f>CONCATENATE(C550,E550,G550,I550)</f>
        <v>1234</v>
      </c>
    </row>
    <row r="551" spans="1:17" x14ac:dyDescent="0.25">
      <c r="A551">
        <v>1058</v>
      </c>
      <c r="B551">
        <v>180.50859299999999</v>
      </c>
      <c r="C551" s="4">
        <v>1</v>
      </c>
      <c r="D551">
        <v>172.61397599999998</v>
      </c>
      <c r="E551" s="2">
        <v>2</v>
      </c>
      <c r="F551">
        <v>185.179665</v>
      </c>
      <c r="G551" s="1">
        <v>3</v>
      </c>
      <c r="H551">
        <v>193.33736099999999</v>
      </c>
      <c r="I551" s="3">
        <v>4</v>
      </c>
      <c r="P551">
        <v>4</v>
      </c>
      <c r="Q551" t="str">
        <f>CONCATENATE(C551,E551,G551,I551)</f>
        <v>1234</v>
      </c>
    </row>
    <row r="552" spans="1:17" x14ac:dyDescent="0.25">
      <c r="A552">
        <v>1059</v>
      </c>
      <c r="B552">
        <v>180.50859299999999</v>
      </c>
      <c r="C552" s="4">
        <v>1</v>
      </c>
      <c r="D552">
        <v>172.61397599999998</v>
      </c>
      <c r="E552" s="2">
        <v>2</v>
      </c>
      <c r="F552">
        <v>185.179665</v>
      </c>
      <c r="G552" s="1">
        <v>3</v>
      </c>
      <c r="H552">
        <v>193.33736099999999</v>
      </c>
      <c r="I552" s="3">
        <v>4</v>
      </c>
      <c r="P552">
        <v>4</v>
      </c>
      <c r="Q552" t="str">
        <f>CONCATENATE(C552,E552,G552,I552)</f>
        <v>1234</v>
      </c>
    </row>
    <row r="553" spans="1:17" x14ac:dyDescent="0.25">
      <c r="A553">
        <v>1060</v>
      </c>
      <c r="D553">
        <v>172.61397599999998</v>
      </c>
      <c r="E553" s="2">
        <v>2</v>
      </c>
      <c r="F553">
        <v>185.179665</v>
      </c>
      <c r="G553" s="1">
        <v>3</v>
      </c>
      <c r="H553">
        <v>193.14002399999998</v>
      </c>
      <c r="I553" s="3">
        <v>4</v>
      </c>
      <c r="P553">
        <v>3</v>
      </c>
      <c r="Q553" t="str">
        <f>CONCATENATE(C553,E553,G553,I553)</f>
        <v>234</v>
      </c>
    </row>
    <row r="554" spans="1:17" x14ac:dyDescent="0.25">
      <c r="A554">
        <v>1061</v>
      </c>
      <c r="D554">
        <v>172.61397599999998</v>
      </c>
      <c r="E554" s="2">
        <v>2</v>
      </c>
      <c r="F554">
        <v>185.179665</v>
      </c>
      <c r="G554" s="1">
        <v>3</v>
      </c>
      <c r="H554">
        <v>193.14002399999998</v>
      </c>
      <c r="I554" s="3">
        <v>4</v>
      </c>
      <c r="P554">
        <v>3</v>
      </c>
      <c r="Q554" t="str">
        <f>CONCATENATE(C554,E554,G554,I554)</f>
        <v>234</v>
      </c>
    </row>
    <row r="555" spans="1:17" x14ac:dyDescent="0.25">
      <c r="A555">
        <v>1062</v>
      </c>
      <c r="D555">
        <v>172.61397599999998</v>
      </c>
      <c r="E555" s="2">
        <v>2</v>
      </c>
      <c r="F555">
        <v>185.179665</v>
      </c>
      <c r="G555" s="1">
        <v>3</v>
      </c>
      <c r="H555">
        <v>193.14002399999998</v>
      </c>
      <c r="I555" s="3">
        <v>4</v>
      </c>
      <c r="P555">
        <v>3</v>
      </c>
      <c r="Q555" t="str">
        <f>CONCATENATE(C555,E555,G555,I555)</f>
        <v>234</v>
      </c>
    </row>
    <row r="556" spans="1:17" x14ac:dyDescent="0.25">
      <c r="A556">
        <v>1063</v>
      </c>
      <c r="D556">
        <v>172.61397599999998</v>
      </c>
      <c r="E556" s="2">
        <v>2</v>
      </c>
      <c r="F556">
        <v>185.179665</v>
      </c>
      <c r="G556" s="1">
        <v>3</v>
      </c>
      <c r="H556">
        <v>192.942689</v>
      </c>
      <c r="I556" s="3">
        <v>4</v>
      </c>
      <c r="P556">
        <v>3</v>
      </c>
      <c r="Q556" t="str">
        <f>CONCATENATE(C556,E556,G556,I556)</f>
        <v>234</v>
      </c>
    </row>
    <row r="557" spans="1:17" x14ac:dyDescent="0.25">
      <c r="A557">
        <v>1064</v>
      </c>
      <c r="D557">
        <v>172.61397599999998</v>
      </c>
      <c r="E557" s="2">
        <v>2</v>
      </c>
      <c r="F557">
        <v>185.179665</v>
      </c>
      <c r="G557" s="1">
        <v>3</v>
      </c>
      <c r="H557">
        <v>192.942689</v>
      </c>
      <c r="I557" s="3">
        <v>4</v>
      </c>
      <c r="P557">
        <v>3</v>
      </c>
      <c r="Q557" t="str">
        <f>CONCATENATE(C557,E557,G557,I557)</f>
        <v>234</v>
      </c>
    </row>
    <row r="558" spans="1:17" x14ac:dyDescent="0.25">
      <c r="A558">
        <v>1065</v>
      </c>
      <c r="D558">
        <v>172.61397599999998</v>
      </c>
      <c r="E558" s="2">
        <v>2</v>
      </c>
      <c r="F558">
        <v>185.179665</v>
      </c>
      <c r="G558" s="1">
        <v>3</v>
      </c>
      <c r="P558">
        <v>2</v>
      </c>
      <c r="Q558" t="str">
        <f>CONCATENATE(C558,E558,G558,I558)</f>
        <v>23</v>
      </c>
    </row>
    <row r="559" spans="1:17" x14ac:dyDescent="0.25">
      <c r="A559">
        <v>1066</v>
      </c>
      <c r="D559">
        <v>172.61397599999998</v>
      </c>
      <c r="E559" s="2">
        <v>2</v>
      </c>
      <c r="F559">
        <v>185.179665</v>
      </c>
      <c r="G559" s="1">
        <v>3</v>
      </c>
      <c r="P559">
        <v>2</v>
      </c>
      <c r="Q559" t="str">
        <f>CONCATENATE(C559,E559,G559,I559)</f>
        <v>23</v>
      </c>
    </row>
    <row r="560" spans="1:17" x14ac:dyDescent="0.25">
      <c r="A560">
        <v>1067</v>
      </c>
      <c r="D560">
        <v>172.61397599999998</v>
      </c>
      <c r="E560" s="2">
        <v>2</v>
      </c>
      <c r="F560">
        <v>185.179665</v>
      </c>
      <c r="G560" s="1">
        <v>3</v>
      </c>
      <c r="P560">
        <v>2</v>
      </c>
      <c r="Q560" t="str">
        <f>CONCATENATE(C560,E560,G560,I560)</f>
        <v>23</v>
      </c>
    </row>
    <row r="561" spans="1:17" x14ac:dyDescent="0.25">
      <c r="A561">
        <v>1068</v>
      </c>
      <c r="D561">
        <v>172.61397599999998</v>
      </c>
      <c r="E561" s="2">
        <v>2</v>
      </c>
      <c r="F561">
        <v>185.179665</v>
      </c>
      <c r="G561" s="1">
        <v>3</v>
      </c>
      <c r="P561">
        <v>2</v>
      </c>
      <c r="Q561" t="str">
        <f>CONCATENATE(C561,E561,G561,I561)</f>
        <v>23</v>
      </c>
    </row>
    <row r="562" spans="1:17" x14ac:dyDescent="0.25">
      <c r="A562">
        <v>1069</v>
      </c>
      <c r="D562">
        <v>172.61397599999998</v>
      </c>
      <c r="E562" s="2">
        <v>2</v>
      </c>
      <c r="F562">
        <v>185.179665</v>
      </c>
      <c r="G562" s="1">
        <v>3</v>
      </c>
      <c r="P562">
        <v>2</v>
      </c>
      <c r="Q562" t="str">
        <f>CONCATENATE(C562,E562,G562,I562)</f>
        <v>23</v>
      </c>
    </row>
    <row r="563" spans="1:17" x14ac:dyDescent="0.25">
      <c r="A563">
        <v>1070</v>
      </c>
      <c r="D563">
        <v>172.61397599999998</v>
      </c>
      <c r="E563" s="2">
        <v>2</v>
      </c>
      <c r="F563">
        <v>185.179665</v>
      </c>
      <c r="G563" s="1">
        <v>3</v>
      </c>
      <c r="P563">
        <v>2</v>
      </c>
      <c r="Q563" t="str">
        <f>CONCATENATE(C563,E563,G563,I563)</f>
        <v>23</v>
      </c>
    </row>
    <row r="564" spans="1:17" x14ac:dyDescent="0.25">
      <c r="A564">
        <v>1071</v>
      </c>
      <c r="D564">
        <v>172.61397599999998</v>
      </c>
      <c r="E564" s="2">
        <v>2</v>
      </c>
      <c r="F564">
        <v>185.179665</v>
      </c>
      <c r="G564" s="1">
        <v>3</v>
      </c>
      <c r="P564">
        <v>2</v>
      </c>
      <c r="Q564" t="str">
        <f>CONCATENATE(C564,E564,G564,I564)</f>
        <v>23</v>
      </c>
    </row>
    <row r="565" spans="1:17" x14ac:dyDescent="0.25">
      <c r="A565">
        <v>1072</v>
      </c>
      <c r="D565">
        <v>172.61397599999998</v>
      </c>
      <c r="E565" s="2">
        <v>2</v>
      </c>
      <c r="F565">
        <v>185.179665</v>
      </c>
      <c r="G565" s="1">
        <v>3</v>
      </c>
      <c r="P565">
        <v>2</v>
      </c>
      <c r="Q565" t="str">
        <f>CONCATENATE(C565,E565,G565,I565)</f>
        <v>23</v>
      </c>
    </row>
    <row r="566" spans="1:17" x14ac:dyDescent="0.25">
      <c r="A566">
        <v>1073</v>
      </c>
      <c r="D566">
        <v>172.61397599999998</v>
      </c>
      <c r="E566" s="2">
        <v>2</v>
      </c>
      <c r="F566">
        <v>185.179665</v>
      </c>
      <c r="G566" s="1">
        <v>3</v>
      </c>
      <c r="P566">
        <v>2</v>
      </c>
      <c r="Q566" t="str">
        <f>CONCATENATE(C566,E566,G566,I566)</f>
        <v>23</v>
      </c>
    </row>
    <row r="567" spans="1:17" x14ac:dyDescent="0.25">
      <c r="A567">
        <v>1074</v>
      </c>
      <c r="D567">
        <v>172.61397599999998</v>
      </c>
      <c r="E567" s="2">
        <v>2</v>
      </c>
      <c r="F567">
        <v>185.179665</v>
      </c>
      <c r="G567" s="1">
        <v>3</v>
      </c>
      <c r="P567">
        <v>2</v>
      </c>
      <c r="Q567" t="str">
        <f>CONCATENATE(C567,E567,G567,I567)</f>
        <v>23</v>
      </c>
    </row>
    <row r="568" spans="1:17" x14ac:dyDescent="0.25">
      <c r="A568">
        <v>1075</v>
      </c>
      <c r="D568">
        <v>172.61397599999998</v>
      </c>
      <c r="E568" s="2">
        <v>2</v>
      </c>
      <c r="F568">
        <v>185.179665</v>
      </c>
      <c r="G568" s="1">
        <v>3</v>
      </c>
      <c r="P568">
        <v>2</v>
      </c>
      <c r="Q568" t="str">
        <f>CONCATENATE(C568,E568,G568,I568)</f>
        <v>23</v>
      </c>
    </row>
    <row r="569" spans="1:17" x14ac:dyDescent="0.25">
      <c r="A569">
        <v>1076</v>
      </c>
      <c r="D569">
        <v>172.61397599999998</v>
      </c>
      <c r="E569" s="2">
        <v>2</v>
      </c>
      <c r="F569">
        <v>185.179665</v>
      </c>
      <c r="G569" s="1">
        <v>3</v>
      </c>
      <c r="P569">
        <v>2</v>
      </c>
      <c r="Q569" t="str">
        <f>CONCATENATE(C569,E569,G569,I569)</f>
        <v>23</v>
      </c>
    </row>
    <row r="570" spans="1:17" x14ac:dyDescent="0.25">
      <c r="A570">
        <v>1077</v>
      </c>
      <c r="D570">
        <v>172.61397599999998</v>
      </c>
      <c r="E570" s="2">
        <v>2</v>
      </c>
      <c r="F570">
        <v>185.179665</v>
      </c>
      <c r="G570" s="1">
        <v>3</v>
      </c>
      <c r="P570">
        <v>2</v>
      </c>
      <c r="Q570" t="str">
        <f>CONCATENATE(C570,E570,G570,I570)</f>
        <v>23</v>
      </c>
    </row>
    <row r="571" spans="1:17" x14ac:dyDescent="0.25">
      <c r="A571">
        <v>1078</v>
      </c>
      <c r="D571">
        <v>172.61397599999998</v>
      </c>
      <c r="E571" s="2">
        <v>2</v>
      </c>
      <c r="F571">
        <v>185.179665</v>
      </c>
      <c r="G571" s="1">
        <v>3</v>
      </c>
      <c r="P571">
        <v>2</v>
      </c>
      <c r="Q571" t="str">
        <f>CONCATENATE(C571,E571,G571,I571)</f>
        <v>23</v>
      </c>
    </row>
    <row r="572" spans="1:17" x14ac:dyDescent="0.25">
      <c r="A572">
        <v>1079</v>
      </c>
      <c r="D572">
        <v>172.61397599999998</v>
      </c>
      <c r="E572" s="2">
        <v>2</v>
      </c>
      <c r="F572">
        <v>185.179665</v>
      </c>
      <c r="G572" s="1">
        <v>3</v>
      </c>
      <c r="P572">
        <v>2</v>
      </c>
      <c r="Q572" t="str">
        <f>CONCATENATE(C572,E572,G572,I572)</f>
        <v>23</v>
      </c>
    </row>
    <row r="573" spans="1:17" x14ac:dyDescent="0.25">
      <c r="A573">
        <v>1080</v>
      </c>
      <c r="D573">
        <v>172.61397599999998</v>
      </c>
      <c r="E573" s="2">
        <v>2</v>
      </c>
      <c r="F573">
        <v>185.179665</v>
      </c>
      <c r="G573" s="1">
        <v>3</v>
      </c>
      <c r="P573">
        <v>2</v>
      </c>
      <c r="Q573" t="str">
        <f>CONCATENATE(C573,E573,G573,I573)</f>
        <v>23</v>
      </c>
    </row>
    <row r="574" spans="1:17" x14ac:dyDescent="0.25">
      <c r="A574">
        <v>1081</v>
      </c>
      <c r="D574">
        <v>172.61397599999998</v>
      </c>
      <c r="E574" s="2">
        <v>2</v>
      </c>
      <c r="F574">
        <v>185.179665</v>
      </c>
      <c r="G574" s="1">
        <v>3</v>
      </c>
      <c r="P574">
        <v>2</v>
      </c>
      <c r="Q574" t="str">
        <f>CONCATENATE(C574,E574,G574,I574)</f>
        <v>23</v>
      </c>
    </row>
    <row r="575" spans="1:17" x14ac:dyDescent="0.25">
      <c r="A575">
        <v>1082</v>
      </c>
      <c r="D575">
        <v>172.61397599999998</v>
      </c>
      <c r="E575" s="2">
        <v>2</v>
      </c>
      <c r="F575">
        <v>185.179665</v>
      </c>
      <c r="G575" s="1">
        <v>3</v>
      </c>
      <c r="H575">
        <v>177.28493900000001</v>
      </c>
      <c r="I575" s="3">
        <v>4</v>
      </c>
      <c r="P575">
        <v>3</v>
      </c>
      <c r="Q575" t="str">
        <f>CONCATENATE(C575,E575,G575,I575)</f>
        <v>234</v>
      </c>
    </row>
    <row r="576" spans="1:17" x14ac:dyDescent="0.25">
      <c r="A576">
        <v>1083</v>
      </c>
      <c r="D576">
        <v>172.61397599999998</v>
      </c>
      <c r="E576" s="2">
        <v>2</v>
      </c>
      <c r="F576">
        <v>185.179665</v>
      </c>
      <c r="G576" s="1">
        <v>3</v>
      </c>
      <c r="H576">
        <v>177.28493900000001</v>
      </c>
      <c r="I576" s="3">
        <v>4</v>
      </c>
      <c r="P576">
        <v>3</v>
      </c>
      <c r="Q576" t="str">
        <f>CONCATENATE(C576,E576,G576,I576)</f>
        <v>234</v>
      </c>
    </row>
    <row r="577" spans="1:17" x14ac:dyDescent="0.25">
      <c r="A577">
        <v>1084</v>
      </c>
      <c r="F577">
        <v>185.179665</v>
      </c>
      <c r="G577" s="1">
        <v>3</v>
      </c>
      <c r="H577">
        <v>177.28493900000001</v>
      </c>
      <c r="I577" s="3">
        <v>4</v>
      </c>
      <c r="P577">
        <v>2</v>
      </c>
      <c r="Q577" t="str">
        <f>CONCATENATE(C577,E577,G577,I577)</f>
        <v>34</v>
      </c>
    </row>
    <row r="578" spans="1:17" x14ac:dyDescent="0.25">
      <c r="A578">
        <v>1085</v>
      </c>
      <c r="F578">
        <v>185.179665</v>
      </c>
      <c r="G578" s="1">
        <v>3</v>
      </c>
      <c r="H578">
        <v>177.28493900000001</v>
      </c>
      <c r="I578" s="3">
        <v>4</v>
      </c>
      <c r="P578">
        <v>2</v>
      </c>
      <c r="Q578" t="str">
        <f>CONCATENATE(C578,E578,G578,I578)</f>
        <v>34</v>
      </c>
    </row>
    <row r="579" spans="1:17" x14ac:dyDescent="0.25">
      <c r="A579">
        <v>1086</v>
      </c>
      <c r="B579">
        <v>162.41674799999998</v>
      </c>
      <c r="C579" s="4">
        <v>1</v>
      </c>
      <c r="F579">
        <v>185.179665</v>
      </c>
      <c r="G579" s="1">
        <v>3</v>
      </c>
      <c r="H579">
        <v>177.28493900000001</v>
      </c>
      <c r="I579" s="3">
        <v>4</v>
      </c>
      <c r="P579">
        <v>3</v>
      </c>
      <c r="Q579" t="str">
        <f>CONCATENATE(C579,E579,G579,I579)</f>
        <v>134</v>
      </c>
    </row>
    <row r="580" spans="1:17" x14ac:dyDescent="0.25">
      <c r="A580">
        <v>1087</v>
      </c>
      <c r="B580">
        <v>162.41674799999998</v>
      </c>
      <c r="C580" s="4">
        <v>1</v>
      </c>
      <c r="H580">
        <v>177.28493900000001</v>
      </c>
      <c r="I580" s="3">
        <v>4</v>
      </c>
      <c r="P580">
        <v>2</v>
      </c>
      <c r="Q580" t="str">
        <f>CONCATENATE(C580,E580,G580,I580)</f>
        <v>14</v>
      </c>
    </row>
    <row r="581" spans="1:17" x14ac:dyDescent="0.25">
      <c r="A581">
        <v>1088</v>
      </c>
      <c r="B581">
        <v>162.41674799999998</v>
      </c>
      <c r="C581" s="4">
        <v>1</v>
      </c>
      <c r="H581">
        <v>177.28493900000001</v>
      </c>
      <c r="I581" s="3">
        <v>4</v>
      </c>
      <c r="P581">
        <v>2</v>
      </c>
      <c r="Q581" t="str">
        <f>CONCATENATE(C581,E581,G581,I581)</f>
        <v>14</v>
      </c>
    </row>
    <row r="582" spans="1:17" x14ac:dyDescent="0.25">
      <c r="A582">
        <v>1089</v>
      </c>
      <c r="B582">
        <v>162.41674799999998</v>
      </c>
      <c r="C582" s="4">
        <v>1</v>
      </c>
      <c r="H582">
        <v>177.28493900000001</v>
      </c>
      <c r="I582" s="3">
        <v>4</v>
      </c>
      <c r="P582">
        <v>2</v>
      </c>
      <c r="Q582" t="str">
        <f>CONCATENATE(C582,E582,G582,I582)</f>
        <v>14</v>
      </c>
    </row>
    <row r="583" spans="1:17" x14ac:dyDescent="0.25">
      <c r="A583">
        <v>1090</v>
      </c>
      <c r="B583">
        <v>162.41674799999998</v>
      </c>
      <c r="C583" s="4">
        <v>1</v>
      </c>
      <c r="H583">
        <v>177.28493900000001</v>
      </c>
      <c r="I583" s="3">
        <v>4</v>
      </c>
      <c r="P583">
        <v>2</v>
      </c>
      <c r="Q583" t="str">
        <f>CONCATENATE(C583,E583,G583,I583)</f>
        <v>14</v>
      </c>
    </row>
    <row r="584" spans="1:17" x14ac:dyDescent="0.25">
      <c r="A584">
        <v>1091</v>
      </c>
      <c r="B584">
        <v>162.41674799999998</v>
      </c>
      <c r="C584" s="4">
        <v>1</v>
      </c>
      <c r="H584">
        <v>177.28493900000001</v>
      </c>
      <c r="I584" s="3">
        <v>4</v>
      </c>
      <c r="P584">
        <v>2</v>
      </c>
      <c r="Q584" t="str">
        <f>CONCATENATE(C584,E584,G584,I584)</f>
        <v>14</v>
      </c>
    </row>
    <row r="585" spans="1:17" x14ac:dyDescent="0.25">
      <c r="A585">
        <v>1092</v>
      </c>
      <c r="B585">
        <v>162.41674799999998</v>
      </c>
      <c r="C585" s="4">
        <v>1</v>
      </c>
      <c r="H585">
        <v>177.28493900000001</v>
      </c>
      <c r="I585" s="3">
        <v>4</v>
      </c>
      <c r="P585">
        <v>2</v>
      </c>
      <c r="Q585" t="str">
        <f>CONCATENATE(C585,E585,G585,I585)</f>
        <v>14</v>
      </c>
    </row>
    <row r="586" spans="1:17" x14ac:dyDescent="0.25">
      <c r="A586">
        <v>1093</v>
      </c>
      <c r="B586">
        <v>162.41674799999998</v>
      </c>
      <c r="C586" s="4">
        <v>1</v>
      </c>
      <c r="H586">
        <v>177.28493900000001</v>
      </c>
      <c r="I586" s="3">
        <v>4</v>
      </c>
      <c r="P586">
        <v>2</v>
      </c>
      <c r="Q586" t="str">
        <f>CONCATENATE(C586,E586,G586,I586)</f>
        <v>14</v>
      </c>
    </row>
    <row r="587" spans="1:17" x14ac:dyDescent="0.25">
      <c r="A587">
        <v>1094</v>
      </c>
      <c r="B587">
        <v>162.41674799999998</v>
      </c>
      <c r="C587" s="4">
        <v>1</v>
      </c>
      <c r="H587">
        <v>177.28493900000001</v>
      </c>
      <c r="I587" s="3">
        <v>4</v>
      </c>
      <c r="P587">
        <v>2</v>
      </c>
      <c r="Q587" t="str">
        <f>CONCATENATE(C587,E587,G587,I587)</f>
        <v>14</v>
      </c>
    </row>
    <row r="588" spans="1:17" x14ac:dyDescent="0.25">
      <c r="A588">
        <v>1095</v>
      </c>
      <c r="B588">
        <v>162.41674799999998</v>
      </c>
      <c r="C588" s="4">
        <v>1</v>
      </c>
      <c r="H588">
        <v>177.28493900000001</v>
      </c>
      <c r="I588" s="3">
        <v>4</v>
      </c>
      <c r="P588">
        <v>2</v>
      </c>
      <c r="Q588" t="str">
        <f>CONCATENATE(C588,E588,G588,I588)</f>
        <v>14</v>
      </c>
    </row>
    <row r="589" spans="1:17" x14ac:dyDescent="0.25">
      <c r="A589">
        <v>1096</v>
      </c>
      <c r="B589">
        <v>162.41674799999998</v>
      </c>
      <c r="C589" s="4">
        <v>1</v>
      </c>
      <c r="H589">
        <v>177.28493900000001</v>
      </c>
      <c r="I589" s="3">
        <v>4</v>
      </c>
      <c r="P589">
        <v>2</v>
      </c>
      <c r="Q589" t="str">
        <f>CONCATENATE(C589,E589,G589,I589)</f>
        <v>14</v>
      </c>
    </row>
    <row r="590" spans="1:17" x14ac:dyDescent="0.25">
      <c r="A590">
        <v>1097</v>
      </c>
      <c r="B590">
        <v>162.41674799999998</v>
      </c>
      <c r="C590" s="4">
        <v>1</v>
      </c>
      <c r="H590">
        <v>177.28493900000001</v>
      </c>
      <c r="I590" s="3">
        <v>4</v>
      </c>
      <c r="P590">
        <v>2</v>
      </c>
      <c r="Q590" t="str">
        <f>CONCATENATE(C590,E590,G590,I590)</f>
        <v>14</v>
      </c>
    </row>
    <row r="591" spans="1:17" x14ac:dyDescent="0.25">
      <c r="A591">
        <v>1098</v>
      </c>
      <c r="B591">
        <v>162.41674799999998</v>
      </c>
      <c r="C591" s="4">
        <v>1</v>
      </c>
      <c r="H591">
        <v>177.28493900000001</v>
      </c>
      <c r="I591" s="3">
        <v>4</v>
      </c>
      <c r="P591">
        <v>2</v>
      </c>
      <c r="Q591" t="str">
        <f>CONCATENATE(C591,E591,G591,I591)</f>
        <v>14</v>
      </c>
    </row>
    <row r="592" spans="1:17" x14ac:dyDescent="0.25">
      <c r="A592">
        <v>1099</v>
      </c>
      <c r="B592">
        <v>162.41674799999998</v>
      </c>
      <c r="C592" s="4">
        <v>1</v>
      </c>
      <c r="H592">
        <v>177.28493900000001</v>
      </c>
      <c r="I592" s="3">
        <v>4</v>
      </c>
      <c r="P592">
        <v>2</v>
      </c>
      <c r="Q592" t="str">
        <f>CONCATENATE(C592,E592,G592,I592)</f>
        <v>14</v>
      </c>
    </row>
    <row r="593" spans="1:17" x14ac:dyDescent="0.25">
      <c r="A593">
        <v>1100</v>
      </c>
      <c r="B593">
        <v>162.41674799999998</v>
      </c>
      <c r="C593" s="4">
        <v>1</v>
      </c>
      <c r="H593">
        <v>177.28493900000001</v>
      </c>
      <c r="I593" s="3">
        <v>4</v>
      </c>
      <c r="P593">
        <v>2</v>
      </c>
      <c r="Q593" t="str">
        <f>CONCATENATE(C593,E593,G593,I593)</f>
        <v>14</v>
      </c>
    </row>
    <row r="594" spans="1:17" x14ac:dyDescent="0.25">
      <c r="A594">
        <v>1101</v>
      </c>
      <c r="B594">
        <v>162.41674799999998</v>
      </c>
      <c r="C594" s="4">
        <v>1</v>
      </c>
      <c r="H594">
        <v>177.28493900000001</v>
      </c>
      <c r="I594" s="3">
        <v>4</v>
      </c>
      <c r="P594">
        <v>2</v>
      </c>
      <c r="Q594" t="str">
        <f>CONCATENATE(C594,E594,G594,I594)</f>
        <v>14</v>
      </c>
    </row>
    <row r="595" spans="1:17" x14ac:dyDescent="0.25">
      <c r="A595">
        <v>1102</v>
      </c>
      <c r="B595">
        <v>162.41674799999998</v>
      </c>
      <c r="C595" s="4">
        <v>1</v>
      </c>
      <c r="H595">
        <v>177.21919600000001</v>
      </c>
      <c r="I595" s="3">
        <v>4</v>
      </c>
      <c r="P595">
        <v>2</v>
      </c>
      <c r="Q595" t="str">
        <f>CONCATENATE(C595,E595,G595,I595)</f>
        <v>14</v>
      </c>
    </row>
    <row r="596" spans="1:17" x14ac:dyDescent="0.25">
      <c r="A596">
        <v>1103</v>
      </c>
      <c r="B596">
        <v>162.41674799999998</v>
      </c>
      <c r="C596" s="4">
        <v>1</v>
      </c>
      <c r="H596">
        <v>176.89026799999999</v>
      </c>
      <c r="I596" s="3">
        <v>4</v>
      </c>
      <c r="P596">
        <v>2</v>
      </c>
      <c r="Q596" t="str">
        <f>CONCATENATE(C596,E596,G596,I596)</f>
        <v>14</v>
      </c>
    </row>
    <row r="597" spans="1:17" x14ac:dyDescent="0.25">
      <c r="A597">
        <v>1104</v>
      </c>
      <c r="B597">
        <v>162.41674799999998</v>
      </c>
      <c r="C597" s="4">
        <v>1</v>
      </c>
      <c r="H597">
        <v>176.89026799999999</v>
      </c>
      <c r="I597" s="3">
        <v>4</v>
      </c>
      <c r="P597">
        <v>2</v>
      </c>
      <c r="Q597" t="str">
        <f>CONCATENATE(C597,E597,G597,I597)</f>
        <v>14</v>
      </c>
    </row>
    <row r="598" spans="1:17" x14ac:dyDescent="0.25">
      <c r="A598">
        <v>1105</v>
      </c>
      <c r="B598">
        <v>162.41674799999998</v>
      </c>
      <c r="C598" s="4">
        <v>1</v>
      </c>
      <c r="H598">
        <v>176.69293199999998</v>
      </c>
      <c r="I598" s="3">
        <v>4</v>
      </c>
      <c r="P598">
        <v>2</v>
      </c>
      <c r="Q598" t="str">
        <f>CONCATENATE(C598,E598,G598,I598)</f>
        <v>14</v>
      </c>
    </row>
    <row r="599" spans="1:17" x14ac:dyDescent="0.25">
      <c r="A599">
        <v>1106</v>
      </c>
      <c r="B599">
        <v>162.41674799999998</v>
      </c>
      <c r="C599" s="4">
        <v>1</v>
      </c>
      <c r="H599">
        <v>176.69293199999998</v>
      </c>
      <c r="I599" s="3">
        <v>4</v>
      </c>
      <c r="P599">
        <v>2</v>
      </c>
      <c r="Q599" t="str">
        <f>CONCATENATE(C599,E599,G599,I599)</f>
        <v>14</v>
      </c>
    </row>
    <row r="600" spans="1:17" x14ac:dyDescent="0.25">
      <c r="A600">
        <v>1107</v>
      </c>
      <c r="B600">
        <v>162.41674799999998</v>
      </c>
      <c r="C600" s="4">
        <v>1</v>
      </c>
      <c r="H600">
        <v>176.69293199999998</v>
      </c>
      <c r="I600" s="3">
        <v>4</v>
      </c>
      <c r="P600">
        <v>2</v>
      </c>
      <c r="Q600" t="str">
        <f>CONCATENATE(C600,E600,G600,I600)</f>
        <v>14</v>
      </c>
    </row>
    <row r="601" spans="1:17" x14ac:dyDescent="0.25">
      <c r="A601">
        <v>1108</v>
      </c>
      <c r="B601">
        <v>162.41674799999998</v>
      </c>
      <c r="C601" s="4">
        <v>1</v>
      </c>
      <c r="F601">
        <v>166.95612</v>
      </c>
      <c r="G601" s="1">
        <v>3</v>
      </c>
      <c r="H601">
        <v>176.69293199999998</v>
      </c>
      <c r="I601" s="3">
        <v>4</v>
      </c>
      <c r="P601">
        <v>3</v>
      </c>
      <c r="Q601" t="str">
        <f>CONCATENATE(C601,E601,G601,I601)</f>
        <v>134</v>
      </c>
    </row>
    <row r="602" spans="1:17" x14ac:dyDescent="0.25">
      <c r="A602">
        <v>1109</v>
      </c>
      <c r="B602">
        <v>162.41674799999998</v>
      </c>
      <c r="C602" s="4">
        <v>1</v>
      </c>
      <c r="D602">
        <v>153.93001599999999</v>
      </c>
      <c r="E602" s="2">
        <v>2</v>
      </c>
      <c r="F602">
        <v>166.95612</v>
      </c>
      <c r="G602" s="1">
        <v>3</v>
      </c>
      <c r="H602">
        <v>176.69293199999998</v>
      </c>
      <c r="I602" s="3">
        <v>4</v>
      </c>
      <c r="P602">
        <v>4</v>
      </c>
      <c r="Q602" t="str">
        <f>CONCATENATE(C602,E602,G602,I602)</f>
        <v>1234</v>
      </c>
    </row>
    <row r="603" spans="1:17" x14ac:dyDescent="0.25">
      <c r="A603">
        <v>1110</v>
      </c>
      <c r="D603">
        <v>153.93001599999999</v>
      </c>
      <c r="E603" s="2">
        <v>2</v>
      </c>
      <c r="F603">
        <v>166.95612</v>
      </c>
      <c r="G603" s="1">
        <v>3</v>
      </c>
      <c r="P603">
        <v>2</v>
      </c>
      <c r="Q603" t="str">
        <f>CONCATENATE(C603,E603,G603,I603)</f>
        <v>23</v>
      </c>
    </row>
    <row r="604" spans="1:17" x14ac:dyDescent="0.25">
      <c r="A604">
        <v>1111</v>
      </c>
      <c r="D604">
        <v>153.93001599999999</v>
      </c>
      <c r="E604" s="2">
        <v>2</v>
      </c>
      <c r="F604">
        <v>166.95612</v>
      </c>
      <c r="G604" s="1">
        <v>3</v>
      </c>
      <c r="P604">
        <v>2</v>
      </c>
      <c r="Q604" t="str">
        <f>CONCATENATE(C604,E604,G604,I604)</f>
        <v>23</v>
      </c>
    </row>
    <row r="605" spans="1:17" x14ac:dyDescent="0.25">
      <c r="A605">
        <v>1112</v>
      </c>
      <c r="D605">
        <v>153.93001599999999</v>
      </c>
      <c r="E605" s="2">
        <v>2</v>
      </c>
      <c r="F605">
        <v>166.95612</v>
      </c>
      <c r="G605" s="1">
        <v>3</v>
      </c>
      <c r="P605">
        <v>2</v>
      </c>
      <c r="Q605" t="str">
        <f>CONCATENATE(C605,E605,G605,I605)</f>
        <v>23</v>
      </c>
    </row>
    <row r="606" spans="1:17" x14ac:dyDescent="0.25">
      <c r="A606">
        <v>1113</v>
      </c>
      <c r="D606">
        <v>153.93001599999999</v>
      </c>
      <c r="E606" s="2">
        <v>2</v>
      </c>
      <c r="F606">
        <v>166.95612</v>
      </c>
      <c r="G606" s="1">
        <v>3</v>
      </c>
      <c r="P606">
        <v>2</v>
      </c>
      <c r="Q606" t="str">
        <f>CONCATENATE(C606,E606,G606,I606)</f>
        <v>23</v>
      </c>
    </row>
    <row r="607" spans="1:17" x14ac:dyDescent="0.25">
      <c r="A607">
        <v>1114</v>
      </c>
      <c r="D607">
        <v>153.93001599999999</v>
      </c>
      <c r="E607" s="2">
        <v>2</v>
      </c>
      <c r="F607">
        <v>166.95612</v>
      </c>
      <c r="G607" s="1">
        <v>3</v>
      </c>
      <c r="P607">
        <v>2</v>
      </c>
      <c r="Q607" t="str">
        <f>CONCATENATE(C607,E607,G607,I607)</f>
        <v>23</v>
      </c>
    </row>
    <row r="608" spans="1:17" x14ac:dyDescent="0.25">
      <c r="A608">
        <v>1115</v>
      </c>
      <c r="D608">
        <v>153.93001599999999</v>
      </c>
      <c r="E608" s="2">
        <v>2</v>
      </c>
      <c r="F608">
        <v>166.95612</v>
      </c>
      <c r="G608" s="1">
        <v>3</v>
      </c>
      <c r="P608">
        <v>2</v>
      </c>
      <c r="Q608" t="str">
        <f>CONCATENATE(C608,E608,G608,I608)</f>
        <v>23</v>
      </c>
    </row>
    <row r="609" spans="1:17" x14ac:dyDescent="0.25">
      <c r="A609">
        <v>1116</v>
      </c>
      <c r="D609">
        <v>153.93001599999999</v>
      </c>
      <c r="E609" s="2">
        <v>2</v>
      </c>
      <c r="F609">
        <v>166.95612</v>
      </c>
      <c r="G609" s="1">
        <v>3</v>
      </c>
      <c r="P609">
        <v>2</v>
      </c>
      <c r="Q609" t="str">
        <f>CONCATENATE(C609,E609,G609,I609)</f>
        <v>23</v>
      </c>
    </row>
    <row r="610" spans="1:17" x14ac:dyDescent="0.25">
      <c r="A610">
        <v>1117</v>
      </c>
      <c r="D610">
        <v>153.93001599999999</v>
      </c>
      <c r="E610" s="2">
        <v>2</v>
      </c>
      <c r="F610">
        <v>166.95612</v>
      </c>
      <c r="G610" s="1">
        <v>3</v>
      </c>
      <c r="P610">
        <v>2</v>
      </c>
      <c r="Q610" t="str">
        <f>CONCATENATE(C610,E610,G610,I610)</f>
        <v>23</v>
      </c>
    </row>
    <row r="611" spans="1:17" x14ac:dyDescent="0.25">
      <c r="A611">
        <v>1118</v>
      </c>
      <c r="D611">
        <v>153.93001599999999</v>
      </c>
      <c r="E611" s="2">
        <v>2</v>
      </c>
      <c r="F611">
        <v>166.95612</v>
      </c>
      <c r="G611" s="1">
        <v>3</v>
      </c>
      <c r="P611">
        <v>2</v>
      </c>
      <c r="Q611" t="str">
        <f>CONCATENATE(C611,E611,G611,I611)</f>
        <v>23</v>
      </c>
    </row>
    <row r="612" spans="1:17" x14ac:dyDescent="0.25">
      <c r="A612">
        <v>1119</v>
      </c>
      <c r="D612">
        <v>153.93001599999999</v>
      </c>
      <c r="E612" s="2">
        <v>2</v>
      </c>
      <c r="F612">
        <v>166.95612</v>
      </c>
      <c r="G612" s="1">
        <v>3</v>
      </c>
      <c r="P612">
        <v>2</v>
      </c>
      <c r="Q612" t="str">
        <f>CONCATENATE(C612,E612,G612,I612)</f>
        <v>23</v>
      </c>
    </row>
    <row r="613" spans="1:17" x14ac:dyDescent="0.25">
      <c r="A613">
        <v>1120</v>
      </c>
      <c r="D613">
        <v>153.93001599999999</v>
      </c>
      <c r="E613" s="2">
        <v>2</v>
      </c>
      <c r="F613">
        <v>166.95612</v>
      </c>
      <c r="G613" s="1">
        <v>3</v>
      </c>
      <c r="P613">
        <v>2</v>
      </c>
      <c r="Q613" t="str">
        <f>CONCATENATE(C613,E613,G613,I613)</f>
        <v>23</v>
      </c>
    </row>
    <row r="614" spans="1:17" x14ac:dyDescent="0.25">
      <c r="A614">
        <v>1121</v>
      </c>
      <c r="D614">
        <v>153.93001599999999</v>
      </c>
      <c r="E614" s="2">
        <v>2</v>
      </c>
      <c r="F614">
        <v>166.95612</v>
      </c>
      <c r="G614" s="1">
        <v>3</v>
      </c>
      <c r="P614">
        <v>2</v>
      </c>
      <c r="Q614" t="str">
        <f>CONCATENATE(C614,E614,G614,I614)</f>
        <v>23</v>
      </c>
    </row>
    <row r="615" spans="1:17" x14ac:dyDescent="0.25">
      <c r="A615">
        <v>1122</v>
      </c>
      <c r="D615">
        <v>153.93001599999999</v>
      </c>
      <c r="E615" s="2">
        <v>2</v>
      </c>
      <c r="F615">
        <v>166.95612</v>
      </c>
      <c r="G615" s="1">
        <v>3</v>
      </c>
      <c r="P615">
        <v>2</v>
      </c>
      <c r="Q615" t="str">
        <f>CONCATENATE(C615,E615,G615,I615)</f>
        <v>23</v>
      </c>
    </row>
    <row r="616" spans="1:17" x14ac:dyDescent="0.25">
      <c r="A616">
        <v>1123</v>
      </c>
      <c r="D616">
        <v>153.93001599999999</v>
      </c>
      <c r="E616" s="2">
        <v>2</v>
      </c>
      <c r="F616">
        <v>166.95612</v>
      </c>
      <c r="G616" s="1">
        <v>3</v>
      </c>
      <c r="P616">
        <v>2</v>
      </c>
      <c r="Q616" t="str">
        <f>CONCATENATE(C616,E616,G616,I616)</f>
        <v>23</v>
      </c>
    </row>
    <row r="617" spans="1:17" x14ac:dyDescent="0.25">
      <c r="A617">
        <v>1124</v>
      </c>
      <c r="D617">
        <v>153.93001599999999</v>
      </c>
      <c r="E617" s="2">
        <v>2</v>
      </c>
      <c r="F617">
        <v>166.95612</v>
      </c>
      <c r="G617" s="1">
        <v>3</v>
      </c>
      <c r="P617">
        <v>2</v>
      </c>
      <c r="Q617" t="str">
        <f>CONCATENATE(C617,E617,G617,I617)</f>
        <v>23</v>
      </c>
    </row>
    <row r="618" spans="1:17" x14ac:dyDescent="0.25">
      <c r="A618">
        <v>1125</v>
      </c>
      <c r="D618">
        <v>153.93001599999999</v>
      </c>
      <c r="E618" s="2">
        <v>2</v>
      </c>
      <c r="F618">
        <v>166.95612</v>
      </c>
      <c r="G618" s="1">
        <v>3</v>
      </c>
      <c r="P618">
        <v>2</v>
      </c>
      <c r="Q618" t="str">
        <f>CONCATENATE(C618,E618,G618,I618)</f>
        <v>23</v>
      </c>
    </row>
    <row r="619" spans="1:17" x14ac:dyDescent="0.25">
      <c r="A619">
        <v>1126</v>
      </c>
      <c r="D619">
        <v>153.93001599999999</v>
      </c>
      <c r="E619" s="2">
        <v>2</v>
      </c>
      <c r="F619">
        <v>166.95612</v>
      </c>
      <c r="G619" s="1">
        <v>3</v>
      </c>
      <c r="P619">
        <v>2</v>
      </c>
      <c r="Q619" t="str">
        <f>CONCATENATE(C619,E619,G619,I619)</f>
        <v>23</v>
      </c>
    </row>
    <row r="620" spans="1:17" x14ac:dyDescent="0.25">
      <c r="A620">
        <v>1127</v>
      </c>
      <c r="D620">
        <v>153.93001599999999</v>
      </c>
      <c r="E620" s="2">
        <v>2</v>
      </c>
      <c r="F620">
        <v>166.95612</v>
      </c>
      <c r="G620" s="1">
        <v>3</v>
      </c>
      <c r="P620">
        <v>2</v>
      </c>
      <c r="Q620" t="str">
        <f>CONCATENATE(C620,E620,G620,I620)</f>
        <v>23</v>
      </c>
    </row>
    <row r="621" spans="1:17" x14ac:dyDescent="0.25">
      <c r="A621">
        <v>1128</v>
      </c>
      <c r="D621">
        <v>153.93001599999999</v>
      </c>
      <c r="E621" s="2">
        <v>2</v>
      </c>
      <c r="F621">
        <v>166.95612</v>
      </c>
      <c r="G621" s="1">
        <v>3</v>
      </c>
      <c r="P621">
        <v>2</v>
      </c>
      <c r="Q621" t="str">
        <f>CONCATENATE(C621,E621,G621,I621)</f>
        <v>23</v>
      </c>
    </row>
    <row r="622" spans="1:17" x14ac:dyDescent="0.25">
      <c r="A622">
        <v>1129</v>
      </c>
      <c r="D622">
        <v>153.93001599999999</v>
      </c>
      <c r="E622" s="2">
        <v>2</v>
      </c>
      <c r="F622">
        <v>166.693039</v>
      </c>
      <c r="G622" s="1">
        <v>3</v>
      </c>
      <c r="H622">
        <v>158.86416599999998</v>
      </c>
      <c r="I622" s="3">
        <v>4</v>
      </c>
      <c r="P622">
        <v>3</v>
      </c>
      <c r="Q622" t="str">
        <f>CONCATENATE(C622,E622,G622,I622)</f>
        <v>234</v>
      </c>
    </row>
    <row r="623" spans="1:17" x14ac:dyDescent="0.25">
      <c r="A623">
        <v>1130</v>
      </c>
      <c r="D623">
        <v>153.93001599999999</v>
      </c>
      <c r="E623" s="2">
        <v>2</v>
      </c>
      <c r="F623">
        <v>166.693039</v>
      </c>
      <c r="G623" s="1">
        <v>3</v>
      </c>
      <c r="H623">
        <v>158.86416599999998</v>
      </c>
      <c r="I623" s="3">
        <v>4</v>
      </c>
      <c r="P623">
        <v>3</v>
      </c>
      <c r="Q623" t="str">
        <f>CONCATENATE(C623,E623,G623,I623)</f>
        <v>234</v>
      </c>
    </row>
    <row r="624" spans="1:17" x14ac:dyDescent="0.25">
      <c r="A624">
        <v>1131</v>
      </c>
      <c r="D624">
        <v>153.93001599999999</v>
      </c>
      <c r="E624" s="2">
        <v>2</v>
      </c>
      <c r="F624">
        <v>166.693039</v>
      </c>
      <c r="G624" s="1">
        <v>3</v>
      </c>
      <c r="H624">
        <v>158.86416599999998</v>
      </c>
      <c r="I624" s="3">
        <v>4</v>
      </c>
      <c r="P624">
        <v>3</v>
      </c>
      <c r="Q624" t="str">
        <f>CONCATENATE(C624,E624,G624,I624)</f>
        <v>234</v>
      </c>
    </row>
    <row r="625" spans="1:17" x14ac:dyDescent="0.25">
      <c r="A625">
        <v>1132</v>
      </c>
      <c r="D625">
        <v>153.93001599999999</v>
      </c>
      <c r="E625" s="2">
        <v>2</v>
      </c>
      <c r="F625">
        <v>166.693039</v>
      </c>
      <c r="G625" s="1">
        <v>3</v>
      </c>
      <c r="H625">
        <v>158.86416599999998</v>
      </c>
      <c r="I625" s="3">
        <v>4</v>
      </c>
      <c r="P625">
        <v>3</v>
      </c>
      <c r="Q625" t="str">
        <f>CONCATENATE(C625,E625,G625,I625)</f>
        <v>234</v>
      </c>
    </row>
    <row r="626" spans="1:17" x14ac:dyDescent="0.25">
      <c r="A626">
        <v>1133</v>
      </c>
      <c r="H626">
        <v>158.86416599999998</v>
      </c>
      <c r="I626" s="3">
        <v>4</v>
      </c>
      <c r="P626">
        <v>1</v>
      </c>
      <c r="Q626" t="str">
        <f>CONCATENATE(C626,E626,G626,I626)</f>
        <v>4</v>
      </c>
    </row>
    <row r="627" spans="1:17" x14ac:dyDescent="0.25">
      <c r="A627">
        <v>1134</v>
      </c>
      <c r="H627">
        <v>158.86416599999998</v>
      </c>
      <c r="I627" s="3">
        <v>4</v>
      </c>
      <c r="P627">
        <v>1</v>
      </c>
      <c r="Q627" t="str">
        <f>CONCATENATE(C627,E627,G627,I627)</f>
        <v>4</v>
      </c>
    </row>
    <row r="628" spans="1:17" x14ac:dyDescent="0.25">
      <c r="A628">
        <v>1135</v>
      </c>
      <c r="H628">
        <v>158.86416599999998</v>
      </c>
      <c r="I628" s="3">
        <v>4</v>
      </c>
      <c r="P628">
        <v>1</v>
      </c>
      <c r="Q628" t="str">
        <f>CONCATENATE(C628,E628,G628,I628)</f>
        <v>4</v>
      </c>
    </row>
    <row r="629" spans="1:17" x14ac:dyDescent="0.25">
      <c r="A629">
        <v>1136</v>
      </c>
      <c r="B629">
        <v>144.45649399999999</v>
      </c>
      <c r="C629" s="4">
        <v>1</v>
      </c>
      <c r="H629">
        <v>158.86416599999998</v>
      </c>
      <c r="I629" s="3">
        <v>4</v>
      </c>
      <c r="P629">
        <v>2</v>
      </c>
      <c r="Q629" t="str">
        <f>CONCATENATE(C629,E629,G629,I629)</f>
        <v>14</v>
      </c>
    </row>
    <row r="630" spans="1:17" x14ac:dyDescent="0.25">
      <c r="A630">
        <v>1137</v>
      </c>
      <c r="B630">
        <v>144.45649399999999</v>
      </c>
      <c r="C630" s="4">
        <v>1</v>
      </c>
      <c r="H630">
        <v>158.86416599999998</v>
      </c>
      <c r="I630" s="3">
        <v>4</v>
      </c>
      <c r="P630">
        <v>2</v>
      </c>
      <c r="Q630" t="str">
        <f>CONCATENATE(C630,E630,G630,I630)</f>
        <v>14</v>
      </c>
    </row>
    <row r="631" spans="1:17" x14ac:dyDescent="0.25">
      <c r="A631">
        <v>1138</v>
      </c>
      <c r="B631">
        <v>144.45649399999999</v>
      </c>
      <c r="C631" s="4">
        <v>1</v>
      </c>
      <c r="H631">
        <v>158.86416599999998</v>
      </c>
      <c r="I631" s="3">
        <v>4</v>
      </c>
      <c r="P631">
        <v>2</v>
      </c>
      <c r="Q631" t="str">
        <f>CONCATENATE(C631,E631,G631,I631)</f>
        <v>14</v>
      </c>
    </row>
    <row r="632" spans="1:17" x14ac:dyDescent="0.25">
      <c r="A632">
        <v>1139</v>
      </c>
      <c r="B632">
        <v>144.45649399999999</v>
      </c>
      <c r="C632" s="4">
        <v>1</v>
      </c>
      <c r="H632">
        <v>158.86416599999998</v>
      </c>
      <c r="I632" s="3">
        <v>4</v>
      </c>
      <c r="P632">
        <v>2</v>
      </c>
      <c r="Q632" t="str">
        <f>CONCATENATE(C632,E632,G632,I632)</f>
        <v>14</v>
      </c>
    </row>
    <row r="633" spans="1:17" x14ac:dyDescent="0.25">
      <c r="A633">
        <v>1140</v>
      </c>
      <c r="B633">
        <v>144.45649399999999</v>
      </c>
      <c r="C633" s="4">
        <v>1</v>
      </c>
      <c r="H633">
        <v>158.86416599999998</v>
      </c>
      <c r="I633" s="3">
        <v>4</v>
      </c>
      <c r="P633">
        <v>2</v>
      </c>
      <c r="Q633" t="str">
        <f>CONCATENATE(C633,E633,G633,I633)</f>
        <v>14</v>
      </c>
    </row>
    <row r="634" spans="1:17" x14ac:dyDescent="0.25">
      <c r="A634">
        <v>1141</v>
      </c>
      <c r="B634">
        <v>144.45649399999999</v>
      </c>
      <c r="C634" s="4">
        <v>1</v>
      </c>
      <c r="H634">
        <v>158.86416599999998</v>
      </c>
      <c r="I634" s="3">
        <v>4</v>
      </c>
      <c r="P634">
        <v>2</v>
      </c>
      <c r="Q634" t="str">
        <f>CONCATENATE(C634,E634,G634,I634)</f>
        <v>14</v>
      </c>
    </row>
    <row r="635" spans="1:17" x14ac:dyDescent="0.25">
      <c r="A635">
        <v>1142</v>
      </c>
      <c r="B635">
        <v>144.45649399999999</v>
      </c>
      <c r="C635" s="4">
        <v>1</v>
      </c>
      <c r="H635">
        <v>158.86416599999998</v>
      </c>
      <c r="I635" s="3">
        <v>4</v>
      </c>
      <c r="P635">
        <v>2</v>
      </c>
      <c r="Q635" t="str">
        <f>CONCATENATE(C635,E635,G635,I635)</f>
        <v>14</v>
      </c>
    </row>
    <row r="636" spans="1:17" x14ac:dyDescent="0.25">
      <c r="A636">
        <v>1143</v>
      </c>
      <c r="B636">
        <v>144.45649399999999</v>
      </c>
      <c r="C636" s="4">
        <v>1</v>
      </c>
      <c r="H636">
        <v>158.86416599999998</v>
      </c>
      <c r="I636" s="3">
        <v>4</v>
      </c>
      <c r="P636">
        <v>2</v>
      </c>
      <c r="Q636" t="str">
        <f>CONCATENATE(C636,E636,G636,I636)</f>
        <v>14</v>
      </c>
    </row>
    <row r="637" spans="1:17" x14ac:dyDescent="0.25">
      <c r="A637">
        <v>1144</v>
      </c>
      <c r="B637">
        <v>144.45649399999999</v>
      </c>
      <c r="C637" s="4">
        <v>1</v>
      </c>
      <c r="H637">
        <v>158.86416599999998</v>
      </c>
      <c r="I637" s="3">
        <v>4</v>
      </c>
      <c r="P637">
        <v>2</v>
      </c>
      <c r="Q637" t="str">
        <f>CONCATENATE(C637,E637,G637,I637)</f>
        <v>14</v>
      </c>
    </row>
    <row r="638" spans="1:17" x14ac:dyDescent="0.25">
      <c r="A638">
        <v>1145</v>
      </c>
      <c r="B638">
        <v>144.45649399999999</v>
      </c>
      <c r="C638" s="4">
        <v>1</v>
      </c>
      <c r="H638">
        <v>158.86416599999998</v>
      </c>
      <c r="I638" s="3">
        <v>4</v>
      </c>
      <c r="P638">
        <v>2</v>
      </c>
      <c r="Q638" t="str">
        <f>CONCATENATE(C638,E638,G638,I638)</f>
        <v>14</v>
      </c>
    </row>
    <row r="639" spans="1:17" x14ac:dyDescent="0.25">
      <c r="A639">
        <v>1146</v>
      </c>
      <c r="B639">
        <v>144.45649399999999</v>
      </c>
      <c r="C639" s="4">
        <v>1</v>
      </c>
      <c r="H639">
        <v>158.86416599999998</v>
      </c>
      <c r="I639" s="3">
        <v>4</v>
      </c>
      <c r="P639">
        <v>2</v>
      </c>
      <c r="Q639" t="str">
        <f>CONCATENATE(C639,E639,G639,I639)</f>
        <v>14</v>
      </c>
    </row>
    <row r="640" spans="1:17" x14ac:dyDescent="0.25">
      <c r="A640">
        <v>1147</v>
      </c>
      <c r="B640">
        <v>144.45649399999999</v>
      </c>
      <c r="C640" s="4">
        <v>1</v>
      </c>
      <c r="H640">
        <v>158.73257100000001</v>
      </c>
      <c r="I640" s="3">
        <v>4</v>
      </c>
      <c r="P640">
        <v>2</v>
      </c>
      <c r="Q640" t="str">
        <f>CONCATENATE(C640,E640,G640,I640)</f>
        <v>14</v>
      </c>
    </row>
    <row r="641" spans="1:17" x14ac:dyDescent="0.25">
      <c r="A641">
        <v>1148</v>
      </c>
      <c r="B641">
        <v>144.45649399999999</v>
      </c>
      <c r="C641" s="4">
        <v>1</v>
      </c>
      <c r="H641">
        <v>158.73257100000001</v>
      </c>
      <c r="I641" s="3">
        <v>4</v>
      </c>
      <c r="P641">
        <v>2</v>
      </c>
      <c r="Q641" t="str">
        <f>CONCATENATE(C641,E641,G641,I641)</f>
        <v>14</v>
      </c>
    </row>
    <row r="642" spans="1:17" x14ac:dyDescent="0.25">
      <c r="A642">
        <v>1149</v>
      </c>
      <c r="B642">
        <v>144.45649399999999</v>
      </c>
      <c r="C642" s="4">
        <v>1</v>
      </c>
      <c r="H642">
        <v>158.73257100000001</v>
      </c>
      <c r="I642" s="3">
        <v>4</v>
      </c>
      <c r="P642">
        <v>2</v>
      </c>
      <c r="Q642" t="str">
        <f>CONCATENATE(C642,E642,G642,I642)</f>
        <v>14</v>
      </c>
    </row>
    <row r="643" spans="1:17" x14ac:dyDescent="0.25">
      <c r="A643">
        <v>1150</v>
      </c>
      <c r="B643">
        <v>144.45649399999999</v>
      </c>
      <c r="C643" s="4">
        <v>1</v>
      </c>
      <c r="H643">
        <v>158.40364499999998</v>
      </c>
      <c r="I643" s="3">
        <v>4</v>
      </c>
      <c r="P643">
        <v>2</v>
      </c>
      <c r="Q643" t="str">
        <f>CONCATENATE(C643,E643,G643,I643)</f>
        <v>14</v>
      </c>
    </row>
    <row r="644" spans="1:17" x14ac:dyDescent="0.25">
      <c r="A644">
        <v>1151</v>
      </c>
      <c r="B644">
        <v>144.45649399999999</v>
      </c>
      <c r="C644" s="4">
        <v>1</v>
      </c>
      <c r="H644">
        <v>158.40364499999998</v>
      </c>
      <c r="I644" s="3">
        <v>4</v>
      </c>
      <c r="P644">
        <v>2</v>
      </c>
      <c r="Q644" t="str">
        <f>CONCATENATE(C644,E644,G644,I644)</f>
        <v>14</v>
      </c>
    </row>
    <row r="645" spans="1:17" x14ac:dyDescent="0.25">
      <c r="A645">
        <v>1152</v>
      </c>
      <c r="B645">
        <v>144.45649399999999</v>
      </c>
      <c r="C645" s="4">
        <v>1</v>
      </c>
      <c r="F645">
        <v>149.52212900000001</v>
      </c>
      <c r="G645" s="1">
        <v>3</v>
      </c>
      <c r="H645">
        <v>158.40364499999998</v>
      </c>
      <c r="I645" s="3">
        <v>4</v>
      </c>
      <c r="P645">
        <v>3</v>
      </c>
      <c r="Q645" t="str">
        <f>CONCATENATE(C645,E645,G645,I645)</f>
        <v>134</v>
      </c>
    </row>
    <row r="646" spans="1:17" x14ac:dyDescent="0.25">
      <c r="A646">
        <v>1153</v>
      </c>
      <c r="B646">
        <v>144.45649399999999</v>
      </c>
      <c r="C646" s="4">
        <v>1</v>
      </c>
      <c r="F646">
        <v>149.52212900000001</v>
      </c>
      <c r="G646" s="1">
        <v>3</v>
      </c>
      <c r="P646">
        <v>2</v>
      </c>
      <c r="Q646" t="str">
        <f>CONCATENATE(C646,E646,G646,I646)</f>
        <v>13</v>
      </c>
    </row>
    <row r="647" spans="1:17" x14ac:dyDescent="0.25">
      <c r="A647">
        <v>1154</v>
      </c>
      <c r="B647">
        <v>144.45649399999999</v>
      </c>
      <c r="C647" s="4">
        <v>1</v>
      </c>
      <c r="F647">
        <v>149.52212900000001</v>
      </c>
      <c r="G647" s="1">
        <v>3</v>
      </c>
      <c r="P647">
        <v>2</v>
      </c>
      <c r="Q647" t="str">
        <f>CONCATENATE(C647,E647,G647,I647)</f>
        <v>13</v>
      </c>
    </row>
    <row r="648" spans="1:17" x14ac:dyDescent="0.25">
      <c r="A648">
        <v>1155</v>
      </c>
      <c r="B648">
        <v>144.45649399999999</v>
      </c>
      <c r="C648" s="4">
        <v>1</v>
      </c>
      <c r="F648">
        <v>149.52212900000001</v>
      </c>
      <c r="G648" s="1">
        <v>3</v>
      </c>
      <c r="P648">
        <v>2</v>
      </c>
      <c r="Q648" t="str">
        <f>CONCATENATE(C648,E648,G648,I648)</f>
        <v>13</v>
      </c>
    </row>
    <row r="649" spans="1:17" x14ac:dyDescent="0.25">
      <c r="A649">
        <v>1156</v>
      </c>
      <c r="F649">
        <v>149.52212900000001</v>
      </c>
      <c r="G649" s="1">
        <v>3</v>
      </c>
      <c r="P649">
        <v>1</v>
      </c>
      <c r="Q649" t="str">
        <f>CONCATENATE(C649,E649,G649,I649)</f>
        <v>3</v>
      </c>
    </row>
    <row r="650" spans="1:17" x14ac:dyDescent="0.25">
      <c r="A650">
        <v>1157</v>
      </c>
      <c r="D650">
        <v>124.23599499999999</v>
      </c>
      <c r="E650" s="2">
        <v>2</v>
      </c>
      <c r="F650">
        <v>149.52212900000001</v>
      </c>
      <c r="G650" s="1">
        <v>3</v>
      </c>
      <c r="P650">
        <v>2</v>
      </c>
      <c r="Q650" t="str">
        <f>CONCATENATE(C650,E650,G650,I650)</f>
        <v>23</v>
      </c>
    </row>
    <row r="651" spans="1:17" x14ac:dyDescent="0.25">
      <c r="A651">
        <v>1158</v>
      </c>
      <c r="D651">
        <v>124.23599499999999</v>
      </c>
      <c r="E651" s="2">
        <v>2</v>
      </c>
      <c r="F651">
        <v>149.52212900000001</v>
      </c>
      <c r="G651" s="1">
        <v>3</v>
      </c>
      <c r="P651">
        <v>2</v>
      </c>
      <c r="Q651" t="str">
        <f>CONCATENATE(C651,E651,G651,I651)</f>
        <v>23</v>
      </c>
    </row>
    <row r="652" spans="1:17" x14ac:dyDescent="0.25">
      <c r="A652">
        <v>1159</v>
      </c>
      <c r="D652">
        <v>124.23599499999999</v>
      </c>
      <c r="E652" s="2">
        <v>2</v>
      </c>
      <c r="F652">
        <v>149.52212900000001</v>
      </c>
      <c r="G652" s="1">
        <v>3</v>
      </c>
      <c r="P652">
        <v>2</v>
      </c>
      <c r="Q652" t="str">
        <f>CONCATENATE(C652,E652,G652,I652)</f>
        <v>23</v>
      </c>
    </row>
    <row r="653" spans="1:17" x14ac:dyDescent="0.25">
      <c r="A653">
        <v>1160</v>
      </c>
      <c r="D653">
        <v>124.23599499999999</v>
      </c>
      <c r="E653" s="2">
        <v>2</v>
      </c>
      <c r="F653">
        <v>149.52212900000001</v>
      </c>
      <c r="G653" s="1">
        <v>3</v>
      </c>
      <c r="P653">
        <v>2</v>
      </c>
      <c r="Q653" t="str">
        <f>CONCATENATE(C653,E653,G653,I653)</f>
        <v>23</v>
      </c>
    </row>
    <row r="654" spans="1:17" x14ac:dyDescent="0.25">
      <c r="A654">
        <v>1161</v>
      </c>
      <c r="D654">
        <v>124.23599499999999</v>
      </c>
      <c r="E654" s="2">
        <v>2</v>
      </c>
      <c r="F654">
        <v>149.52212900000001</v>
      </c>
      <c r="G654" s="1">
        <v>3</v>
      </c>
      <c r="P654">
        <v>2</v>
      </c>
      <c r="Q654" t="str">
        <f>CONCATENATE(C654,E654,G654,I654)</f>
        <v>23</v>
      </c>
    </row>
    <row r="655" spans="1:17" x14ac:dyDescent="0.25">
      <c r="A655">
        <v>1162</v>
      </c>
      <c r="D655">
        <v>124.23599499999999</v>
      </c>
      <c r="E655" s="2">
        <v>2</v>
      </c>
      <c r="F655">
        <v>149.52212900000001</v>
      </c>
      <c r="G655" s="1">
        <v>3</v>
      </c>
      <c r="P655">
        <v>2</v>
      </c>
      <c r="Q655" t="str">
        <f>CONCATENATE(C655,E655,G655,I655)</f>
        <v>23</v>
      </c>
    </row>
    <row r="656" spans="1:17" x14ac:dyDescent="0.25">
      <c r="A656">
        <v>1163</v>
      </c>
      <c r="D656">
        <v>124.23599499999999</v>
      </c>
      <c r="E656" s="2">
        <v>2</v>
      </c>
      <c r="F656">
        <v>149.52212900000001</v>
      </c>
      <c r="G656" s="1">
        <v>3</v>
      </c>
      <c r="P656">
        <v>2</v>
      </c>
      <c r="Q656" t="str">
        <f>CONCATENATE(C656,E656,G656,I656)</f>
        <v>23</v>
      </c>
    </row>
    <row r="657" spans="1:17" x14ac:dyDescent="0.25">
      <c r="A657">
        <v>1164</v>
      </c>
      <c r="D657">
        <v>124.23599499999999</v>
      </c>
      <c r="E657" s="2">
        <v>2</v>
      </c>
      <c r="F657">
        <v>149.52212900000001</v>
      </c>
      <c r="G657" s="1">
        <v>3</v>
      </c>
      <c r="P657">
        <v>2</v>
      </c>
      <c r="Q657" t="str">
        <f>CONCATENATE(C657,E657,G657,I657)</f>
        <v>23</v>
      </c>
    </row>
    <row r="658" spans="1:17" x14ac:dyDescent="0.25">
      <c r="A658">
        <v>1165</v>
      </c>
      <c r="D658">
        <v>124.23599499999999</v>
      </c>
      <c r="E658" s="2">
        <v>2</v>
      </c>
      <c r="F658">
        <v>149.52212900000001</v>
      </c>
      <c r="G658" s="1">
        <v>3</v>
      </c>
      <c r="P658">
        <v>2</v>
      </c>
      <c r="Q658" t="str">
        <f>CONCATENATE(C658,E658,G658,I658)</f>
        <v>23</v>
      </c>
    </row>
    <row r="659" spans="1:17" x14ac:dyDescent="0.25">
      <c r="A659">
        <v>1166</v>
      </c>
      <c r="D659">
        <v>124.23599499999999</v>
      </c>
      <c r="E659" s="2">
        <v>2</v>
      </c>
      <c r="F659">
        <v>149.52212900000001</v>
      </c>
      <c r="G659" s="1">
        <v>3</v>
      </c>
      <c r="P659">
        <v>2</v>
      </c>
      <c r="Q659" t="str">
        <f>CONCATENATE(C659,E659,G659,I659)</f>
        <v>23</v>
      </c>
    </row>
    <row r="660" spans="1:17" x14ac:dyDescent="0.25">
      <c r="A660">
        <v>1167</v>
      </c>
      <c r="D660">
        <v>124.23599499999999</v>
      </c>
      <c r="E660" s="2">
        <v>2</v>
      </c>
      <c r="F660">
        <v>149.52212900000001</v>
      </c>
      <c r="G660" s="1">
        <v>3</v>
      </c>
      <c r="P660">
        <v>2</v>
      </c>
      <c r="Q660" t="str">
        <f>CONCATENATE(C660,E660,G660,I660)</f>
        <v>23</v>
      </c>
    </row>
    <row r="661" spans="1:17" x14ac:dyDescent="0.25">
      <c r="A661">
        <v>1168</v>
      </c>
      <c r="D661">
        <v>124.23599499999999</v>
      </c>
      <c r="E661" s="2">
        <v>2</v>
      </c>
      <c r="F661">
        <v>149.52212900000001</v>
      </c>
      <c r="G661" s="1">
        <v>3</v>
      </c>
      <c r="P661">
        <v>2</v>
      </c>
      <c r="Q661" t="str">
        <f>CONCATENATE(C661,E661,G661,I661)</f>
        <v>23</v>
      </c>
    </row>
    <row r="662" spans="1:17" x14ac:dyDescent="0.25">
      <c r="A662">
        <v>1169</v>
      </c>
      <c r="D662">
        <v>124.23599499999999</v>
      </c>
      <c r="E662" s="2">
        <v>2</v>
      </c>
      <c r="F662">
        <v>149.52212900000001</v>
      </c>
      <c r="G662" s="1">
        <v>3</v>
      </c>
      <c r="P662">
        <v>2</v>
      </c>
      <c r="Q662" t="str">
        <f>CONCATENATE(C662,E662,G662,I662)</f>
        <v>23</v>
      </c>
    </row>
    <row r="663" spans="1:17" x14ac:dyDescent="0.25">
      <c r="A663">
        <v>1170</v>
      </c>
      <c r="D663">
        <v>124.23599499999999</v>
      </c>
      <c r="E663" s="2">
        <v>2</v>
      </c>
      <c r="F663">
        <v>149.52212900000001</v>
      </c>
      <c r="G663" s="1">
        <v>3</v>
      </c>
      <c r="P663">
        <v>2</v>
      </c>
      <c r="Q663" t="str">
        <f>CONCATENATE(C663,E663,G663,I663)</f>
        <v>23</v>
      </c>
    </row>
    <row r="664" spans="1:17" x14ac:dyDescent="0.25">
      <c r="A664">
        <v>1171</v>
      </c>
      <c r="D664">
        <v>124.23599499999999</v>
      </c>
      <c r="E664" s="2">
        <v>2</v>
      </c>
      <c r="F664">
        <v>149.52212900000001</v>
      </c>
      <c r="G664" s="1">
        <v>3</v>
      </c>
      <c r="H664">
        <v>128.380765</v>
      </c>
      <c r="I664" s="3">
        <v>4</v>
      </c>
      <c r="P664">
        <v>3</v>
      </c>
      <c r="Q664" t="str">
        <f>CONCATENATE(C664,E664,G664,I664)</f>
        <v>234</v>
      </c>
    </row>
    <row r="665" spans="1:17" x14ac:dyDescent="0.25">
      <c r="A665">
        <v>1172</v>
      </c>
      <c r="D665">
        <v>124.23599499999999</v>
      </c>
      <c r="E665" s="2">
        <v>2</v>
      </c>
      <c r="F665">
        <v>149.52212900000001</v>
      </c>
      <c r="G665" s="1">
        <v>3</v>
      </c>
      <c r="H665">
        <v>128.380765</v>
      </c>
      <c r="I665" s="3">
        <v>4</v>
      </c>
      <c r="P665">
        <v>3</v>
      </c>
      <c r="Q665" t="str">
        <f>CONCATENATE(C665,E665,G665,I665)</f>
        <v>234</v>
      </c>
    </row>
    <row r="666" spans="1:17" x14ac:dyDescent="0.25">
      <c r="A666">
        <v>1173</v>
      </c>
      <c r="D666">
        <v>124.23599499999999</v>
      </c>
      <c r="E666" s="2">
        <v>2</v>
      </c>
      <c r="H666">
        <v>128.380765</v>
      </c>
      <c r="I666" s="3">
        <v>4</v>
      </c>
      <c r="P666">
        <v>2</v>
      </c>
      <c r="Q666" t="str">
        <f>CONCATENATE(C666,E666,G666,I666)</f>
        <v>24</v>
      </c>
    </row>
    <row r="667" spans="1:17" x14ac:dyDescent="0.25">
      <c r="A667">
        <v>1174</v>
      </c>
      <c r="D667">
        <v>124.23599499999999</v>
      </c>
      <c r="E667" s="2">
        <v>2</v>
      </c>
      <c r="H667">
        <v>128.380765</v>
      </c>
      <c r="I667" s="3">
        <v>4</v>
      </c>
      <c r="P667">
        <v>2</v>
      </c>
      <c r="Q667" t="str">
        <f>CONCATENATE(C667,E667,G667,I667)</f>
        <v>24</v>
      </c>
    </row>
    <row r="668" spans="1:17" x14ac:dyDescent="0.25">
      <c r="A668">
        <v>1175</v>
      </c>
      <c r="D668">
        <v>124.23599499999999</v>
      </c>
      <c r="E668" s="2">
        <v>2</v>
      </c>
      <c r="H668">
        <v>128.380765</v>
      </c>
      <c r="I668" s="3">
        <v>4</v>
      </c>
      <c r="P668">
        <v>2</v>
      </c>
      <c r="Q668" t="str">
        <f>CONCATENATE(C668,E668,G668,I668)</f>
        <v>24</v>
      </c>
    </row>
    <row r="669" spans="1:17" x14ac:dyDescent="0.25">
      <c r="A669">
        <v>1176</v>
      </c>
      <c r="B669">
        <v>115.28867899999999</v>
      </c>
      <c r="C669" s="4">
        <v>1</v>
      </c>
      <c r="H669">
        <v>128.380765</v>
      </c>
      <c r="I669" s="3">
        <v>4</v>
      </c>
      <c r="P669">
        <v>2</v>
      </c>
      <c r="Q669" t="str">
        <f>CONCATENATE(C669,E669,G669,I669)</f>
        <v>14</v>
      </c>
    </row>
    <row r="670" spans="1:17" x14ac:dyDescent="0.25">
      <c r="A670">
        <v>1177</v>
      </c>
      <c r="B670">
        <v>115.28867899999999</v>
      </c>
      <c r="C670" s="4">
        <v>1</v>
      </c>
      <c r="H670">
        <v>128.380765</v>
      </c>
      <c r="I670" s="3">
        <v>4</v>
      </c>
      <c r="P670">
        <v>2</v>
      </c>
      <c r="Q670" t="str">
        <f>CONCATENATE(C670,E670,G670,I670)</f>
        <v>14</v>
      </c>
    </row>
    <row r="671" spans="1:17" x14ac:dyDescent="0.25">
      <c r="A671">
        <v>1178</v>
      </c>
      <c r="B671">
        <v>115.28867899999999</v>
      </c>
      <c r="C671" s="4">
        <v>1</v>
      </c>
      <c r="H671">
        <v>128.380765</v>
      </c>
      <c r="I671" s="3">
        <v>4</v>
      </c>
      <c r="P671">
        <v>2</v>
      </c>
      <c r="Q671" t="str">
        <f>CONCATENATE(C671,E671,G671,I671)</f>
        <v>14</v>
      </c>
    </row>
    <row r="672" spans="1:17" x14ac:dyDescent="0.25">
      <c r="A672">
        <v>1179</v>
      </c>
      <c r="B672">
        <v>115.28867899999999</v>
      </c>
      <c r="C672" s="4">
        <v>1</v>
      </c>
      <c r="H672">
        <v>128.380765</v>
      </c>
      <c r="I672" s="3">
        <v>4</v>
      </c>
      <c r="P672">
        <v>2</v>
      </c>
      <c r="Q672" t="str">
        <f>CONCATENATE(C672,E672,G672,I672)</f>
        <v>14</v>
      </c>
    </row>
    <row r="673" spans="1:17" x14ac:dyDescent="0.25">
      <c r="A673">
        <v>1180</v>
      </c>
      <c r="B673">
        <v>115.28867899999999</v>
      </c>
      <c r="C673" s="4">
        <v>1</v>
      </c>
      <c r="H673">
        <v>128.380765</v>
      </c>
      <c r="I673" s="3">
        <v>4</v>
      </c>
      <c r="P673">
        <v>2</v>
      </c>
      <c r="Q673" t="str">
        <f>CONCATENATE(C673,E673,G673,I673)</f>
        <v>14</v>
      </c>
    </row>
    <row r="674" spans="1:17" x14ac:dyDescent="0.25">
      <c r="A674">
        <v>1181</v>
      </c>
      <c r="B674">
        <v>115.28867899999999</v>
      </c>
      <c r="C674" s="4">
        <v>1</v>
      </c>
      <c r="H674">
        <v>128.380765</v>
      </c>
      <c r="I674" s="3">
        <v>4</v>
      </c>
      <c r="P674">
        <v>2</v>
      </c>
      <c r="Q674" t="str">
        <f>CONCATENATE(C674,E674,G674,I674)</f>
        <v>14</v>
      </c>
    </row>
    <row r="675" spans="1:17" x14ac:dyDescent="0.25">
      <c r="A675">
        <v>1182</v>
      </c>
      <c r="B675">
        <v>115.28867899999999</v>
      </c>
      <c r="C675" s="4">
        <v>1</v>
      </c>
      <c r="H675">
        <v>128.380765</v>
      </c>
      <c r="I675" s="3">
        <v>4</v>
      </c>
      <c r="P675">
        <v>2</v>
      </c>
      <c r="Q675" t="str">
        <f>CONCATENATE(C675,E675,G675,I675)</f>
        <v>14</v>
      </c>
    </row>
    <row r="676" spans="1:17" x14ac:dyDescent="0.25">
      <c r="A676">
        <v>1183</v>
      </c>
      <c r="B676">
        <v>115.28867899999999</v>
      </c>
      <c r="C676" s="4">
        <v>1</v>
      </c>
      <c r="H676">
        <v>128.380765</v>
      </c>
      <c r="I676" s="3">
        <v>4</v>
      </c>
      <c r="P676">
        <v>2</v>
      </c>
      <c r="Q676" t="str">
        <f>CONCATENATE(C676,E676,G676,I676)</f>
        <v>14</v>
      </c>
    </row>
    <row r="677" spans="1:17" x14ac:dyDescent="0.25">
      <c r="A677">
        <v>1184</v>
      </c>
      <c r="B677">
        <v>115.28867899999999</v>
      </c>
      <c r="C677" s="4">
        <v>1</v>
      </c>
      <c r="H677">
        <v>128.380765</v>
      </c>
      <c r="I677" s="3">
        <v>4</v>
      </c>
      <c r="P677">
        <v>2</v>
      </c>
      <c r="Q677" t="str">
        <f>CONCATENATE(C677,E677,G677,I677)</f>
        <v>14</v>
      </c>
    </row>
    <row r="678" spans="1:17" x14ac:dyDescent="0.25">
      <c r="A678">
        <v>1185</v>
      </c>
      <c r="B678">
        <v>115.28867899999999</v>
      </c>
      <c r="C678" s="4">
        <v>1</v>
      </c>
      <c r="H678">
        <v>128.380765</v>
      </c>
      <c r="I678" s="3">
        <v>4</v>
      </c>
      <c r="P678">
        <v>2</v>
      </c>
      <c r="Q678" t="str">
        <f>CONCATENATE(C678,E678,G678,I678)</f>
        <v>14</v>
      </c>
    </row>
    <row r="679" spans="1:17" x14ac:dyDescent="0.25">
      <c r="A679">
        <v>1186</v>
      </c>
      <c r="B679">
        <v>115.28867899999999</v>
      </c>
      <c r="C679" s="4">
        <v>1</v>
      </c>
      <c r="H679">
        <v>128.380765</v>
      </c>
      <c r="I679" s="3">
        <v>4</v>
      </c>
      <c r="P679">
        <v>2</v>
      </c>
      <c r="Q679" t="str">
        <f>CONCATENATE(C679,E679,G679,I679)</f>
        <v>14</v>
      </c>
    </row>
    <row r="680" spans="1:17" x14ac:dyDescent="0.25">
      <c r="A680">
        <v>1187</v>
      </c>
      <c r="B680">
        <v>115.28867899999999</v>
      </c>
      <c r="C680" s="4">
        <v>1</v>
      </c>
      <c r="H680">
        <v>128.380765</v>
      </c>
      <c r="I680" s="3">
        <v>4</v>
      </c>
      <c r="P680">
        <v>2</v>
      </c>
      <c r="Q680" t="str">
        <f>CONCATENATE(C680,E680,G680,I680)</f>
        <v>14</v>
      </c>
    </row>
    <row r="681" spans="1:17" x14ac:dyDescent="0.25">
      <c r="A681">
        <v>1188</v>
      </c>
      <c r="B681">
        <v>115.28867899999999</v>
      </c>
      <c r="C681" s="4">
        <v>1</v>
      </c>
      <c r="H681">
        <v>128.380765</v>
      </c>
      <c r="I681" s="3">
        <v>4</v>
      </c>
      <c r="P681">
        <v>2</v>
      </c>
      <c r="Q681" t="str">
        <f>CONCATENATE(C681,E681,G681,I681)</f>
        <v>14</v>
      </c>
    </row>
    <row r="682" spans="1:17" x14ac:dyDescent="0.25">
      <c r="A682">
        <v>1189</v>
      </c>
      <c r="B682">
        <v>115.28867899999999</v>
      </c>
      <c r="C682" s="4">
        <v>1</v>
      </c>
      <c r="H682">
        <v>128.380765</v>
      </c>
      <c r="I682" s="3">
        <v>4</v>
      </c>
      <c r="P682">
        <v>2</v>
      </c>
      <c r="Q682" t="str">
        <f>CONCATENATE(C682,E682,G682,I682)</f>
        <v>14</v>
      </c>
    </row>
    <row r="683" spans="1:17" x14ac:dyDescent="0.25">
      <c r="A683">
        <v>1190</v>
      </c>
      <c r="B683">
        <v>115.28867899999999</v>
      </c>
      <c r="C683" s="4">
        <v>1</v>
      </c>
      <c r="H683">
        <v>128.380765</v>
      </c>
      <c r="I683" s="3">
        <v>4</v>
      </c>
      <c r="P683">
        <v>2</v>
      </c>
      <c r="Q683" t="str">
        <f>CONCATENATE(C683,E683,G683,I683)</f>
        <v>14</v>
      </c>
    </row>
    <row r="684" spans="1:17" x14ac:dyDescent="0.25">
      <c r="A684">
        <v>1191</v>
      </c>
      <c r="B684">
        <v>115.28867899999999</v>
      </c>
      <c r="C684" s="4">
        <v>1</v>
      </c>
      <c r="H684">
        <v>128.380765</v>
      </c>
      <c r="I684" s="3">
        <v>4</v>
      </c>
      <c r="P684">
        <v>2</v>
      </c>
      <c r="Q684" t="str">
        <f>CONCATENATE(C684,E684,G684,I684)</f>
        <v>14</v>
      </c>
    </row>
    <row r="685" spans="1:17" x14ac:dyDescent="0.25">
      <c r="A685">
        <v>1192</v>
      </c>
      <c r="B685">
        <v>115.28867899999999</v>
      </c>
      <c r="C685" s="4">
        <v>1</v>
      </c>
      <c r="F685">
        <v>120.22293299999998</v>
      </c>
      <c r="G685" s="1">
        <v>3</v>
      </c>
      <c r="P685">
        <v>2</v>
      </c>
      <c r="Q685" t="str">
        <f>CONCATENATE(C685,E685,G685,I685)</f>
        <v>13</v>
      </c>
    </row>
    <row r="686" spans="1:17" x14ac:dyDescent="0.25">
      <c r="A686">
        <v>1193</v>
      </c>
      <c r="B686">
        <v>115.28867899999999</v>
      </c>
      <c r="C686" s="4">
        <v>1</v>
      </c>
      <c r="F686">
        <v>120.22293299999998</v>
      </c>
      <c r="G686" s="1">
        <v>3</v>
      </c>
      <c r="P686">
        <v>2</v>
      </c>
      <c r="Q686" t="str">
        <f>CONCATENATE(C686,E686,G686,I686)</f>
        <v>13</v>
      </c>
    </row>
    <row r="687" spans="1:17" x14ac:dyDescent="0.25">
      <c r="A687">
        <v>1194</v>
      </c>
      <c r="B687">
        <v>115.28867899999999</v>
      </c>
      <c r="C687" s="4">
        <v>1</v>
      </c>
      <c r="F687">
        <v>120.22293299999998</v>
      </c>
      <c r="G687" s="1">
        <v>3</v>
      </c>
      <c r="P687">
        <v>2</v>
      </c>
      <c r="Q687" t="str">
        <f>CONCATENATE(C687,E687,G687,I687)</f>
        <v>13</v>
      </c>
    </row>
    <row r="688" spans="1:17" x14ac:dyDescent="0.25">
      <c r="A688">
        <v>1195</v>
      </c>
      <c r="B688">
        <v>115.025589</v>
      </c>
      <c r="C688" s="4">
        <v>1</v>
      </c>
      <c r="F688">
        <v>120.22293299999998</v>
      </c>
      <c r="G688" s="1">
        <v>3</v>
      </c>
      <c r="P688">
        <v>2</v>
      </c>
      <c r="Q688" t="str">
        <f>CONCATENATE(C688,E688,G688,I688)</f>
        <v>13</v>
      </c>
    </row>
    <row r="689" spans="1:17" x14ac:dyDescent="0.25">
      <c r="A689">
        <v>1196</v>
      </c>
      <c r="F689">
        <v>120.22293299999998</v>
      </c>
      <c r="G689" s="1">
        <v>3</v>
      </c>
      <c r="P689">
        <v>1</v>
      </c>
      <c r="Q689" t="str">
        <f>CONCATENATE(C689,E689,G689,I689)</f>
        <v>3</v>
      </c>
    </row>
    <row r="690" spans="1:17" x14ac:dyDescent="0.25">
      <c r="A690">
        <v>1197</v>
      </c>
      <c r="F690">
        <v>120.22293299999998</v>
      </c>
      <c r="G690" s="1">
        <v>3</v>
      </c>
      <c r="P690">
        <v>1</v>
      </c>
      <c r="Q690" t="str">
        <f>CONCATENATE(C690,E690,G690,I690)</f>
        <v>3</v>
      </c>
    </row>
    <row r="691" spans="1:17" x14ac:dyDescent="0.25">
      <c r="A691">
        <v>1198</v>
      </c>
      <c r="D691">
        <v>103.84141499999998</v>
      </c>
      <c r="E691" s="2">
        <v>2</v>
      </c>
      <c r="F691">
        <v>120.22293299999998</v>
      </c>
      <c r="G691" s="1">
        <v>3</v>
      </c>
      <c r="P691">
        <v>2</v>
      </c>
      <c r="Q691" t="str">
        <f>CONCATENATE(C691,E691,G691,I691)</f>
        <v>23</v>
      </c>
    </row>
    <row r="692" spans="1:17" x14ac:dyDescent="0.25">
      <c r="A692">
        <v>1199</v>
      </c>
      <c r="D692">
        <v>103.84141499999998</v>
      </c>
      <c r="E692" s="2">
        <v>2</v>
      </c>
      <c r="F692">
        <v>120.22293299999998</v>
      </c>
      <c r="G692" s="1">
        <v>3</v>
      </c>
      <c r="P692">
        <v>2</v>
      </c>
      <c r="Q692" t="str">
        <f>CONCATENATE(C692,E692,G692,I692)</f>
        <v>23</v>
      </c>
    </row>
    <row r="693" spans="1:17" x14ac:dyDescent="0.25">
      <c r="A693">
        <v>1200</v>
      </c>
      <c r="D693">
        <v>103.84141499999998</v>
      </c>
      <c r="E693" s="2">
        <v>2</v>
      </c>
      <c r="F693">
        <v>120.22293299999998</v>
      </c>
      <c r="G693" s="1">
        <v>3</v>
      </c>
      <c r="P693">
        <v>2</v>
      </c>
      <c r="Q693" t="str">
        <f>CONCATENATE(C693,E693,G693,I693)</f>
        <v>23</v>
      </c>
    </row>
    <row r="694" spans="1:17" x14ac:dyDescent="0.25">
      <c r="A694">
        <v>1201</v>
      </c>
      <c r="D694">
        <v>103.84141499999998</v>
      </c>
      <c r="E694" s="2">
        <v>2</v>
      </c>
      <c r="F694">
        <v>120.22293299999998</v>
      </c>
      <c r="G694" s="1">
        <v>3</v>
      </c>
      <c r="P694">
        <v>2</v>
      </c>
      <c r="Q694" t="str">
        <f>CONCATENATE(C694,E694,G694,I694)</f>
        <v>23</v>
      </c>
    </row>
    <row r="695" spans="1:17" x14ac:dyDescent="0.25">
      <c r="A695">
        <v>1202</v>
      </c>
      <c r="D695">
        <v>103.84141499999998</v>
      </c>
      <c r="E695" s="2">
        <v>2</v>
      </c>
      <c r="F695">
        <v>120.22293299999998</v>
      </c>
      <c r="G695" s="1">
        <v>3</v>
      </c>
      <c r="P695">
        <v>2</v>
      </c>
      <c r="Q695" t="str">
        <f>CONCATENATE(C695,E695,G695,I695)</f>
        <v>23</v>
      </c>
    </row>
    <row r="696" spans="1:17" x14ac:dyDescent="0.25">
      <c r="A696">
        <v>1203</v>
      </c>
      <c r="D696">
        <v>103.84141499999998</v>
      </c>
      <c r="E696" s="2">
        <v>2</v>
      </c>
      <c r="F696">
        <v>120.22293299999998</v>
      </c>
      <c r="G696" s="1">
        <v>3</v>
      </c>
      <c r="P696">
        <v>2</v>
      </c>
      <c r="Q696" t="str">
        <f>CONCATENATE(C696,E696,G696,I696)</f>
        <v>23</v>
      </c>
    </row>
    <row r="697" spans="1:17" x14ac:dyDescent="0.25">
      <c r="A697">
        <v>1204</v>
      </c>
      <c r="D697">
        <v>103.84141499999998</v>
      </c>
      <c r="E697" s="2">
        <v>2</v>
      </c>
      <c r="F697">
        <v>120.22293299999998</v>
      </c>
      <c r="G697" s="1">
        <v>3</v>
      </c>
      <c r="P697">
        <v>2</v>
      </c>
      <c r="Q697" t="str">
        <f>CONCATENATE(C697,E697,G697,I697)</f>
        <v>23</v>
      </c>
    </row>
    <row r="698" spans="1:17" x14ac:dyDescent="0.25">
      <c r="A698">
        <v>1205</v>
      </c>
      <c r="D698">
        <v>103.84141499999998</v>
      </c>
      <c r="E698" s="2">
        <v>2</v>
      </c>
      <c r="F698">
        <v>120.22293299999998</v>
      </c>
      <c r="G698" s="1">
        <v>3</v>
      </c>
      <c r="P698">
        <v>2</v>
      </c>
      <c r="Q698" t="str">
        <f>CONCATENATE(C698,E698,G698,I698)</f>
        <v>23</v>
      </c>
    </row>
    <row r="699" spans="1:17" x14ac:dyDescent="0.25">
      <c r="A699">
        <v>1206</v>
      </c>
      <c r="D699">
        <v>103.84141499999998</v>
      </c>
      <c r="E699" s="2">
        <v>2</v>
      </c>
      <c r="F699">
        <v>120.22293299999998</v>
      </c>
      <c r="G699" s="1">
        <v>3</v>
      </c>
      <c r="P699">
        <v>2</v>
      </c>
      <c r="Q699" t="str">
        <f>CONCATENATE(C699,E699,G699,I699)</f>
        <v>23</v>
      </c>
    </row>
    <row r="700" spans="1:17" x14ac:dyDescent="0.25">
      <c r="A700">
        <v>1207</v>
      </c>
      <c r="D700">
        <v>103.84141499999998</v>
      </c>
      <c r="E700" s="2">
        <v>2</v>
      </c>
      <c r="F700">
        <v>120.22293299999998</v>
      </c>
      <c r="G700" s="1">
        <v>3</v>
      </c>
      <c r="P700">
        <v>2</v>
      </c>
      <c r="Q700" t="str">
        <f>CONCATENATE(C700,E700,G700,I700)</f>
        <v>23</v>
      </c>
    </row>
    <row r="701" spans="1:17" x14ac:dyDescent="0.25">
      <c r="A701">
        <v>1208</v>
      </c>
      <c r="D701">
        <v>103.84141499999998</v>
      </c>
      <c r="E701" s="2">
        <v>2</v>
      </c>
      <c r="F701">
        <v>120.22293299999998</v>
      </c>
      <c r="G701" s="1">
        <v>3</v>
      </c>
      <c r="P701">
        <v>2</v>
      </c>
      <c r="Q701" t="str">
        <f>CONCATENATE(C701,E701,G701,I701)</f>
        <v>23</v>
      </c>
    </row>
    <row r="702" spans="1:17" x14ac:dyDescent="0.25">
      <c r="A702">
        <v>1209</v>
      </c>
      <c r="D702">
        <v>103.84141499999998</v>
      </c>
      <c r="E702" s="2">
        <v>2</v>
      </c>
      <c r="P702">
        <v>1</v>
      </c>
      <c r="Q702" t="str">
        <f>CONCATENATE(C702,E702,G702,I702)</f>
        <v>2</v>
      </c>
    </row>
    <row r="703" spans="1:17" x14ac:dyDescent="0.25">
      <c r="A703">
        <v>1210</v>
      </c>
      <c r="D703">
        <v>103.84141499999998</v>
      </c>
      <c r="E703" s="2">
        <v>2</v>
      </c>
      <c r="P703">
        <v>1</v>
      </c>
      <c r="Q703" t="str">
        <f>CONCATENATE(C703,E703,G703,I703)</f>
        <v>2</v>
      </c>
    </row>
    <row r="704" spans="1:17" x14ac:dyDescent="0.25">
      <c r="A704">
        <v>1211</v>
      </c>
      <c r="D704">
        <v>103.84141499999998</v>
      </c>
      <c r="E704" s="2">
        <v>2</v>
      </c>
      <c r="P704">
        <v>1</v>
      </c>
      <c r="Q704" t="str">
        <f>CONCATENATE(C704,E704,G704,I704)</f>
        <v>2</v>
      </c>
    </row>
    <row r="705" spans="1:17" x14ac:dyDescent="0.25">
      <c r="A705">
        <v>1212</v>
      </c>
      <c r="D705">
        <v>103.84141499999998</v>
      </c>
      <c r="E705" s="2">
        <v>2</v>
      </c>
      <c r="H705">
        <v>110.22293199999999</v>
      </c>
      <c r="I705" s="3">
        <v>4</v>
      </c>
      <c r="P705">
        <v>2</v>
      </c>
      <c r="Q705" t="str">
        <f>CONCATENATE(C705,E705,G705,I705)</f>
        <v>24</v>
      </c>
    </row>
    <row r="706" spans="1:17" x14ac:dyDescent="0.25">
      <c r="A706">
        <v>1213</v>
      </c>
      <c r="D706">
        <v>103.84141499999998</v>
      </c>
      <c r="E706" s="2">
        <v>2</v>
      </c>
      <c r="H706">
        <v>110.22293199999999</v>
      </c>
      <c r="I706" s="3">
        <v>4</v>
      </c>
      <c r="P706">
        <v>2</v>
      </c>
      <c r="Q706" t="str">
        <f>CONCATENATE(C706,E706,G706,I706)</f>
        <v>24</v>
      </c>
    </row>
    <row r="707" spans="1:17" x14ac:dyDescent="0.25">
      <c r="A707">
        <v>1214</v>
      </c>
      <c r="D707">
        <v>103.84141499999998</v>
      </c>
      <c r="E707" s="2">
        <v>2</v>
      </c>
      <c r="H707">
        <v>110.22293199999999</v>
      </c>
      <c r="I707" s="3">
        <v>4</v>
      </c>
      <c r="P707">
        <v>2</v>
      </c>
      <c r="Q707" t="str">
        <f>CONCATENATE(C707,E707,G707,I707)</f>
        <v>24</v>
      </c>
    </row>
    <row r="708" spans="1:17" x14ac:dyDescent="0.25">
      <c r="A708">
        <v>1215</v>
      </c>
      <c r="D708">
        <v>103.84141499999998</v>
      </c>
      <c r="E708" s="2">
        <v>2</v>
      </c>
      <c r="H708">
        <v>110.22293199999999</v>
      </c>
      <c r="I708" s="3">
        <v>4</v>
      </c>
      <c r="P708">
        <v>2</v>
      </c>
      <c r="Q708" t="str">
        <f>CONCATENATE(C708,E708,G708,I708)</f>
        <v>24</v>
      </c>
    </row>
    <row r="709" spans="1:17" x14ac:dyDescent="0.25">
      <c r="A709">
        <v>1216</v>
      </c>
      <c r="H709">
        <v>110.22293199999999</v>
      </c>
      <c r="I709" s="3">
        <v>4</v>
      </c>
      <c r="P709">
        <v>1</v>
      </c>
      <c r="Q709" t="str">
        <f>CONCATENATE(C709,E709,G709,I709)</f>
        <v>4</v>
      </c>
    </row>
    <row r="710" spans="1:17" x14ac:dyDescent="0.25">
      <c r="A710">
        <v>1217</v>
      </c>
      <c r="B710">
        <v>94.104722999999993</v>
      </c>
      <c r="C710" s="4">
        <v>1</v>
      </c>
      <c r="H710">
        <v>110.22293199999999</v>
      </c>
      <c r="I710" s="3">
        <v>4</v>
      </c>
      <c r="P710">
        <v>2</v>
      </c>
      <c r="Q710" t="str">
        <f>CONCATENATE(C710,E710,G710,I710)</f>
        <v>14</v>
      </c>
    </row>
    <row r="711" spans="1:17" x14ac:dyDescent="0.25">
      <c r="A711">
        <v>1218</v>
      </c>
      <c r="B711">
        <v>94.104722999999993</v>
      </c>
      <c r="C711" s="4">
        <v>1</v>
      </c>
      <c r="H711">
        <v>110.22293199999999</v>
      </c>
      <c r="I711" s="3">
        <v>4</v>
      </c>
      <c r="P711">
        <v>2</v>
      </c>
      <c r="Q711" t="str">
        <f>CONCATENATE(C711,E711,G711,I711)</f>
        <v>14</v>
      </c>
    </row>
    <row r="712" spans="1:17" x14ac:dyDescent="0.25">
      <c r="A712">
        <v>1219</v>
      </c>
      <c r="B712">
        <v>94.104722999999993</v>
      </c>
      <c r="C712" s="4">
        <v>1</v>
      </c>
      <c r="H712">
        <v>110.22293199999999</v>
      </c>
      <c r="I712" s="3">
        <v>4</v>
      </c>
      <c r="P712">
        <v>2</v>
      </c>
      <c r="Q712" t="str">
        <f>CONCATENATE(C712,E712,G712,I712)</f>
        <v>14</v>
      </c>
    </row>
    <row r="713" spans="1:17" x14ac:dyDescent="0.25">
      <c r="A713">
        <v>1220</v>
      </c>
      <c r="B713">
        <v>94.104722999999993</v>
      </c>
      <c r="C713" s="4">
        <v>1</v>
      </c>
      <c r="H713">
        <v>110.22293199999999</v>
      </c>
      <c r="I713" s="3">
        <v>4</v>
      </c>
      <c r="P713">
        <v>2</v>
      </c>
      <c r="Q713" t="str">
        <f>CONCATENATE(C713,E713,G713,I713)</f>
        <v>14</v>
      </c>
    </row>
    <row r="714" spans="1:17" x14ac:dyDescent="0.25">
      <c r="A714">
        <v>1221</v>
      </c>
      <c r="B714">
        <v>94.104722999999993</v>
      </c>
      <c r="C714" s="4">
        <v>1</v>
      </c>
      <c r="H714">
        <v>110.22293199999999</v>
      </c>
      <c r="I714" s="3">
        <v>4</v>
      </c>
      <c r="P714">
        <v>2</v>
      </c>
      <c r="Q714" t="str">
        <f>CONCATENATE(C714,E714,G714,I714)</f>
        <v>14</v>
      </c>
    </row>
    <row r="715" spans="1:17" x14ac:dyDescent="0.25">
      <c r="A715">
        <v>1222</v>
      </c>
      <c r="B715">
        <v>94.104722999999993</v>
      </c>
      <c r="C715" s="4">
        <v>1</v>
      </c>
      <c r="H715">
        <v>110.22293199999999</v>
      </c>
      <c r="I715" s="3">
        <v>4</v>
      </c>
      <c r="P715">
        <v>2</v>
      </c>
      <c r="Q715" t="str">
        <f>CONCATENATE(C715,E715,G715,I715)</f>
        <v>14</v>
      </c>
    </row>
    <row r="716" spans="1:17" x14ac:dyDescent="0.25">
      <c r="A716">
        <v>1223</v>
      </c>
      <c r="B716">
        <v>94.104722999999993</v>
      </c>
      <c r="C716" s="4">
        <v>1</v>
      </c>
      <c r="H716">
        <v>110.22293199999999</v>
      </c>
      <c r="I716" s="3">
        <v>4</v>
      </c>
      <c r="P716">
        <v>2</v>
      </c>
      <c r="Q716" t="str">
        <f>CONCATENATE(C716,E716,G716,I716)</f>
        <v>14</v>
      </c>
    </row>
    <row r="717" spans="1:17" x14ac:dyDescent="0.25">
      <c r="A717">
        <v>1224</v>
      </c>
      <c r="B717">
        <v>94.104722999999993</v>
      </c>
      <c r="C717" s="4">
        <v>1</v>
      </c>
      <c r="H717">
        <v>110.22293199999999</v>
      </c>
      <c r="I717" s="3">
        <v>4</v>
      </c>
      <c r="P717">
        <v>2</v>
      </c>
      <c r="Q717" t="str">
        <f>CONCATENATE(C717,E717,G717,I717)</f>
        <v>14</v>
      </c>
    </row>
    <row r="718" spans="1:17" x14ac:dyDescent="0.25">
      <c r="A718">
        <v>1225</v>
      </c>
      <c r="B718">
        <v>94.104722999999993</v>
      </c>
      <c r="C718" s="4">
        <v>1</v>
      </c>
      <c r="H718">
        <v>110.22293199999999</v>
      </c>
      <c r="I718" s="3">
        <v>4</v>
      </c>
      <c r="P718">
        <v>2</v>
      </c>
      <c r="Q718" t="str">
        <f>CONCATENATE(C718,E718,G718,I718)</f>
        <v>14</v>
      </c>
    </row>
    <row r="719" spans="1:17" x14ac:dyDescent="0.25">
      <c r="A719">
        <v>1226</v>
      </c>
      <c r="B719">
        <v>94.104722999999993</v>
      </c>
      <c r="C719" s="4">
        <v>1</v>
      </c>
      <c r="H719">
        <v>110.22293199999999</v>
      </c>
      <c r="I719" s="3">
        <v>4</v>
      </c>
      <c r="P719">
        <v>2</v>
      </c>
      <c r="Q719" t="str">
        <f>CONCATENATE(C719,E719,G719,I719)</f>
        <v>14</v>
      </c>
    </row>
    <row r="720" spans="1:17" x14ac:dyDescent="0.25">
      <c r="A720">
        <v>1227</v>
      </c>
      <c r="B720">
        <v>94.104722999999993</v>
      </c>
      <c r="C720" s="4">
        <v>1</v>
      </c>
      <c r="H720">
        <v>110.22293199999999</v>
      </c>
      <c r="I720" s="3">
        <v>4</v>
      </c>
      <c r="P720">
        <v>2</v>
      </c>
      <c r="Q720" t="str">
        <f>CONCATENATE(C720,E720,G720,I720)</f>
        <v>14</v>
      </c>
    </row>
    <row r="721" spans="1:17" x14ac:dyDescent="0.25">
      <c r="A721">
        <v>1228</v>
      </c>
      <c r="B721">
        <v>94.104722999999993</v>
      </c>
      <c r="C721" s="4">
        <v>1</v>
      </c>
      <c r="F721">
        <v>101.275724</v>
      </c>
      <c r="G721" s="1">
        <v>3</v>
      </c>
      <c r="P721">
        <v>2</v>
      </c>
      <c r="Q721" t="str">
        <f>CONCATENATE(C721,E721,G721,I721)</f>
        <v>13</v>
      </c>
    </row>
    <row r="722" spans="1:17" x14ac:dyDescent="0.25">
      <c r="A722">
        <v>1229</v>
      </c>
      <c r="B722">
        <v>94.104722999999993</v>
      </c>
      <c r="C722" s="4">
        <v>1</v>
      </c>
      <c r="F722">
        <v>101.275724</v>
      </c>
      <c r="G722" s="1">
        <v>3</v>
      </c>
      <c r="P722">
        <v>2</v>
      </c>
      <c r="Q722" t="str">
        <f>CONCATENATE(C722,E722,G722,I722)</f>
        <v>13</v>
      </c>
    </row>
    <row r="723" spans="1:17" x14ac:dyDescent="0.25">
      <c r="A723">
        <v>1230</v>
      </c>
      <c r="B723">
        <v>94.104722999999993</v>
      </c>
      <c r="C723" s="4">
        <v>1</v>
      </c>
      <c r="F723">
        <v>101.275724</v>
      </c>
      <c r="G723" s="1">
        <v>3</v>
      </c>
      <c r="P723">
        <v>2</v>
      </c>
      <c r="Q723" t="str">
        <f>CONCATENATE(C723,E723,G723,I723)</f>
        <v>13</v>
      </c>
    </row>
    <row r="724" spans="1:17" x14ac:dyDescent="0.25">
      <c r="A724">
        <v>1231</v>
      </c>
      <c r="B724">
        <v>94.104722999999993</v>
      </c>
      <c r="C724" s="4">
        <v>1</v>
      </c>
      <c r="F724">
        <v>101.275724</v>
      </c>
      <c r="G724" s="1">
        <v>3</v>
      </c>
      <c r="P724">
        <v>2</v>
      </c>
      <c r="Q724" t="str">
        <f>CONCATENATE(C724,E724,G724,I724)</f>
        <v>13</v>
      </c>
    </row>
    <row r="725" spans="1:17" x14ac:dyDescent="0.25">
      <c r="A725">
        <v>1232</v>
      </c>
      <c r="B725">
        <v>94.104722999999993</v>
      </c>
      <c r="C725" s="4">
        <v>1</v>
      </c>
      <c r="F725">
        <v>101.275724</v>
      </c>
      <c r="G725" s="1">
        <v>3</v>
      </c>
      <c r="P725">
        <v>2</v>
      </c>
      <c r="Q725" t="str">
        <f>CONCATENATE(C725,E725,G725,I725)</f>
        <v>13</v>
      </c>
    </row>
    <row r="726" spans="1:17" x14ac:dyDescent="0.25">
      <c r="A726">
        <v>1233</v>
      </c>
      <c r="B726">
        <v>94.104722999999993</v>
      </c>
      <c r="C726" s="4">
        <v>1</v>
      </c>
      <c r="F726">
        <v>101.275724</v>
      </c>
      <c r="G726" s="1">
        <v>3</v>
      </c>
      <c r="P726">
        <v>2</v>
      </c>
      <c r="Q726" t="str">
        <f>CONCATENATE(C726,E726,G726,I726)</f>
        <v>13</v>
      </c>
    </row>
    <row r="727" spans="1:17" x14ac:dyDescent="0.25">
      <c r="A727">
        <v>1234</v>
      </c>
      <c r="F727">
        <v>101.275724</v>
      </c>
      <c r="G727" s="1">
        <v>3</v>
      </c>
      <c r="P727">
        <v>1</v>
      </c>
      <c r="Q727" t="str">
        <f>CONCATENATE(C727,E727,G727,I727)</f>
        <v>3</v>
      </c>
    </row>
    <row r="728" spans="1:17" x14ac:dyDescent="0.25">
      <c r="A728">
        <v>1235</v>
      </c>
      <c r="F728">
        <v>101.275724</v>
      </c>
      <c r="G728" s="1">
        <v>3</v>
      </c>
      <c r="P728">
        <v>1</v>
      </c>
      <c r="Q728" t="str">
        <f>CONCATENATE(C728,E728,G728,I728)</f>
        <v>3</v>
      </c>
    </row>
    <row r="729" spans="1:17" x14ac:dyDescent="0.25">
      <c r="A729">
        <v>1236</v>
      </c>
      <c r="F729">
        <v>101.275724</v>
      </c>
      <c r="G729" s="1">
        <v>3</v>
      </c>
      <c r="P729">
        <v>1</v>
      </c>
      <c r="Q729" t="str">
        <f>CONCATENATE(C729,E729,G729,I729)</f>
        <v>3</v>
      </c>
    </row>
    <row r="730" spans="1:17" x14ac:dyDescent="0.25">
      <c r="A730">
        <v>1237</v>
      </c>
      <c r="D730">
        <v>83.38109</v>
      </c>
      <c r="E730" s="2">
        <v>2</v>
      </c>
      <c r="F730">
        <v>101.275724</v>
      </c>
      <c r="G730" s="1">
        <v>3</v>
      </c>
      <c r="P730">
        <v>2</v>
      </c>
      <c r="Q730" t="str">
        <f>CONCATENATE(C730,E730,G730,I730)</f>
        <v>23</v>
      </c>
    </row>
    <row r="731" spans="1:17" x14ac:dyDescent="0.25">
      <c r="A731">
        <v>1238</v>
      </c>
      <c r="D731">
        <v>83.38109</v>
      </c>
      <c r="E731" s="2">
        <v>2</v>
      </c>
      <c r="F731">
        <v>101.275724</v>
      </c>
      <c r="G731" s="1">
        <v>3</v>
      </c>
      <c r="P731">
        <v>2</v>
      </c>
      <c r="Q731" t="str">
        <f>CONCATENATE(C731,E731,G731,I731)</f>
        <v>23</v>
      </c>
    </row>
    <row r="732" spans="1:17" x14ac:dyDescent="0.25">
      <c r="A732">
        <v>1239</v>
      </c>
      <c r="D732">
        <v>83.38109</v>
      </c>
      <c r="E732" s="2">
        <v>2</v>
      </c>
      <c r="F732">
        <v>101.275724</v>
      </c>
      <c r="G732" s="1">
        <v>3</v>
      </c>
      <c r="P732">
        <v>2</v>
      </c>
      <c r="Q732" t="str">
        <f>CONCATENATE(C732,E732,G732,I732)</f>
        <v>23</v>
      </c>
    </row>
    <row r="733" spans="1:17" x14ac:dyDescent="0.25">
      <c r="A733">
        <v>1240</v>
      </c>
      <c r="D733">
        <v>83.38109</v>
      </c>
      <c r="E733" s="2">
        <v>2</v>
      </c>
      <c r="F733">
        <v>101.275724</v>
      </c>
      <c r="G733" s="1">
        <v>3</v>
      </c>
      <c r="P733">
        <v>2</v>
      </c>
      <c r="Q733" t="str">
        <f>CONCATENATE(C733,E733,G733,I733)</f>
        <v>23</v>
      </c>
    </row>
    <row r="734" spans="1:17" x14ac:dyDescent="0.25">
      <c r="A734">
        <v>1241</v>
      </c>
      <c r="D734">
        <v>83.38109</v>
      </c>
      <c r="E734" s="2">
        <v>2</v>
      </c>
      <c r="F734">
        <v>101.275724</v>
      </c>
      <c r="G734" s="1">
        <v>3</v>
      </c>
      <c r="P734">
        <v>2</v>
      </c>
      <c r="Q734" t="str">
        <f>CONCATENATE(C734,E734,G734,I734)</f>
        <v>23</v>
      </c>
    </row>
    <row r="735" spans="1:17" x14ac:dyDescent="0.25">
      <c r="A735">
        <v>1242</v>
      </c>
      <c r="D735">
        <v>83.38109</v>
      </c>
      <c r="E735" s="2">
        <v>2</v>
      </c>
      <c r="P735">
        <v>1</v>
      </c>
      <c r="Q735" t="str">
        <f>CONCATENATE(C735,E735,G735,I735)</f>
        <v>2</v>
      </c>
    </row>
    <row r="736" spans="1:17" x14ac:dyDescent="0.25">
      <c r="A736">
        <v>1243</v>
      </c>
      <c r="D736">
        <v>83.38109</v>
      </c>
      <c r="E736" s="2">
        <v>2</v>
      </c>
      <c r="P736">
        <v>1</v>
      </c>
      <c r="Q736" t="str">
        <f>CONCATENATE(C736,E736,G736,I736)</f>
        <v>2</v>
      </c>
    </row>
    <row r="737" spans="1:17" x14ac:dyDescent="0.25">
      <c r="A737">
        <v>1244</v>
      </c>
      <c r="D737">
        <v>83.38109</v>
      </c>
      <c r="E737" s="2">
        <v>2</v>
      </c>
      <c r="P737">
        <v>1</v>
      </c>
      <c r="Q737" t="str">
        <f>CONCATENATE(C737,E737,G737,I737)</f>
        <v>2</v>
      </c>
    </row>
    <row r="738" spans="1:17" x14ac:dyDescent="0.25">
      <c r="A738">
        <v>1245</v>
      </c>
      <c r="D738">
        <v>83.38109</v>
      </c>
      <c r="E738" s="2">
        <v>2</v>
      </c>
      <c r="P738">
        <v>1</v>
      </c>
      <c r="Q738" t="str">
        <f>CONCATENATE(C738,E738,G738,I738)</f>
        <v>2</v>
      </c>
    </row>
    <row r="739" spans="1:17" x14ac:dyDescent="0.25">
      <c r="A739">
        <v>1246</v>
      </c>
      <c r="D739">
        <v>83.38109</v>
      </c>
      <c r="E739" s="2">
        <v>2</v>
      </c>
      <c r="P739">
        <v>1</v>
      </c>
      <c r="Q739" t="str">
        <f>CONCATENATE(C739,E739,G739,I739)</f>
        <v>2</v>
      </c>
    </row>
    <row r="740" spans="1:17" x14ac:dyDescent="0.25">
      <c r="A740">
        <v>1247</v>
      </c>
      <c r="D740">
        <v>83.38109</v>
      </c>
      <c r="E740" s="2">
        <v>2</v>
      </c>
      <c r="P740">
        <v>1</v>
      </c>
      <c r="Q740" t="str">
        <f>CONCATENATE(C740,E740,G740,I740)</f>
        <v>2</v>
      </c>
    </row>
    <row r="741" spans="1:17" x14ac:dyDescent="0.25">
      <c r="A741">
        <v>1248</v>
      </c>
      <c r="D741">
        <v>83.38109</v>
      </c>
      <c r="E741" s="2">
        <v>2</v>
      </c>
      <c r="P741">
        <v>1</v>
      </c>
      <c r="Q741" t="str">
        <f>CONCATENATE(C741,E741,G741,I741)</f>
        <v>2</v>
      </c>
    </row>
    <row r="742" spans="1:17" x14ac:dyDescent="0.25">
      <c r="A742">
        <v>1249</v>
      </c>
      <c r="D742">
        <v>83.38109</v>
      </c>
      <c r="E742" s="2">
        <v>2</v>
      </c>
      <c r="H742">
        <v>89.236322000000001</v>
      </c>
      <c r="I742" s="3">
        <v>4</v>
      </c>
      <c r="P742">
        <v>2</v>
      </c>
      <c r="Q742" t="str">
        <f>CONCATENATE(C742,E742,G742,I742)</f>
        <v>24</v>
      </c>
    </row>
    <row r="743" spans="1:17" x14ac:dyDescent="0.25">
      <c r="A743">
        <v>1250</v>
      </c>
      <c r="D743">
        <v>83.38109</v>
      </c>
      <c r="E743" s="2">
        <v>2</v>
      </c>
      <c r="H743">
        <v>89.236322000000001</v>
      </c>
      <c r="I743" s="3">
        <v>4</v>
      </c>
      <c r="P743">
        <v>2</v>
      </c>
      <c r="Q743" t="str">
        <f>CONCATENATE(C743,E743,G743,I743)</f>
        <v>24</v>
      </c>
    </row>
    <row r="744" spans="1:17" x14ac:dyDescent="0.25">
      <c r="A744">
        <v>1251</v>
      </c>
      <c r="D744">
        <v>83.38109</v>
      </c>
      <c r="E744" s="2">
        <v>2</v>
      </c>
      <c r="H744">
        <v>89.236322000000001</v>
      </c>
      <c r="I744" s="3">
        <v>4</v>
      </c>
      <c r="P744">
        <v>2</v>
      </c>
      <c r="Q744" t="str">
        <f>CONCATENATE(C744,E744,G744,I744)</f>
        <v>24</v>
      </c>
    </row>
    <row r="745" spans="1:17" x14ac:dyDescent="0.25">
      <c r="A745">
        <v>1252</v>
      </c>
      <c r="D745">
        <v>83.38109</v>
      </c>
      <c r="E745" s="2">
        <v>2</v>
      </c>
      <c r="H745">
        <v>89.236322000000001</v>
      </c>
      <c r="I745" s="3">
        <v>4</v>
      </c>
      <c r="P745">
        <v>2</v>
      </c>
      <c r="Q745" t="str">
        <f>CONCATENATE(C745,E745,G745,I745)</f>
        <v>24</v>
      </c>
    </row>
    <row r="746" spans="1:17" x14ac:dyDescent="0.25">
      <c r="A746">
        <v>1253</v>
      </c>
      <c r="B746">
        <v>74.762715999999983</v>
      </c>
      <c r="C746" s="4">
        <v>1</v>
      </c>
      <c r="D746">
        <v>83.38109</v>
      </c>
      <c r="E746" s="2">
        <v>2</v>
      </c>
      <c r="H746">
        <v>89.236322000000001</v>
      </c>
      <c r="I746" s="3">
        <v>4</v>
      </c>
      <c r="P746">
        <v>3</v>
      </c>
      <c r="Q746" t="str">
        <f>CONCATENATE(C746,E746,G746,I746)</f>
        <v>124</v>
      </c>
    </row>
    <row r="747" spans="1:17" x14ac:dyDescent="0.25">
      <c r="A747">
        <v>1254</v>
      </c>
      <c r="B747">
        <v>74.762715999999983</v>
      </c>
      <c r="C747" s="4">
        <v>1</v>
      </c>
      <c r="H747">
        <v>89.236322000000001</v>
      </c>
      <c r="I747" s="3">
        <v>4</v>
      </c>
      <c r="P747">
        <v>2</v>
      </c>
      <c r="Q747" t="str">
        <f>CONCATENATE(C747,E747,G747,I747)</f>
        <v>14</v>
      </c>
    </row>
    <row r="748" spans="1:17" x14ac:dyDescent="0.25">
      <c r="A748">
        <v>1255</v>
      </c>
      <c r="B748">
        <v>74.762715999999983</v>
      </c>
      <c r="C748" s="4">
        <v>1</v>
      </c>
      <c r="H748">
        <v>89.236322000000001</v>
      </c>
      <c r="I748" s="3">
        <v>4</v>
      </c>
      <c r="P748">
        <v>2</v>
      </c>
      <c r="Q748" t="str">
        <f>CONCATENATE(C748,E748,G748,I748)</f>
        <v>14</v>
      </c>
    </row>
    <row r="749" spans="1:17" x14ac:dyDescent="0.25">
      <c r="A749">
        <v>1256</v>
      </c>
      <c r="B749">
        <v>74.762715999999983</v>
      </c>
      <c r="C749" s="4">
        <v>1</v>
      </c>
      <c r="F749">
        <v>84.367917999999989</v>
      </c>
      <c r="G749" s="1">
        <v>3</v>
      </c>
      <c r="H749">
        <v>89.236322000000001</v>
      </c>
      <c r="I749" s="3">
        <v>4</v>
      </c>
      <c r="P749">
        <v>3</v>
      </c>
      <c r="Q749" t="str">
        <f>CONCATENATE(C749,E749,G749,I749)</f>
        <v>134</v>
      </c>
    </row>
    <row r="750" spans="1:17" x14ac:dyDescent="0.25">
      <c r="A750">
        <v>1257</v>
      </c>
      <c r="B750">
        <v>74.762715999999983</v>
      </c>
      <c r="C750" s="4">
        <v>1</v>
      </c>
      <c r="F750">
        <v>84.367917999999989</v>
      </c>
      <c r="G750" s="1">
        <v>3</v>
      </c>
      <c r="H750">
        <v>89.236322000000001</v>
      </c>
      <c r="I750" s="3">
        <v>4</v>
      </c>
      <c r="P750">
        <v>3</v>
      </c>
      <c r="Q750" t="str">
        <f>CONCATENATE(C750,E750,G750,I750)</f>
        <v>134</v>
      </c>
    </row>
    <row r="751" spans="1:17" x14ac:dyDescent="0.25">
      <c r="A751">
        <v>1258</v>
      </c>
      <c r="B751">
        <v>74.762715999999983</v>
      </c>
      <c r="C751" s="4">
        <v>1</v>
      </c>
      <c r="F751">
        <v>84.367917999999989</v>
      </c>
      <c r="G751" s="1">
        <v>3</v>
      </c>
      <c r="H751">
        <v>89.236322000000001</v>
      </c>
      <c r="I751" s="3">
        <v>4</v>
      </c>
      <c r="P751">
        <v>3</v>
      </c>
      <c r="Q751" t="str">
        <f>CONCATENATE(C751,E751,G751,I751)</f>
        <v>134</v>
      </c>
    </row>
    <row r="752" spans="1:17" x14ac:dyDescent="0.25">
      <c r="A752">
        <v>1259</v>
      </c>
      <c r="B752">
        <v>74.762715999999983</v>
      </c>
      <c r="C752" s="4">
        <v>1</v>
      </c>
      <c r="F752">
        <v>84.367917999999989</v>
      </c>
      <c r="G752" s="1">
        <v>3</v>
      </c>
      <c r="H752">
        <v>89.236322000000001</v>
      </c>
      <c r="I752" s="3">
        <v>4</v>
      </c>
      <c r="P752">
        <v>3</v>
      </c>
      <c r="Q752" t="str">
        <f>CONCATENATE(C752,E752,G752,I752)</f>
        <v>134</v>
      </c>
    </row>
    <row r="753" spans="1:17" x14ac:dyDescent="0.25">
      <c r="A753">
        <v>1260</v>
      </c>
      <c r="B753">
        <v>74.762715999999983</v>
      </c>
      <c r="C753" s="4">
        <v>1</v>
      </c>
      <c r="F753">
        <v>84.367917999999989</v>
      </c>
      <c r="G753" s="1">
        <v>3</v>
      </c>
      <c r="H753">
        <v>89.236322000000001</v>
      </c>
      <c r="I753" s="3">
        <v>4</v>
      </c>
      <c r="P753">
        <v>3</v>
      </c>
      <c r="Q753" t="str">
        <f>CONCATENATE(C753,E753,G753,I753)</f>
        <v>134</v>
      </c>
    </row>
    <row r="754" spans="1:17" x14ac:dyDescent="0.25">
      <c r="A754">
        <v>1261</v>
      </c>
      <c r="B754">
        <v>74.762715999999983</v>
      </c>
      <c r="C754" s="4">
        <v>1</v>
      </c>
      <c r="F754">
        <v>84.367917999999989</v>
      </c>
      <c r="G754" s="1">
        <v>3</v>
      </c>
      <c r="H754">
        <v>89.236322000000001</v>
      </c>
      <c r="I754" s="3">
        <v>4</v>
      </c>
      <c r="P754">
        <v>3</v>
      </c>
      <c r="Q754" t="str">
        <f>CONCATENATE(C754,E754,G754,I754)</f>
        <v>134</v>
      </c>
    </row>
    <row r="755" spans="1:17" x14ac:dyDescent="0.25">
      <c r="A755">
        <v>1262</v>
      </c>
      <c r="B755">
        <v>74.762715999999983</v>
      </c>
      <c r="C755" s="4">
        <v>1</v>
      </c>
      <c r="F755">
        <v>84.367917999999989</v>
      </c>
      <c r="G755" s="1">
        <v>3</v>
      </c>
      <c r="H755">
        <v>89.236322000000001</v>
      </c>
      <c r="I755" s="3">
        <v>4</v>
      </c>
      <c r="P755">
        <v>3</v>
      </c>
      <c r="Q755" t="str">
        <f>CONCATENATE(C755,E755,G755,I755)</f>
        <v>134</v>
      </c>
    </row>
    <row r="756" spans="1:17" x14ac:dyDescent="0.25">
      <c r="A756">
        <v>1263</v>
      </c>
      <c r="B756">
        <v>74.762715999999983</v>
      </c>
      <c r="C756" s="4">
        <v>1</v>
      </c>
      <c r="F756">
        <v>84.367917999999989</v>
      </c>
      <c r="G756" s="1">
        <v>3</v>
      </c>
      <c r="H756">
        <v>89.236322000000001</v>
      </c>
      <c r="I756" s="3">
        <v>4</v>
      </c>
      <c r="P756">
        <v>3</v>
      </c>
      <c r="Q756" t="str">
        <f>CONCATENATE(C756,E756,G756,I756)</f>
        <v>134</v>
      </c>
    </row>
    <row r="757" spans="1:17" x14ac:dyDescent="0.25">
      <c r="A757">
        <v>1264</v>
      </c>
      <c r="B757">
        <v>74.762715999999983</v>
      </c>
      <c r="C757" s="4">
        <v>1</v>
      </c>
      <c r="F757">
        <v>84.367917999999989</v>
      </c>
      <c r="G757" s="1">
        <v>3</v>
      </c>
      <c r="H757">
        <v>89.236322000000001</v>
      </c>
      <c r="I757" s="3">
        <v>4</v>
      </c>
      <c r="P757">
        <v>3</v>
      </c>
      <c r="Q757" t="str">
        <f>CONCATENATE(C757,E757,G757,I757)</f>
        <v>134</v>
      </c>
    </row>
    <row r="758" spans="1:17" x14ac:dyDescent="0.25">
      <c r="A758">
        <v>1265</v>
      </c>
      <c r="B758">
        <v>74.762715999999983</v>
      </c>
      <c r="C758" s="4">
        <v>1</v>
      </c>
      <c r="F758">
        <v>84.367917999999989</v>
      </c>
      <c r="G758" s="1">
        <v>3</v>
      </c>
      <c r="P758">
        <v>2</v>
      </c>
      <c r="Q758" t="str">
        <f>CONCATENATE(C758,E758,G758,I758)</f>
        <v>13</v>
      </c>
    </row>
    <row r="759" spans="1:17" x14ac:dyDescent="0.25">
      <c r="A759">
        <v>1266</v>
      </c>
      <c r="B759">
        <v>74.762715999999983</v>
      </c>
      <c r="C759" s="4">
        <v>1</v>
      </c>
      <c r="F759">
        <v>84.367917999999989</v>
      </c>
      <c r="G759" s="1">
        <v>3</v>
      </c>
      <c r="P759">
        <v>2</v>
      </c>
      <c r="Q759" t="str">
        <f>CONCATENATE(C759,E759,G759,I759)</f>
        <v>13</v>
      </c>
    </row>
    <row r="760" spans="1:17" x14ac:dyDescent="0.25">
      <c r="A760">
        <v>1267</v>
      </c>
      <c r="B760">
        <v>74.762715999999983</v>
      </c>
      <c r="C760" s="4">
        <v>1</v>
      </c>
      <c r="F760">
        <v>84.367917999999989</v>
      </c>
      <c r="G760" s="1">
        <v>3</v>
      </c>
      <c r="P760">
        <v>2</v>
      </c>
      <c r="Q760" t="str">
        <f>CONCATENATE(C760,E760,G760,I760)</f>
        <v>13</v>
      </c>
    </row>
    <row r="761" spans="1:17" x14ac:dyDescent="0.25">
      <c r="A761">
        <v>1268</v>
      </c>
      <c r="B761">
        <v>74.762715999999983</v>
      </c>
      <c r="C761" s="4">
        <v>1</v>
      </c>
      <c r="F761">
        <v>84.367917999999989</v>
      </c>
      <c r="G761" s="1">
        <v>3</v>
      </c>
      <c r="P761">
        <v>2</v>
      </c>
      <c r="Q761" t="str">
        <f>CONCATENATE(C761,E761,G761,I761)</f>
        <v>13</v>
      </c>
    </row>
    <row r="762" spans="1:17" x14ac:dyDescent="0.25">
      <c r="A762">
        <v>1269</v>
      </c>
      <c r="B762">
        <v>74.762715999999983</v>
      </c>
      <c r="C762" s="4">
        <v>1</v>
      </c>
      <c r="F762">
        <v>84.367917999999989</v>
      </c>
      <c r="G762" s="1">
        <v>3</v>
      </c>
      <c r="P762">
        <v>2</v>
      </c>
      <c r="Q762" t="str">
        <f>CONCATENATE(C762,E762,G762,I762)</f>
        <v>13</v>
      </c>
    </row>
    <row r="763" spans="1:17" x14ac:dyDescent="0.25">
      <c r="A763">
        <v>1270</v>
      </c>
      <c r="B763">
        <v>74.762715999999983</v>
      </c>
      <c r="C763" s="4">
        <v>1</v>
      </c>
      <c r="F763">
        <v>84.367917999999989</v>
      </c>
      <c r="G763" s="1">
        <v>3</v>
      </c>
      <c r="P763">
        <v>2</v>
      </c>
      <c r="Q763" t="str">
        <f>CONCATENATE(C763,E763,G763,I763)</f>
        <v>13</v>
      </c>
    </row>
    <row r="764" spans="1:17" x14ac:dyDescent="0.25">
      <c r="A764">
        <v>1271</v>
      </c>
      <c r="D764">
        <v>66.933823999999987</v>
      </c>
      <c r="E764" s="2">
        <v>2</v>
      </c>
      <c r="F764">
        <v>84.367917999999989</v>
      </c>
      <c r="G764" s="1">
        <v>3</v>
      </c>
      <c r="P764">
        <v>2</v>
      </c>
      <c r="Q764" t="str">
        <f>CONCATENATE(C764,E764,G764,I764)</f>
        <v>23</v>
      </c>
    </row>
    <row r="765" spans="1:17" x14ac:dyDescent="0.25">
      <c r="A765">
        <v>1272</v>
      </c>
      <c r="D765">
        <v>66.933823999999987</v>
      </c>
      <c r="E765" s="2">
        <v>2</v>
      </c>
      <c r="F765">
        <v>84.367917999999989</v>
      </c>
      <c r="G765" s="1">
        <v>3</v>
      </c>
      <c r="P765">
        <v>2</v>
      </c>
      <c r="Q765" t="str">
        <f>CONCATENATE(C765,E765,G765,I765)</f>
        <v>23</v>
      </c>
    </row>
    <row r="766" spans="1:17" x14ac:dyDescent="0.25">
      <c r="A766">
        <v>1273</v>
      </c>
      <c r="D766">
        <v>66.933823999999987</v>
      </c>
      <c r="E766" s="2">
        <v>2</v>
      </c>
      <c r="F766">
        <v>84.367917999999989</v>
      </c>
      <c r="G766" s="1">
        <v>3</v>
      </c>
      <c r="P766">
        <v>2</v>
      </c>
      <c r="Q766" t="str">
        <f>CONCATENATE(C766,E766,G766,I766)</f>
        <v>23</v>
      </c>
    </row>
    <row r="767" spans="1:17" x14ac:dyDescent="0.25">
      <c r="A767">
        <v>1274</v>
      </c>
      <c r="D767">
        <v>66.933823999999987</v>
      </c>
      <c r="E767" s="2">
        <v>2</v>
      </c>
      <c r="P767">
        <v>1</v>
      </c>
      <c r="Q767" t="str">
        <f>CONCATENATE(C767,E767,G767,I767)</f>
        <v>2</v>
      </c>
    </row>
    <row r="768" spans="1:17" x14ac:dyDescent="0.25">
      <c r="A768">
        <v>1275</v>
      </c>
      <c r="D768">
        <v>66.933823999999987</v>
      </c>
      <c r="E768" s="2">
        <v>2</v>
      </c>
      <c r="P768">
        <v>1</v>
      </c>
      <c r="Q768" t="str">
        <f>CONCATENATE(C768,E768,G768,I768)</f>
        <v>2</v>
      </c>
    </row>
    <row r="769" spans="1:17" x14ac:dyDescent="0.25">
      <c r="A769">
        <v>1276</v>
      </c>
      <c r="D769">
        <v>66.933823999999987</v>
      </c>
      <c r="E769" s="2">
        <v>2</v>
      </c>
      <c r="H769">
        <v>21.659830999999997</v>
      </c>
      <c r="I769" s="3">
        <v>4</v>
      </c>
      <c r="P769">
        <v>2</v>
      </c>
      <c r="Q769" t="str">
        <f>CONCATENATE(C769,E769,G769,I769)</f>
        <v>24</v>
      </c>
    </row>
    <row r="770" spans="1:17" x14ac:dyDescent="0.25">
      <c r="A770">
        <v>1277</v>
      </c>
      <c r="D770">
        <v>66.933823999999987</v>
      </c>
      <c r="E770" s="2">
        <v>2</v>
      </c>
      <c r="P770">
        <v>1</v>
      </c>
      <c r="Q770" t="str">
        <f>CONCATENATE(C770,E770,G770,I770)</f>
        <v>2</v>
      </c>
    </row>
    <row r="771" spans="1:17" x14ac:dyDescent="0.25">
      <c r="A771">
        <v>1278</v>
      </c>
      <c r="D771">
        <v>66.933823999999987</v>
      </c>
      <c r="E771" s="2">
        <v>2</v>
      </c>
      <c r="P771">
        <v>1</v>
      </c>
      <c r="Q771" t="str">
        <f>CONCATENATE(C771,E771,G771,I771)</f>
        <v>2</v>
      </c>
    </row>
    <row r="772" spans="1:17" x14ac:dyDescent="0.25">
      <c r="A772">
        <v>1279</v>
      </c>
      <c r="D772">
        <v>66.933823999999987</v>
      </c>
      <c r="E772" s="2">
        <v>2</v>
      </c>
      <c r="P772">
        <v>1</v>
      </c>
      <c r="Q772" t="str">
        <f>CONCATENATE(C772,E772,G772,I772)</f>
        <v>2</v>
      </c>
    </row>
    <row r="773" spans="1:17" x14ac:dyDescent="0.25">
      <c r="A773">
        <v>1280</v>
      </c>
      <c r="D773">
        <v>66.933823999999987</v>
      </c>
      <c r="E773" s="2">
        <v>2</v>
      </c>
      <c r="H773">
        <v>73.841740999999985</v>
      </c>
      <c r="I773" s="3">
        <v>4</v>
      </c>
      <c r="P773">
        <v>2</v>
      </c>
      <c r="Q773" t="str">
        <f>CONCATENATE(C773,E773,G773,I773)</f>
        <v>24</v>
      </c>
    </row>
    <row r="774" spans="1:17" x14ac:dyDescent="0.25">
      <c r="A774">
        <v>1281</v>
      </c>
      <c r="D774">
        <v>66.933823999999987</v>
      </c>
      <c r="E774" s="2">
        <v>2</v>
      </c>
      <c r="H774">
        <v>73.841740999999985</v>
      </c>
      <c r="I774" s="3">
        <v>4</v>
      </c>
      <c r="P774">
        <v>2</v>
      </c>
      <c r="Q774" t="str">
        <f>CONCATENATE(C774,E774,G774,I774)</f>
        <v>24</v>
      </c>
    </row>
    <row r="775" spans="1:17" x14ac:dyDescent="0.25">
      <c r="A775">
        <v>1282</v>
      </c>
      <c r="D775">
        <v>66.933823999999987</v>
      </c>
      <c r="E775" s="2">
        <v>2</v>
      </c>
      <c r="H775">
        <v>73.841740999999985</v>
      </c>
      <c r="I775" s="3">
        <v>4</v>
      </c>
      <c r="P775">
        <v>2</v>
      </c>
      <c r="Q775" t="str">
        <f>CONCATENATE(C775,E775,G775,I775)</f>
        <v>24</v>
      </c>
    </row>
    <row r="776" spans="1:17" x14ac:dyDescent="0.25">
      <c r="A776">
        <v>1283</v>
      </c>
      <c r="D776">
        <v>66.933823999999987</v>
      </c>
      <c r="E776" s="2">
        <v>2</v>
      </c>
      <c r="H776">
        <v>73.841740999999985</v>
      </c>
      <c r="I776" s="3">
        <v>4</v>
      </c>
      <c r="P776">
        <v>2</v>
      </c>
      <c r="Q776" t="str">
        <f>CONCATENATE(C776,E776,G776,I776)</f>
        <v>24</v>
      </c>
    </row>
    <row r="777" spans="1:17" x14ac:dyDescent="0.25">
      <c r="A777">
        <v>1284</v>
      </c>
      <c r="D777">
        <v>66.933823999999987</v>
      </c>
      <c r="E777" s="2">
        <v>2</v>
      </c>
      <c r="H777">
        <v>73.841740999999985</v>
      </c>
      <c r="I777" s="3">
        <v>4</v>
      </c>
      <c r="P777">
        <v>2</v>
      </c>
      <c r="Q777" t="str">
        <f>CONCATENATE(C777,E777,G777,I777)</f>
        <v>24</v>
      </c>
    </row>
    <row r="778" spans="1:17" x14ac:dyDescent="0.25">
      <c r="A778">
        <v>1285</v>
      </c>
      <c r="D778">
        <v>66.933823999999987</v>
      </c>
      <c r="E778" s="2">
        <v>2</v>
      </c>
      <c r="H778">
        <v>73.841740999999985</v>
      </c>
      <c r="I778" s="3">
        <v>4</v>
      </c>
      <c r="P778">
        <v>2</v>
      </c>
      <c r="Q778" t="str">
        <f>CONCATENATE(C778,E778,G778,I778)</f>
        <v>24</v>
      </c>
    </row>
    <row r="779" spans="1:17" x14ac:dyDescent="0.25">
      <c r="A779">
        <v>1286</v>
      </c>
      <c r="D779">
        <v>66.933823999999987</v>
      </c>
      <c r="E779" s="2">
        <v>2</v>
      </c>
      <c r="H779">
        <v>73.841740999999985</v>
      </c>
      <c r="I779" s="3">
        <v>4</v>
      </c>
      <c r="P779">
        <v>2</v>
      </c>
      <c r="Q779" t="str">
        <f>CONCATENATE(C779,E779,G779,I779)</f>
        <v>24</v>
      </c>
    </row>
    <row r="780" spans="1:17" x14ac:dyDescent="0.25">
      <c r="A780">
        <v>1287</v>
      </c>
      <c r="D780">
        <v>66.933823999999987</v>
      </c>
      <c r="E780" s="2">
        <v>2</v>
      </c>
      <c r="F780">
        <v>69.33159599999999</v>
      </c>
      <c r="G780" s="1">
        <v>3</v>
      </c>
      <c r="H780">
        <v>73.841740999999985</v>
      </c>
      <c r="I780" s="3">
        <v>4</v>
      </c>
      <c r="P780">
        <v>3</v>
      </c>
      <c r="Q780" t="str">
        <f>CONCATENATE(C780,E780,G780,I780)</f>
        <v>234</v>
      </c>
    </row>
    <row r="781" spans="1:17" x14ac:dyDescent="0.25">
      <c r="A781">
        <v>1288</v>
      </c>
      <c r="D781">
        <v>66.933823999999987</v>
      </c>
      <c r="E781" s="2">
        <v>2</v>
      </c>
      <c r="F781">
        <v>69.960167999999982</v>
      </c>
      <c r="G781" s="1">
        <v>3</v>
      </c>
      <c r="H781">
        <v>73.841740999999985</v>
      </c>
      <c r="I781" s="3">
        <v>4</v>
      </c>
      <c r="P781">
        <v>3</v>
      </c>
      <c r="Q781" t="str">
        <f>CONCATENATE(C781,E781,G781,I781)</f>
        <v>234</v>
      </c>
    </row>
    <row r="782" spans="1:17" x14ac:dyDescent="0.25">
      <c r="A782">
        <v>1289</v>
      </c>
      <c r="D782">
        <v>64.543308999999994</v>
      </c>
      <c r="E782" s="2">
        <v>2</v>
      </c>
      <c r="F782">
        <v>69.960167999999982</v>
      </c>
      <c r="G782" s="1">
        <v>3</v>
      </c>
      <c r="H782">
        <v>73.841740999999985</v>
      </c>
      <c r="I782" s="3">
        <v>4</v>
      </c>
      <c r="P782">
        <v>3</v>
      </c>
      <c r="Q782" t="str">
        <f>CONCATENATE(C782,E782,G782,I782)</f>
        <v>234</v>
      </c>
    </row>
    <row r="783" spans="1:17" x14ac:dyDescent="0.25">
      <c r="A783">
        <v>1290</v>
      </c>
      <c r="F783">
        <v>69.960167999999982</v>
      </c>
      <c r="G783" s="1">
        <v>3</v>
      </c>
      <c r="H783">
        <v>73.841740999999985</v>
      </c>
      <c r="I783" s="3">
        <v>4</v>
      </c>
      <c r="P783">
        <v>2</v>
      </c>
      <c r="Q783" t="str">
        <f>CONCATENATE(C783,E783,G783,I783)</f>
        <v>34</v>
      </c>
    </row>
    <row r="784" spans="1:17" x14ac:dyDescent="0.25">
      <c r="A784">
        <v>1291</v>
      </c>
      <c r="B784">
        <v>55.670794999999998</v>
      </c>
      <c r="C784" s="4">
        <v>1</v>
      </c>
      <c r="F784">
        <v>69.960167999999982</v>
      </c>
      <c r="G784" s="1">
        <v>3</v>
      </c>
      <c r="H784">
        <v>73.841740999999985</v>
      </c>
      <c r="I784" s="3">
        <v>4</v>
      </c>
      <c r="P784">
        <v>3</v>
      </c>
      <c r="Q784" t="str">
        <f>CONCATENATE(C784,E784,G784,I784)</f>
        <v>134</v>
      </c>
    </row>
    <row r="785" spans="1:17" x14ac:dyDescent="0.25">
      <c r="A785">
        <v>1292</v>
      </c>
      <c r="B785">
        <v>55.670794999999998</v>
      </c>
      <c r="C785" s="4">
        <v>1</v>
      </c>
      <c r="F785">
        <v>69.960167999999982</v>
      </c>
      <c r="G785" s="1">
        <v>3</v>
      </c>
      <c r="H785">
        <v>73.841740999999985</v>
      </c>
      <c r="I785" s="3">
        <v>4</v>
      </c>
      <c r="P785">
        <v>3</v>
      </c>
      <c r="Q785" t="str">
        <f>CONCATENATE(C785,E785,G785,I785)</f>
        <v>134</v>
      </c>
    </row>
    <row r="786" spans="1:17" x14ac:dyDescent="0.25">
      <c r="A786">
        <v>1293</v>
      </c>
      <c r="B786">
        <v>55.670794999999998</v>
      </c>
      <c r="C786" s="4">
        <v>1</v>
      </c>
      <c r="F786">
        <v>69.960167999999982</v>
      </c>
      <c r="G786" s="1">
        <v>3</v>
      </c>
      <c r="H786">
        <v>73.841740999999985</v>
      </c>
      <c r="I786" s="3">
        <v>4</v>
      </c>
      <c r="P786">
        <v>3</v>
      </c>
      <c r="Q786" t="str">
        <f>CONCATENATE(C786,E786,G786,I786)</f>
        <v>134</v>
      </c>
    </row>
    <row r="787" spans="1:17" x14ac:dyDescent="0.25">
      <c r="A787">
        <v>1294</v>
      </c>
      <c r="B787">
        <v>55.670794999999998</v>
      </c>
      <c r="C787" s="4">
        <v>1</v>
      </c>
      <c r="F787">
        <v>69.960167999999982</v>
      </c>
      <c r="G787" s="1">
        <v>3</v>
      </c>
      <c r="H787">
        <v>73.841740999999985</v>
      </c>
      <c r="I787" s="3">
        <v>4</v>
      </c>
      <c r="P787">
        <v>3</v>
      </c>
      <c r="Q787" t="str">
        <f>CONCATENATE(C787,E787,G787,I787)</f>
        <v>134</v>
      </c>
    </row>
    <row r="788" spans="1:17" x14ac:dyDescent="0.25">
      <c r="A788">
        <v>1295</v>
      </c>
      <c r="B788">
        <v>55.670794999999998</v>
      </c>
      <c r="C788" s="4">
        <v>1</v>
      </c>
      <c r="F788">
        <v>69.960167999999982</v>
      </c>
      <c r="G788" s="1">
        <v>3</v>
      </c>
      <c r="H788">
        <v>73.841740999999985</v>
      </c>
      <c r="I788" s="3">
        <v>4</v>
      </c>
      <c r="P788">
        <v>3</v>
      </c>
      <c r="Q788" t="str">
        <f>CONCATENATE(C788,E788,G788,I788)</f>
        <v>134</v>
      </c>
    </row>
    <row r="789" spans="1:17" x14ac:dyDescent="0.25">
      <c r="A789">
        <v>1296</v>
      </c>
      <c r="B789">
        <v>55.670794999999998</v>
      </c>
      <c r="C789" s="4">
        <v>1</v>
      </c>
      <c r="F789">
        <v>69.960167999999982</v>
      </c>
      <c r="G789" s="1">
        <v>3</v>
      </c>
      <c r="P789">
        <v>2</v>
      </c>
      <c r="Q789" t="str">
        <f>CONCATENATE(C789,E789,G789,I789)</f>
        <v>13</v>
      </c>
    </row>
    <row r="790" spans="1:17" x14ac:dyDescent="0.25">
      <c r="A790">
        <v>1297</v>
      </c>
      <c r="B790">
        <v>55.670794999999998</v>
      </c>
      <c r="C790" s="4">
        <v>1</v>
      </c>
      <c r="F790">
        <v>69.960167999999982</v>
      </c>
      <c r="G790" s="1">
        <v>3</v>
      </c>
      <c r="P790">
        <v>2</v>
      </c>
      <c r="Q790" t="str">
        <f>CONCATENATE(C790,E790,G790,I790)</f>
        <v>13</v>
      </c>
    </row>
    <row r="791" spans="1:17" x14ac:dyDescent="0.25">
      <c r="A791">
        <v>1298</v>
      </c>
      <c r="B791">
        <v>55.670794999999998</v>
      </c>
      <c r="C791" s="4">
        <v>1</v>
      </c>
      <c r="F791">
        <v>69.960167999999982</v>
      </c>
      <c r="G791" s="1">
        <v>3</v>
      </c>
      <c r="P791">
        <v>2</v>
      </c>
      <c r="Q791" t="str">
        <f>CONCATENATE(C791,E791,G791,I791)</f>
        <v>13</v>
      </c>
    </row>
    <row r="792" spans="1:17" x14ac:dyDescent="0.25">
      <c r="A792">
        <v>1299</v>
      </c>
      <c r="B792">
        <v>55.670794999999998</v>
      </c>
      <c r="C792" s="4">
        <v>1</v>
      </c>
      <c r="F792">
        <v>69.960167999999982</v>
      </c>
      <c r="G792" s="1">
        <v>3</v>
      </c>
      <c r="P792">
        <v>2</v>
      </c>
      <c r="Q792" t="str">
        <f>CONCATENATE(C792,E792,G792,I792)</f>
        <v>13</v>
      </c>
    </row>
    <row r="793" spans="1:17" x14ac:dyDescent="0.25">
      <c r="A793">
        <v>1300</v>
      </c>
      <c r="B793">
        <v>55.670794999999998</v>
      </c>
      <c r="C793" s="4">
        <v>1</v>
      </c>
      <c r="F793">
        <v>69.960167999999982</v>
      </c>
      <c r="G793" s="1">
        <v>3</v>
      </c>
      <c r="P793">
        <v>2</v>
      </c>
      <c r="Q793" t="str">
        <f>CONCATENATE(C793,E793,G793,I793)</f>
        <v>13</v>
      </c>
    </row>
    <row r="794" spans="1:17" x14ac:dyDescent="0.25">
      <c r="A794">
        <v>1301</v>
      </c>
      <c r="B794">
        <v>55.670794999999998</v>
      </c>
      <c r="C794" s="4">
        <v>1</v>
      </c>
      <c r="F794">
        <v>69.960167999999982</v>
      </c>
      <c r="G794" s="1">
        <v>3</v>
      </c>
      <c r="P794">
        <v>2</v>
      </c>
      <c r="Q794" t="str">
        <f>CONCATENATE(C794,E794,G794,I794)</f>
        <v>13</v>
      </c>
    </row>
    <row r="795" spans="1:17" x14ac:dyDescent="0.25">
      <c r="A795">
        <v>1302</v>
      </c>
      <c r="B795">
        <v>55.670794999999998</v>
      </c>
      <c r="C795" s="4">
        <v>1</v>
      </c>
      <c r="F795">
        <v>69.960167999999982</v>
      </c>
      <c r="G795" s="1">
        <v>3</v>
      </c>
      <c r="P795">
        <v>2</v>
      </c>
      <c r="Q795" t="str">
        <f>CONCATENATE(C795,E795,G795,I795)</f>
        <v>13</v>
      </c>
    </row>
    <row r="796" spans="1:17" x14ac:dyDescent="0.25">
      <c r="A796">
        <v>1303</v>
      </c>
      <c r="B796">
        <v>55.670794999999998</v>
      </c>
      <c r="C796" s="4">
        <v>1</v>
      </c>
      <c r="F796">
        <v>69.960167999999982</v>
      </c>
      <c r="G796" s="1">
        <v>3</v>
      </c>
      <c r="P796">
        <v>2</v>
      </c>
      <c r="Q796" t="str">
        <f>CONCATENATE(C796,E796,G796,I796)</f>
        <v>13</v>
      </c>
    </row>
    <row r="797" spans="1:17" x14ac:dyDescent="0.25">
      <c r="A797">
        <v>1304</v>
      </c>
      <c r="B797">
        <v>55.670794999999998</v>
      </c>
      <c r="C797" s="4">
        <v>1</v>
      </c>
      <c r="F797">
        <v>69.960167999999982</v>
      </c>
      <c r="G797" s="1">
        <v>3</v>
      </c>
      <c r="P797">
        <v>2</v>
      </c>
      <c r="Q797" t="str">
        <f>CONCATENATE(C797,E797,G797,I797)</f>
        <v>13</v>
      </c>
    </row>
    <row r="798" spans="1:17" x14ac:dyDescent="0.25">
      <c r="A798">
        <v>1305</v>
      </c>
      <c r="B798">
        <v>55.670794999999998</v>
      </c>
      <c r="C798" s="4">
        <v>1</v>
      </c>
      <c r="F798">
        <v>68.838639999999998</v>
      </c>
      <c r="G798" s="1">
        <v>3</v>
      </c>
      <c r="P798">
        <v>2</v>
      </c>
      <c r="Q798" t="str">
        <f>CONCATENATE(C798,E798,G798,I798)</f>
        <v>13</v>
      </c>
    </row>
    <row r="799" spans="1:17" x14ac:dyDescent="0.25">
      <c r="A799">
        <v>1306</v>
      </c>
      <c r="B799">
        <v>55.670794999999998</v>
      </c>
      <c r="C799" s="4">
        <v>1</v>
      </c>
      <c r="F799">
        <v>68.486610999999996</v>
      </c>
      <c r="G799" s="1">
        <v>3</v>
      </c>
      <c r="P799">
        <v>2</v>
      </c>
      <c r="Q799" t="str">
        <f>CONCATENATE(C799,E799,G799,I799)</f>
        <v>13</v>
      </c>
    </row>
    <row r="800" spans="1:17" x14ac:dyDescent="0.25">
      <c r="A800">
        <v>1307</v>
      </c>
      <c r="B800">
        <v>55.670794999999998</v>
      </c>
      <c r="C800" s="4">
        <v>1</v>
      </c>
      <c r="D800">
        <v>47.361756999999997</v>
      </c>
      <c r="E800" s="2">
        <v>2</v>
      </c>
      <c r="P800">
        <v>2</v>
      </c>
      <c r="Q800" t="str">
        <f>CONCATENATE(C800,E800,G800,I800)</f>
        <v>12</v>
      </c>
    </row>
    <row r="801" spans="1:17" x14ac:dyDescent="0.25">
      <c r="A801">
        <v>1308</v>
      </c>
      <c r="B801">
        <v>55.670794999999998</v>
      </c>
      <c r="C801" s="4">
        <v>1</v>
      </c>
      <c r="D801">
        <v>47.361756999999997</v>
      </c>
      <c r="E801" s="2">
        <v>2</v>
      </c>
      <c r="P801">
        <v>2</v>
      </c>
      <c r="Q801" t="str">
        <f>CONCATENATE(C801,E801,G801,I801)</f>
        <v>12</v>
      </c>
    </row>
    <row r="802" spans="1:17" x14ac:dyDescent="0.25">
      <c r="A802">
        <v>1309</v>
      </c>
      <c r="D802">
        <v>47.361756999999997</v>
      </c>
      <c r="E802" s="2">
        <v>2</v>
      </c>
      <c r="P802">
        <v>1</v>
      </c>
      <c r="Q802" t="str">
        <f>CONCATENATE(C802,E802,G802,I802)</f>
        <v>2</v>
      </c>
    </row>
    <row r="803" spans="1:17" x14ac:dyDescent="0.25">
      <c r="A803">
        <v>1310</v>
      </c>
      <c r="D803">
        <v>47.361756999999997</v>
      </c>
      <c r="E803" s="2">
        <v>2</v>
      </c>
      <c r="P803">
        <v>1</v>
      </c>
      <c r="Q803" t="str">
        <f>CONCATENATE(C803,E803,G803,I803)</f>
        <v>2</v>
      </c>
    </row>
    <row r="804" spans="1:17" x14ac:dyDescent="0.25">
      <c r="A804">
        <v>1311</v>
      </c>
      <c r="D804">
        <v>47.361756999999997</v>
      </c>
      <c r="E804" s="2">
        <v>2</v>
      </c>
      <c r="H804">
        <v>58.628298999999998</v>
      </c>
      <c r="I804" s="3">
        <v>4</v>
      </c>
      <c r="P804">
        <v>2</v>
      </c>
      <c r="Q804" t="str">
        <f>CONCATENATE(C804,E804,G804,I804)</f>
        <v>24</v>
      </c>
    </row>
    <row r="805" spans="1:17" x14ac:dyDescent="0.25">
      <c r="A805">
        <v>1312</v>
      </c>
      <c r="D805">
        <v>47.361756999999997</v>
      </c>
      <c r="E805" s="2">
        <v>2</v>
      </c>
      <c r="H805">
        <v>58.628298999999998</v>
      </c>
      <c r="I805" s="3">
        <v>4</v>
      </c>
      <c r="P805">
        <v>2</v>
      </c>
      <c r="Q805" t="str">
        <f>CONCATENATE(C805,E805,G805,I805)</f>
        <v>24</v>
      </c>
    </row>
    <row r="806" spans="1:17" x14ac:dyDescent="0.25">
      <c r="A806">
        <v>1313</v>
      </c>
      <c r="D806">
        <v>47.361756999999997</v>
      </c>
      <c r="E806" s="2">
        <v>2</v>
      </c>
      <c r="H806">
        <v>58.628298999999998</v>
      </c>
      <c r="I806" s="3">
        <v>4</v>
      </c>
      <c r="P806">
        <v>2</v>
      </c>
      <c r="Q806" t="str">
        <f>CONCATENATE(C806,E806,G806,I806)</f>
        <v>24</v>
      </c>
    </row>
    <row r="807" spans="1:17" x14ac:dyDescent="0.25">
      <c r="A807">
        <v>1314</v>
      </c>
      <c r="D807">
        <v>47.361756999999997</v>
      </c>
      <c r="E807" s="2">
        <v>2</v>
      </c>
      <c r="H807">
        <v>58.628298999999998</v>
      </c>
      <c r="I807" s="3">
        <v>4</v>
      </c>
      <c r="P807">
        <v>2</v>
      </c>
      <c r="Q807" t="str">
        <f>CONCATENATE(C807,E807,G807,I807)</f>
        <v>24</v>
      </c>
    </row>
    <row r="808" spans="1:17" x14ac:dyDescent="0.25">
      <c r="A808">
        <v>1315</v>
      </c>
      <c r="D808">
        <v>47.361756999999997</v>
      </c>
      <c r="E808" s="2">
        <v>2</v>
      </c>
      <c r="H808">
        <v>58.628298999999998</v>
      </c>
      <c r="I808" s="3">
        <v>4</v>
      </c>
      <c r="P808">
        <v>2</v>
      </c>
      <c r="Q808" t="str">
        <f>CONCATENATE(C808,E808,G808,I808)</f>
        <v>24</v>
      </c>
    </row>
    <row r="809" spans="1:17" x14ac:dyDescent="0.25">
      <c r="A809">
        <v>1316</v>
      </c>
      <c r="D809">
        <v>47.361756999999997</v>
      </c>
      <c r="E809" s="2">
        <v>2</v>
      </c>
      <c r="H809">
        <v>58.628298999999998</v>
      </c>
      <c r="I809" s="3">
        <v>4</v>
      </c>
      <c r="P809">
        <v>2</v>
      </c>
      <c r="Q809" t="str">
        <f>CONCATENATE(C809,E809,G809,I809)</f>
        <v>24</v>
      </c>
    </row>
    <row r="810" spans="1:17" x14ac:dyDescent="0.25">
      <c r="A810">
        <v>1317</v>
      </c>
      <c r="D810">
        <v>47.361756999999997</v>
      </c>
      <c r="E810" s="2">
        <v>2</v>
      </c>
      <c r="H810">
        <v>58.628298999999998</v>
      </c>
      <c r="I810" s="3">
        <v>4</v>
      </c>
      <c r="P810">
        <v>2</v>
      </c>
      <c r="Q810" t="str">
        <f>CONCATENATE(C810,E810,G810,I810)</f>
        <v>24</v>
      </c>
    </row>
    <row r="811" spans="1:17" x14ac:dyDescent="0.25">
      <c r="A811">
        <v>1318</v>
      </c>
      <c r="D811">
        <v>47.361756999999997</v>
      </c>
      <c r="E811" s="2">
        <v>2</v>
      </c>
      <c r="H811">
        <v>58.628298999999998</v>
      </c>
      <c r="I811" s="3">
        <v>4</v>
      </c>
      <c r="P811">
        <v>2</v>
      </c>
      <c r="Q811" t="str">
        <f>CONCATENATE(C811,E811,G811,I811)</f>
        <v>24</v>
      </c>
    </row>
    <row r="812" spans="1:17" x14ac:dyDescent="0.25">
      <c r="A812">
        <v>1319</v>
      </c>
      <c r="D812">
        <v>47.361756999999997</v>
      </c>
      <c r="E812" s="2">
        <v>2</v>
      </c>
      <c r="H812">
        <v>58.628298999999998</v>
      </c>
      <c r="I812" s="3">
        <v>4</v>
      </c>
      <c r="P812">
        <v>2</v>
      </c>
      <c r="Q812" t="str">
        <f>CONCATENATE(C812,E812,G812,I812)</f>
        <v>24</v>
      </c>
    </row>
    <row r="813" spans="1:17" x14ac:dyDescent="0.25">
      <c r="A813">
        <v>1320</v>
      </c>
      <c r="D813">
        <v>47.361756999999997</v>
      </c>
      <c r="E813" s="2">
        <v>2</v>
      </c>
      <c r="H813">
        <v>58.628298999999998</v>
      </c>
      <c r="I813" s="3">
        <v>4</v>
      </c>
      <c r="P813">
        <v>2</v>
      </c>
      <c r="Q813" t="str">
        <f>CONCATENATE(C813,E813,G813,I813)</f>
        <v>24</v>
      </c>
    </row>
    <row r="814" spans="1:17" x14ac:dyDescent="0.25">
      <c r="A814">
        <v>1321</v>
      </c>
      <c r="D814">
        <v>47.361756999999997</v>
      </c>
      <c r="E814" s="2">
        <v>2</v>
      </c>
      <c r="H814">
        <v>58.628298999999998</v>
      </c>
      <c r="I814" s="3">
        <v>4</v>
      </c>
      <c r="P814">
        <v>2</v>
      </c>
      <c r="Q814" t="str">
        <f>CONCATENATE(C814,E814,G814,I814)</f>
        <v>24</v>
      </c>
    </row>
    <row r="815" spans="1:17" x14ac:dyDescent="0.25">
      <c r="A815">
        <v>1322</v>
      </c>
      <c r="D815">
        <v>47.361756999999997</v>
      </c>
      <c r="E815" s="2">
        <v>2</v>
      </c>
      <c r="H815">
        <v>58.628298999999998</v>
      </c>
      <c r="I815" s="3">
        <v>4</v>
      </c>
      <c r="P815">
        <v>2</v>
      </c>
      <c r="Q815" t="str">
        <f>CONCATENATE(C815,E815,G815,I815)</f>
        <v>24</v>
      </c>
    </row>
    <row r="816" spans="1:17" x14ac:dyDescent="0.25">
      <c r="A816">
        <v>1323</v>
      </c>
      <c r="H816">
        <v>58.628298999999998</v>
      </c>
      <c r="I816" s="3">
        <v>4</v>
      </c>
      <c r="P816">
        <v>1</v>
      </c>
      <c r="Q816" t="str">
        <f>CONCATENATE(C816,E816,G816,I816)</f>
        <v>4</v>
      </c>
    </row>
    <row r="817" spans="1:17" x14ac:dyDescent="0.25">
      <c r="A817">
        <v>1324</v>
      </c>
      <c r="H817">
        <v>58.628298999999998</v>
      </c>
      <c r="I817" s="3">
        <v>4</v>
      </c>
      <c r="P817">
        <v>1</v>
      </c>
      <c r="Q817" t="str">
        <f>CONCATENATE(C817,E817,G817,I817)</f>
        <v>4</v>
      </c>
    </row>
    <row r="818" spans="1:17" x14ac:dyDescent="0.25">
      <c r="A818">
        <v>1325</v>
      </c>
      <c r="H818">
        <v>58.557892999999993</v>
      </c>
      <c r="I818" s="3">
        <v>4</v>
      </c>
      <c r="P818">
        <v>1</v>
      </c>
      <c r="Q818" t="str">
        <f>CONCATENATE(C818,E818,G818,I818)</f>
        <v>4</v>
      </c>
    </row>
    <row r="819" spans="1:17" x14ac:dyDescent="0.25">
      <c r="A819">
        <v>1326</v>
      </c>
      <c r="H819">
        <v>58.557892999999993</v>
      </c>
      <c r="I819" s="3">
        <v>4</v>
      </c>
      <c r="P819">
        <v>1</v>
      </c>
      <c r="Q819" t="str">
        <f>CONCATENATE(C819,E819,G819,I819)</f>
        <v>4</v>
      </c>
    </row>
    <row r="820" spans="1:17" x14ac:dyDescent="0.25">
      <c r="A820">
        <v>1327</v>
      </c>
      <c r="H820">
        <v>58.065051999999994</v>
      </c>
      <c r="I820" s="3">
        <v>4</v>
      </c>
      <c r="P820">
        <v>1</v>
      </c>
      <c r="Q820" t="str">
        <f>CONCATENATE(C820,E820,G820,I820)</f>
        <v>4</v>
      </c>
    </row>
    <row r="821" spans="1:17" x14ac:dyDescent="0.25">
      <c r="A821">
        <v>1328</v>
      </c>
      <c r="F821">
        <v>48.417958999999996</v>
      </c>
      <c r="G821" s="1">
        <v>3</v>
      </c>
      <c r="H821">
        <v>57.853719999999996</v>
      </c>
      <c r="I821" s="3">
        <v>4</v>
      </c>
      <c r="P821">
        <v>2</v>
      </c>
      <c r="Q821" t="str">
        <f>CONCATENATE(C821,E821,G821,I821)</f>
        <v>34</v>
      </c>
    </row>
    <row r="822" spans="1:17" x14ac:dyDescent="0.25">
      <c r="A822">
        <v>1329</v>
      </c>
      <c r="B822">
        <v>34.757273999999995</v>
      </c>
      <c r="C822" s="4">
        <v>1</v>
      </c>
      <c r="F822">
        <v>48.417958999999996</v>
      </c>
      <c r="G822" s="1">
        <v>3</v>
      </c>
      <c r="P822">
        <v>2</v>
      </c>
      <c r="Q822" t="str">
        <f>CONCATENATE(C822,E822,G822,I822)</f>
        <v>13</v>
      </c>
    </row>
    <row r="823" spans="1:17" x14ac:dyDescent="0.25">
      <c r="A823">
        <v>1330</v>
      </c>
      <c r="B823">
        <v>34.757273999999995</v>
      </c>
      <c r="C823" s="4">
        <v>1</v>
      </c>
      <c r="F823">
        <v>48.417958999999996</v>
      </c>
      <c r="G823" s="1">
        <v>3</v>
      </c>
      <c r="P823">
        <v>2</v>
      </c>
      <c r="Q823" t="str">
        <f>CONCATENATE(C823,E823,G823,I823)</f>
        <v>13</v>
      </c>
    </row>
    <row r="824" spans="1:17" x14ac:dyDescent="0.25">
      <c r="A824">
        <v>1331</v>
      </c>
      <c r="B824">
        <v>34.757273999999995</v>
      </c>
      <c r="C824" s="4">
        <v>1</v>
      </c>
      <c r="F824">
        <v>48.417958999999996</v>
      </c>
      <c r="G824" s="1">
        <v>3</v>
      </c>
      <c r="P824">
        <v>2</v>
      </c>
      <c r="Q824" t="str">
        <f>CONCATENATE(C824,E824,G824,I824)</f>
        <v>13</v>
      </c>
    </row>
    <row r="825" spans="1:17" x14ac:dyDescent="0.25">
      <c r="A825">
        <v>1332</v>
      </c>
      <c r="B825">
        <v>34.757273999999995</v>
      </c>
      <c r="C825" s="4">
        <v>1</v>
      </c>
      <c r="F825">
        <v>48.417958999999996</v>
      </c>
      <c r="G825" s="1">
        <v>3</v>
      </c>
      <c r="P825">
        <v>2</v>
      </c>
      <c r="Q825" t="str">
        <f>CONCATENATE(C825,E825,G825,I825)</f>
        <v>13</v>
      </c>
    </row>
    <row r="826" spans="1:17" x14ac:dyDescent="0.25">
      <c r="A826">
        <v>1333</v>
      </c>
      <c r="B826">
        <v>34.757273999999995</v>
      </c>
      <c r="C826" s="4">
        <v>1</v>
      </c>
      <c r="F826">
        <v>48.417958999999996</v>
      </c>
      <c r="G826" s="1">
        <v>3</v>
      </c>
      <c r="P826">
        <v>2</v>
      </c>
      <c r="Q826" t="str">
        <f>CONCATENATE(C826,E826,G826,I826)</f>
        <v>13</v>
      </c>
    </row>
    <row r="827" spans="1:17" x14ac:dyDescent="0.25">
      <c r="A827">
        <v>1334</v>
      </c>
      <c r="B827">
        <v>34.757273999999995</v>
      </c>
      <c r="C827" s="4">
        <v>1</v>
      </c>
      <c r="F827">
        <v>48.417958999999996</v>
      </c>
      <c r="G827" s="1">
        <v>3</v>
      </c>
      <c r="P827">
        <v>2</v>
      </c>
      <c r="Q827" t="str">
        <f>CONCATENATE(C827,E827,G827,I827)</f>
        <v>13</v>
      </c>
    </row>
    <row r="828" spans="1:17" x14ac:dyDescent="0.25">
      <c r="A828">
        <v>1335</v>
      </c>
      <c r="B828">
        <v>34.757273999999995</v>
      </c>
      <c r="C828" s="4">
        <v>1</v>
      </c>
      <c r="F828">
        <v>48.417958999999996</v>
      </c>
      <c r="G828" s="1">
        <v>3</v>
      </c>
      <c r="P828">
        <v>2</v>
      </c>
      <c r="Q828" t="str">
        <f>CONCATENATE(C828,E828,G828,I828)</f>
        <v>13</v>
      </c>
    </row>
    <row r="829" spans="1:17" x14ac:dyDescent="0.25">
      <c r="A829">
        <v>1336</v>
      </c>
      <c r="B829">
        <v>34.757273999999995</v>
      </c>
      <c r="C829" s="4">
        <v>1</v>
      </c>
      <c r="F829">
        <v>48.417958999999996</v>
      </c>
      <c r="G829" s="1">
        <v>3</v>
      </c>
      <c r="P829">
        <v>2</v>
      </c>
      <c r="Q829" t="str">
        <f>CONCATENATE(C829,E829,G829,I829)</f>
        <v>13</v>
      </c>
    </row>
    <row r="830" spans="1:17" x14ac:dyDescent="0.25">
      <c r="A830">
        <v>1337</v>
      </c>
      <c r="B830">
        <v>34.757273999999995</v>
      </c>
      <c r="C830" s="4">
        <v>1</v>
      </c>
      <c r="F830">
        <v>48.417958999999996</v>
      </c>
      <c r="G830" s="1">
        <v>3</v>
      </c>
      <c r="P830">
        <v>2</v>
      </c>
      <c r="Q830" t="str">
        <f>CONCATENATE(C830,E830,G830,I830)</f>
        <v>13</v>
      </c>
    </row>
    <row r="831" spans="1:17" x14ac:dyDescent="0.25">
      <c r="A831">
        <v>1338</v>
      </c>
      <c r="B831">
        <v>34.757273999999995</v>
      </c>
      <c r="C831" s="4">
        <v>1</v>
      </c>
      <c r="F831">
        <v>48.417958999999996</v>
      </c>
      <c r="G831" s="1">
        <v>3</v>
      </c>
      <c r="P831">
        <v>2</v>
      </c>
      <c r="Q831" t="str">
        <f>CONCATENATE(C831,E831,G831,I831)</f>
        <v>13</v>
      </c>
    </row>
    <row r="832" spans="1:17" x14ac:dyDescent="0.25">
      <c r="A832">
        <v>1339</v>
      </c>
      <c r="B832">
        <v>34.757273999999995</v>
      </c>
      <c r="C832" s="4">
        <v>1</v>
      </c>
      <c r="F832">
        <v>48.417958999999996</v>
      </c>
      <c r="G832" s="1">
        <v>3</v>
      </c>
      <c r="P832">
        <v>2</v>
      </c>
      <c r="Q832" t="str">
        <f>CONCATENATE(C832,E832,G832,I832)</f>
        <v>13</v>
      </c>
    </row>
    <row r="833" spans="1:17" x14ac:dyDescent="0.25">
      <c r="A833">
        <v>1340</v>
      </c>
      <c r="B833">
        <v>34.757273999999995</v>
      </c>
      <c r="C833" s="4">
        <v>1</v>
      </c>
      <c r="F833">
        <v>48.417958999999996</v>
      </c>
      <c r="G833" s="1">
        <v>3</v>
      </c>
      <c r="P833">
        <v>2</v>
      </c>
      <c r="Q833" t="str">
        <f>CONCATENATE(C833,E833,G833,I833)</f>
        <v>13</v>
      </c>
    </row>
    <row r="834" spans="1:17" x14ac:dyDescent="0.25">
      <c r="A834">
        <v>1341</v>
      </c>
      <c r="B834">
        <v>34.757273999999995</v>
      </c>
      <c r="C834" s="4">
        <v>1</v>
      </c>
      <c r="F834">
        <v>48.417958999999996</v>
      </c>
      <c r="G834" s="1">
        <v>3</v>
      </c>
      <c r="P834">
        <v>2</v>
      </c>
      <c r="Q834" t="str">
        <f>CONCATENATE(C834,E834,G834,I834)</f>
        <v>13</v>
      </c>
    </row>
    <row r="835" spans="1:17" x14ac:dyDescent="0.25">
      <c r="A835">
        <v>1342</v>
      </c>
      <c r="B835">
        <v>34.757273999999995</v>
      </c>
      <c r="C835" s="4">
        <v>1</v>
      </c>
      <c r="F835">
        <v>48.417958999999996</v>
      </c>
      <c r="G835" s="1">
        <v>3</v>
      </c>
      <c r="P835">
        <v>2</v>
      </c>
      <c r="Q835" t="str">
        <f>CONCATENATE(C835,E835,G835,I835)</f>
        <v>13</v>
      </c>
    </row>
    <row r="836" spans="1:17" x14ac:dyDescent="0.25">
      <c r="A836">
        <v>1343</v>
      </c>
      <c r="B836">
        <v>34.757273999999995</v>
      </c>
      <c r="C836" s="4">
        <v>1</v>
      </c>
      <c r="F836">
        <v>48.417958999999996</v>
      </c>
      <c r="G836" s="1">
        <v>3</v>
      </c>
      <c r="P836">
        <v>2</v>
      </c>
      <c r="Q836" t="str">
        <f>CONCATENATE(C836,E836,G836,I836)</f>
        <v>13</v>
      </c>
    </row>
    <row r="837" spans="1:17" x14ac:dyDescent="0.25">
      <c r="A837">
        <v>1344</v>
      </c>
      <c r="B837">
        <v>34.757273999999995</v>
      </c>
      <c r="C837" s="4">
        <v>1</v>
      </c>
      <c r="F837">
        <v>48.277146999999999</v>
      </c>
      <c r="G837" s="1">
        <v>3</v>
      </c>
      <c r="P837">
        <v>2</v>
      </c>
      <c r="Q837" t="str">
        <f>CONCATENATE(C837,E837,G837,I837)</f>
        <v>13</v>
      </c>
    </row>
    <row r="838" spans="1:17" x14ac:dyDescent="0.25">
      <c r="A838">
        <v>1345</v>
      </c>
      <c r="B838">
        <v>34.757273999999995</v>
      </c>
      <c r="C838" s="4">
        <v>1</v>
      </c>
      <c r="F838">
        <v>47.854596999999998</v>
      </c>
      <c r="G838" s="1">
        <v>3</v>
      </c>
      <c r="P838">
        <v>2</v>
      </c>
      <c r="Q838" t="str">
        <f>CONCATENATE(C838,E838,G838,I838)</f>
        <v>13</v>
      </c>
    </row>
    <row r="839" spans="1:17" x14ac:dyDescent="0.25">
      <c r="A839">
        <v>1346</v>
      </c>
      <c r="D839">
        <v>23.98357</v>
      </c>
      <c r="E839" s="2">
        <v>2</v>
      </c>
      <c r="F839">
        <v>47.854596999999998</v>
      </c>
      <c r="G839" s="1">
        <v>3</v>
      </c>
      <c r="P839">
        <v>2</v>
      </c>
      <c r="Q839" t="str">
        <f>CONCATENATE(C839,E839,G839,I839)</f>
        <v>23</v>
      </c>
    </row>
    <row r="840" spans="1:17" x14ac:dyDescent="0.25">
      <c r="A840">
        <v>1347</v>
      </c>
      <c r="D840">
        <v>23.98357</v>
      </c>
      <c r="E840" s="2">
        <v>2</v>
      </c>
      <c r="P840">
        <v>1</v>
      </c>
      <c r="Q840" t="str">
        <f>CONCATENATE(C840,E840,G840,I840)</f>
        <v>2</v>
      </c>
    </row>
    <row r="841" spans="1:17" x14ac:dyDescent="0.25">
      <c r="A841">
        <v>1348</v>
      </c>
      <c r="D841">
        <v>23.98357</v>
      </c>
      <c r="E841" s="2">
        <v>2</v>
      </c>
      <c r="P841">
        <v>1</v>
      </c>
      <c r="Q841" t="str">
        <f>CONCATENATE(C841,E841,G841,I841)</f>
        <v>2</v>
      </c>
    </row>
    <row r="842" spans="1:17" x14ac:dyDescent="0.25">
      <c r="A842">
        <v>1349</v>
      </c>
      <c r="D842">
        <v>23.98357</v>
      </c>
      <c r="E842" s="2">
        <v>2</v>
      </c>
      <c r="H842">
        <v>37.503443999999988</v>
      </c>
      <c r="I842" s="3">
        <v>4</v>
      </c>
      <c r="P842">
        <v>2</v>
      </c>
      <c r="Q842" t="str">
        <f>CONCATENATE(C842,E842,G842,I842)</f>
        <v>24</v>
      </c>
    </row>
    <row r="843" spans="1:17" x14ac:dyDescent="0.25">
      <c r="A843">
        <v>1350</v>
      </c>
      <c r="D843">
        <v>23.98357</v>
      </c>
      <c r="E843" s="2">
        <v>2</v>
      </c>
      <c r="H843">
        <v>37.503443999999988</v>
      </c>
      <c r="I843" s="3">
        <v>4</v>
      </c>
      <c r="P843">
        <v>2</v>
      </c>
      <c r="Q843" t="str">
        <f>CONCATENATE(C843,E843,G843,I843)</f>
        <v>24</v>
      </c>
    </row>
    <row r="844" spans="1:17" x14ac:dyDescent="0.25">
      <c r="A844">
        <v>1351</v>
      </c>
      <c r="D844">
        <v>23.98357</v>
      </c>
      <c r="E844" s="2">
        <v>2</v>
      </c>
      <c r="H844">
        <v>37.503443999999988</v>
      </c>
      <c r="I844" s="3">
        <v>4</v>
      </c>
      <c r="P844">
        <v>2</v>
      </c>
      <c r="Q844" t="str">
        <f>CONCATENATE(C844,E844,G844,I844)</f>
        <v>24</v>
      </c>
    </row>
    <row r="845" spans="1:17" x14ac:dyDescent="0.25">
      <c r="A845">
        <v>1352</v>
      </c>
      <c r="D845">
        <v>23.98357</v>
      </c>
      <c r="E845" s="2">
        <v>2</v>
      </c>
      <c r="H845">
        <v>37.503443999999988</v>
      </c>
      <c r="I845" s="3">
        <v>4</v>
      </c>
      <c r="P845">
        <v>2</v>
      </c>
      <c r="Q845" t="str">
        <f>CONCATENATE(C845,E845,G845,I845)</f>
        <v>24</v>
      </c>
    </row>
    <row r="846" spans="1:17" x14ac:dyDescent="0.25">
      <c r="A846">
        <v>1353</v>
      </c>
      <c r="D846">
        <v>23.98357</v>
      </c>
      <c r="E846" s="2">
        <v>2</v>
      </c>
      <c r="H846">
        <v>37.503443999999988</v>
      </c>
      <c r="I846" s="3">
        <v>4</v>
      </c>
      <c r="P846">
        <v>2</v>
      </c>
      <c r="Q846" t="str">
        <f>CONCATENATE(C846,E846,G846,I846)</f>
        <v>24</v>
      </c>
    </row>
    <row r="847" spans="1:17" x14ac:dyDescent="0.25">
      <c r="A847">
        <v>1354</v>
      </c>
      <c r="D847">
        <v>23.98357</v>
      </c>
      <c r="E847" s="2">
        <v>2</v>
      </c>
      <c r="H847">
        <v>37.503443999999988</v>
      </c>
      <c r="I847" s="3">
        <v>4</v>
      </c>
      <c r="P847">
        <v>2</v>
      </c>
      <c r="Q847" t="str">
        <f>CONCATENATE(C847,E847,G847,I847)</f>
        <v>24</v>
      </c>
    </row>
    <row r="848" spans="1:17" x14ac:dyDescent="0.25">
      <c r="A848">
        <v>1355</v>
      </c>
      <c r="D848">
        <v>23.98357</v>
      </c>
      <c r="E848" s="2">
        <v>2</v>
      </c>
      <c r="H848">
        <v>37.503443999999988</v>
      </c>
      <c r="I848" s="3">
        <v>4</v>
      </c>
      <c r="P848">
        <v>2</v>
      </c>
      <c r="Q848" t="str">
        <f>CONCATENATE(C848,E848,G848,I848)</f>
        <v>24</v>
      </c>
    </row>
    <row r="849" spans="1:17" x14ac:dyDescent="0.25">
      <c r="A849">
        <v>1356</v>
      </c>
      <c r="D849">
        <v>23.98357</v>
      </c>
      <c r="E849" s="2">
        <v>2</v>
      </c>
      <c r="H849">
        <v>37.503443999999988</v>
      </c>
      <c r="I849" s="3">
        <v>4</v>
      </c>
      <c r="P849">
        <v>2</v>
      </c>
      <c r="Q849" t="str">
        <f>CONCATENATE(C849,E849,G849,I849)</f>
        <v>24</v>
      </c>
    </row>
    <row r="850" spans="1:17" x14ac:dyDescent="0.25">
      <c r="A850">
        <v>1357</v>
      </c>
      <c r="D850">
        <v>23.98357</v>
      </c>
      <c r="E850" s="2">
        <v>2</v>
      </c>
      <c r="H850">
        <v>37.503443999999988</v>
      </c>
      <c r="I850" s="3">
        <v>4</v>
      </c>
      <c r="P850">
        <v>2</v>
      </c>
      <c r="Q850" t="str">
        <f>CONCATENATE(C850,E850,G850,I850)</f>
        <v>24</v>
      </c>
    </row>
    <row r="851" spans="1:17" x14ac:dyDescent="0.25">
      <c r="A851">
        <v>1358</v>
      </c>
      <c r="D851">
        <v>23.98357</v>
      </c>
      <c r="E851" s="2">
        <v>2</v>
      </c>
      <c r="H851">
        <v>37.503443999999988</v>
      </c>
      <c r="I851" s="3">
        <v>4</v>
      </c>
      <c r="P851">
        <v>2</v>
      </c>
      <c r="Q851" t="str">
        <f>CONCATENATE(C851,E851,G851,I851)</f>
        <v>24</v>
      </c>
    </row>
    <row r="852" spans="1:17" x14ac:dyDescent="0.25">
      <c r="A852">
        <v>1359</v>
      </c>
      <c r="D852">
        <v>23.98357</v>
      </c>
      <c r="E852" s="2">
        <v>2</v>
      </c>
      <c r="H852">
        <v>37.503443999999988</v>
      </c>
      <c r="I852" s="3">
        <v>4</v>
      </c>
      <c r="P852">
        <v>2</v>
      </c>
      <c r="Q852" t="str">
        <f>CONCATENATE(C852,E852,G852,I852)</f>
        <v>24</v>
      </c>
    </row>
    <row r="853" spans="1:17" x14ac:dyDescent="0.25">
      <c r="A853">
        <v>1360</v>
      </c>
      <c r="D853">
        <v>23.98357</v>
      </c>
      <c r="E853" s="2">
        <v>2</v>
      </c>
      <c r="H853">
        <v>37.503443999999988</v>
      </c>
      <c r="I853" s="3">
        <v>4</v>
      </c>
      <c r="P853">
        <v>2</v>
      </c>
      <c r="Q853" t="str">
        <f>CONCATENATE(C853,E853,G853,I853)</f>
        <v>24</v>
      </c>
    </row>
    <row r="854" spans="1:17" x14ac:dyDescent="0.25">
      <c r="A854">
        <v>1361</v>
      </c>
      <c r="D854">
        <v>23.98357</v>
      </c>
      <c r="E854" s="2">
        <v>2</v>
      </c>
      <c r="H854">
        <v>37.503443999999988</v>
      </c>
      <c r="I854" s="3">
        <v>4</v>
      </c>
      <c r="P854">
        <v>2</v>
      </c>
      <c r="Q854" t="str">
        <f>CONCATENATE(C854,E854,G854,I854)</f>
        <v>24</v>
      </c>
    </row>
    <row r="855" spans="1:17" x14ac:dyDescent="0.25">
      <c r="A855">
        <v>1362</v>
      </c>
      <c r="D855">
        <v>23.98357</v>
      </c>
      <c r="E855" s="2">
        <v>2</v>
      </c>
      <c r="H855">
        <v>37.503443999999988</v>
      </c>
      <c r="I855" s="3">
        <v>4</v>
      </c>
      <c r="P855">
        <v>2</v>
      </c>
      <c r="Q855" t="str">
        <f>CONCATENATE(C855,E855,G855,I855)</f>
        <v>24</v>
      </c>
    </row>
    <row r="856" spans="1:17" x14ac:dyDescent="0.25">
      <c r="A856">
        <v>1363</v>
      </c>
      <c r="H856">
        <v>37.362631999999991</v>
      </c>
      <c r="I856" s="3">
        <v>4</v>
      </c>
      <c r="P856">
        <v>1</v>
      </c>
      <c r="Q856" t="str">
        <f>CONCATENATE(C856,E856,G856,I856)</f>
        <v>4</v>
      </c>
    </row>
    <row r="857" spans="1:17" x14ac:dyDescent="0.25">
      <c r="A857">
        <v>1364</v>
      </c>
      <c r="H857">
        <v>37.151415999999998</v>
      </c>
      <c r="I857" s="3">
        <v>4</v>
      </c>
      <c r="P857">
        <v>1</v>
      </c>
      <c r="Q857" t="str">
        <f>CONCATENATE(C857,E857,G857,I857)</f>
        <v>4</v>
      </c>
    </row>
    <row r="858" spans="1:17" x14ac:dyDescent="0.25">
      <c r="A858">
        <v>1365</v>
      </c>
      <c r="H858">
        <v>36.588054</v>
      </c>
      <c r="I858" s="3">
        <v>4</v>
      </c>
      <c r="P858">
        <v>1</v>
      </c>
      <c r="Q858" t="str">
        <f>CONCATENATE(C858,E858,G858,I858)</f>
        <v>4</v>
      </c>
    </row>
    <row r="859" spans="1:17" x14ac:dyDescent="0.25">
      <c r="A859">
        <v>1366</v>
      </c>
      <c r="B859">
        <v>13.350680999999994</v>
      </c>
      <c r="C859" s="4">
        <v>1</v>
      </c>
      <c r="P859">
        <v>1</v>
      </c>
      <c r="Q859" t="str">
        <f>CONCATENATE(C859,E859,G859,I859)</f>
        <v>1</v>
      </c>
    </row>
    <row r="860" spans="1:17" x14ac:dyDescent="0.25">
      <c r="A860">
        <v>1367</v>
      </c>
      <c r="B860">
        <v>13.350680999999994</v>
      </c>
      <c r="C860" s="4">
        <v>1</v>
      </c>
      <c r="P860">
        <v>1</v>
      </c>
      <c r="Q860" t="str">
        <f>CONCATENATE(C860,E860,G860,I860)</f>
        <v>1</v>
      </c>
    </row>
    <row r="861" spans="1:17" x14ac:dyDescent="0.25">
      <c r="A861">
        <v>1368</v>
      </c>
      <c r="B861">
        <v>13.350680999999994</v>
      </c>
      <c r="C861" s="4">
        <v>1</v>
      </c>
      <c r="P861">
        <v>1</v>
      </c>
      <c r="Q861" t="str">
        <f>CONCATENATE(C861,E861,G861,I861)</f>
        <v>1</v>
      </c>
    </row>
    <row r="862" spans="1:17" x14ac:dyDescent="0.25">
      <c r="A862">
        <v>1369</v>
      </c>
      <c r="B862">
        <v>13.350680999999994</v>
      </c>
      <c r="C862" s="4">
        <v>1</v>
      </c>
      <c r="P862">
        <v>1</v>
      </c>
      <c r="Q862" t="str">
        <f>CONCATENATE(C862,E862,G862,I862)</f>
        <v>1</v>
      </c>
    </row>
    <row r="863" spans="1:17" x14ac:dyDescent="0.25">
      <c r="A863">
        <v>1370</v>
      </c>
      <c r="B863">
        <v>13.350680999999994</v>
      </c>
      <c r="C863" s="4">
        <v>1</v>
      </c>
      <c r="F863">
        <v>25.180582999999999</v>
      </c>
      <c r="G863" s="1">
        <v>3</v>
      </c>
      <c r="P863">
        <v>2</v>
      </c>
      <c r="Q863" t="str">
        <f>CONCATENATE(C863,E863,G863,I863)</f>
        <v>13</v>
      </c>
    </row>
    <row r="864" spans="1:17" x14ac:dyDescent="0.25">
      <c r="A864">
        <v>1371</v>
      </c>
      <c r="B864">
        <v>13.350680999999994</v>
      </c>
      <c r="C864" s="4">
        <v>1</v>
      </c>
      <c r="F864">
        <v>25.180582999999999</v>
      </c>
      <c r="G864" s="1">
        <v>3</v>
      </c>
      <c r="P864">
        <v>2</v>
      </c>
      <c r="Q864" t="str">
        <f>CONCATENATE(C864,E864,G864,I864)</f>
        <v>13</v>
      </c>
    </row>
    <row r="865" spans="1:17" x14ac:dyDescent="0.25">
      <c r="A865">
        <v>1372</v>
      </c>
      <c r="B865">
        <v>13.350680999999994</v>
      </c>
      <c r="C865" s="4">
        <v>1</v>
      </c>
      <c r="F865">
        <v>25.180582999999999</v>
      </c>
      <c r="G865" s="1">
        <v>3</v>
      </c>
      <c r="P865">
        <v>2</v>
      </c>
      <c r="Q865" t="str">
        <f>CONCATENATE(C865,E865,G865,I865)</f>
        <v>13</v>
      </c>
    </row>
    <row r="866" spans="1:17" x14ac:dyDescent="0.25">
      <c r="A866">
        <v>1373</v>
      </c>
      <c r="B866">
        <v>13.350680999999994</v>
      </c>
      <c r="C866" s="4">
        <v>1</v>
      </c>
      <c r="F866">
        <v>25.180582999999999</v>
      </c>
      <c r="G866" s="1">
        <v>3</v>
      </c>
      <c r="P866">
        <v>2</v>
      </c>
      <c r="Q866" t="str">
        <f>CONCATENATE(C866,E866,G866,I866)</f>
        <v>13</v>
      </c>
    </row>
    <row r="867" spans="1:17" x14ac:dyDescent="0.25">
      <c r="A867">
        <v>1374</v>
      </c>
      <c r="B867">
        <v>13.350680999999994</v>
      </c>
      <c r="C867" s="4">
        <v>1</v>
      </c>
      <c r="F867">
        <v>25.180582999999999</v>
      </c>
      <c r="G867" s="1">
        <v>3</v>
      </c>
      <c r="P867">
        <v>2</v>
      </c>
      <c r="Q867" t="str">
        <f>CONCATENATE(C867,E867,G867,I867)</f>
        <v>13</v>
      </c>
    </row>
    <row r="868" spans="1:17" x14ac:dyDescent="0.25">
      <c r="A868">
        <v>1375</v>
      </c>
      <c r="B868">
        <v>13.350680999999994</v>
      </c>
      <c r="C868" s="4">
        <v>1</v>
      </c>
      <c r="F868">
        <v>25.180582999999999</v>
      </c>
      <c r="G868" s="1">
        <v>3</v>
      </c>
      <c r="P868">
        <v>2</v>
      </c>
      <c r="Q868" t="str">
        <f>CONCATENATE(C868,E868,G868,I868)</f>
        <v>13</v>
      </c>
    </row>
    <row r="869" spans="1:17" x14ac:dyDescent="0.25">
      <c r="A869">
        <v>1376</v>
      </c>
      <c r="B869">
        <v>13.350680999999994</v>
      </c>
      <c r="C869" s="4">
        <v>1</v>
      </c>
      <c r="F869">
        <v>25.180582999999999</v>
      </c>
      <c r="G869" s="1">
        <v>3</v>
      </c>
      <c r="P869">
        <v>2</v>
      </c>
      <c r="Q869" t="str">
        <f>CONCATENATE(C869,E869,G869,I869)</f>
        <v>13</v>
      </c>
    </row>
    <row r="870" spans="1:17" x14ac:dyDescent="0.25">
      <c r="A870">
        <v>1377</v>
      </c>
      <c r="B870">
        <v>13.350680999999994</v>
      </c>
      <c r="C870" s="4">
        <v>1</v>
      </c>
      <c r="F870">
        <v>25.180582999999999</v>
      </c>
      <c r="G870" s="1">
        <v>3</v>
      </c>
      <c r="P870">
        <v>2</v>
      </c>
      <c r="Q870" t="str">
        <f>CONCATENATE(C870,E870,G870,I870)</f>
        <v>13</v>
      </c>
    </row>
    <row r="871" spans="1:17" x14ac:dyDescent="0.25">
      <c r="A871">
        <v>1378</v>
      </c>
      <c r="B871">
        <v>13.350680999999994</v>
      </c>
      <c r="C871" s="4">
        <v>1</v>
      </c>
      <c r="F871">
        <v>25.180582999999999</v>
      </c>
      <c r="G871" s="1">
        <v>3</v>
      </c>
      <c r="P871">
        <v>2</v>
      </c>
      <c r="Q871" t="str">
        <f>CONCATENATE(C871,E871,G871,I871)</f>
        <v>13</v>
      </c>
    </row>
    <row r="872" spans="1:17" x14ac:dyDescent="0.25">
      <c r="A872">
        <v>1379</v>
      </c>
      <c r="B872">
        <v>13.350680999999994</v>
      </c>
      <c r="C872" s="4">
        <v>1</v>
      </c>
      <c r="F872">
        <v>25.180582999999999</v>
      </c>
      <c r="G872" s="1">
        <v>3</v>
      </c>
      <c r="P872">
        <v>2</v>
      </c>
      <c r="Q872" t="str">
        <f>CONCATENATE(C872,E872,G872,I872)</f>
        <v>13</v>
      </c>
    </row>
    <row r="873" spans="1:17" x14ac:dyDescent="0.25">
      <c r="A873">
        <v>1380</v>
      </c>
      <c r="B873">
        <v>13.350680999999994</v>
      </c>
      <c r="C873" s="4">
        <v>1</v>
      </c>
      <c r="F873">
        <v>25.180582999999999</v>
      </c>
      <c r="G873" s="1">
        <v>3</v>
      </c>
      <c r="P873">
        <v>2</v>
      </c>
      <c r="Q873" t="str">
        <f>CONCATENATE(C873,E873,G873,I873)</f>
        <v>13</v>
      </c>
    </row>
    <row r="874" spans="1:17" x14ac:dyDescent="0.25">
      <c r="A874">
        <v>1381</v>
      </c>
      <c r="B874">
        <v>13.350680999999994</v>
      </c>
      <c r="C874" s="4">
        <v>1</v>
      </c>
      <c r="F874">
        <v>25.180582999999999</v>
      </c>
      <c r="G874" s="1">
        <v>3</v>
      </c>
      <c r="P874">
        <v>2</v>
      </c>
      <c r="Q874" t="str">
        <f>CONCATENATE(C874,E874,G874,I874)</f>
        <v>13</v>
      </c>
    </row>
    <row r="875" spans="1:17" x14ac:dyDescent="0.25">
      <c r="A875">
        <v>1382</v>
      </c>
      <c r="B875">
        <v>13.350680999999994</v>
      </c>
      <c r="C875" s="4">
        <v>1</v>
      </c>
      <c r="F875">
        <v>25.039771999999999</v>
      </c>
      <c r="G875" s="1">
        <v>3</v>
      </c>
      <c r="P875">
        <v>2</v>
      </c>
      <c r="Q875" t="str">
        <f>CONCATENATE(C875,E875,G875,I875)</f>
        <v>13</v>
      </c>
    </row>
    <row r="876" spans="1:17" x14ac:dyDescent="0.25">
      <c r="A876">
        <v>1383</v>
      </c>
      <c r="B876">
        <v>13.350680999999994</v>
      </c>
      <c r="C876" s="4">
        <v>1</v>
      </c>
      <c r="F876">
        <v>24.969366999999991</v>
      </c>
      <c r="G876" s="1">
        <v>3</v>
      </c>
      <c r="P876">
        <v>2</v>
      </c>
      <c r="Q876" t="str">
        <f>CONCATENATE(C876,E876,G876,I876)</f>
        <v>13</v>
      </c>
    </row>
    <row r="877" spans="1:17" x14ac:dyDescent="0.25">
      <c r="A877">
        <v>1384</v>
      </c>
      <c r="F877">
        <v>24.969366999999991</v>
      </c>
      <c r="G877" s="1">
        <v>3</v>
      </c>
      <c r="P877">
        <v>1</v>
      </c>
      <c r="Q877" t="str">
        <f>CONCATENATE(C877,E877,G877,I877)</f>
        <v>3</v>
      </c>
    </row>
    <row r="878" spans="1:17" x14ac:dyDescent="0.25">
      <c r="A878">
        <v>1385</v>
      </c>
      <c r="F878">
        <v>24.54681699999999</v>
      </c>
      <c r="G878" s="1">
        <v>3</v>
      </c>
      <c r="P878">
        <v>1</v>
      </c>
      <c r="Q878" t="str">
        <f>CONCATENATE(C878,E878,G878,I878)</f>
        <v>3</v>
      </c>
    </row>
    <row r="879" spans="1:17" x14ac:dyDescent="0.25">
      <c r="A879">
        <v>1386</v>
      </c>
      <c r="D879">
        <v>4.0557319999999919</v>
      </c>
      <c r="E879" s="2">
        <v>2</v>
      </c>
      <c r="F879">
        <v>24.194789</v>
      </c>
      <c r="G879" s="1">
        <v>3</v>
      </c>
      <c r="P879">
        <v>2</v>
      </c>
      <c r="Q879" t="str">
        <f>CONCATENATE(C879,E879,G879,I879)</f>
        <v>23</v>
      </c>
    </row>
    <row r="880" spans="1:17" x14ac:dyDescent="0.25">
      <c r="A880">
        <v>1387</v>
      </c>
      <c r="D880">
        <v>4.0557319999999919</v>
      </c>
      <c r="E880" s="2">
        <v>2</v>
      </c>
      <c r="F880">
        <v>24.194789</v>
      </c>
      <c r="G880" s="1">
        <v>3</v>
      </c>
      <c r="P880">
        <v>2</v>
      </c>
      <c r="Q880" t="str">
        <f>CONCATENATE(C880,E880,G880,I880)</f>
        <v>23</v>
      </c>
    </row>
    <row r="881" spans="1:17" x14ac:dyDescent="0.25">
      <c r="A881">
        <v>1388</v>
      </c>
      <c r="D881">
        <v>4.0557319999999919</v>
      </c>
      <c r="E881" s="2">
        <v>2</v>
      </c>
      <c r="P881">
        <v>1</v>
      </c>
      <c r="Q881" t="str">
        <f>CONCATENATE(C881,E881,G881,I881)</f>
        <v>2</v>
      </c>
    </row>
    <row r="882" spans="1:17" x14ac:dyDescent="0.25">
      <c r="A882">
        <v>1389</v>
      </c>
      <c r="D882">
        <v>4.0557319999999919</v>
      </c>
      <c r="E882" s="2">
        <v>2</v>
      </c>
      <c r="H882">
        <v>15.463198999999989</v>
      </c>
      <c r="I882" s="3">
        <v>4</v>
      </c>
      <c r="P882">
        <v>2</v>
      </c>
      <c r="Q882" t="str">
        <f>CONCATENATE(C882,E882,G882,I882)</f>
        <v>24</v>
      </c>
    </row>
    <row r="883" spans="1:17" x14ac:dyDescent="0.25">
      <c r="A883">
        <v>1390</v>
      </c>
      <c r="D883">
        <v>4.0557319999999919</v>
      </c>
      <c r="E883" s="2">
        <v>2</v>
      </c>
      <c r="H883">
        <v>15.463198999999989</v>
      </c>
      <c r="I883" s="3">
        <v>4</v>
      </c>
      <c r="P883">
        <v>2</v>
      </c>
      <c r="Q883" t="str">
        <f>CONCATENATE(C883,E883,G883,I883)</f>
        <v>24</v>
      </c>
    </row>
    <row r="884" spans="1:17" x14ac:dyDescent="0.25">
      <c r="A884">
        <v>1391</v>
      </c>
      <c r="D884">
        <v>4.0557319999999919</v>
      </c>
      <c r="E884" s="2">
        <v>2</v>
      </c>
      <c r="H884">
        <v>15.463198999999989</v>
      </c>
      <c r="I884" s="3">
        <v>4</v>
      </c>
      <c r="P884">
        <v>2</v>
      </c>
      <c r="Q884" t="str">
        <f>CONCATENATE(C884,E884,G884,I884)</f>
        <v>24</v>
      </c>
    </row>
    <row r="885" spans="1:17" x14ac:dyDescent="0.25">
      <c r="A885">
        <v>1392</v>
      </c>
      <c r="D885">
        <v>4.0557319999999919</v>
      </c>
      <c r="E885" s="2">
        <v>2</v>
      </c>
      <c r="H885">
        <v>15.463198999999989</v>
      </c>
      <c r="I885" s="3">
        <v>4</v>
      </c>
      <c r="P885">
        <v>2</v>
      </c>
      <c r="Q885" t="str">
        <f>CONCATENATE(C885,E885,G885,I885)</f>
        <v>24</v>
      </c>
    </row>
    <row r="886" spans="1:17" x14ac:dyDescent="0.25">
      <c r="A886">
        <v>1393</v>
      </c>
      <c r="D886">
        <v>4.0557319999999919</v>
      </c>
      <c r="E886" s="2">
        <v>2</v>
      </c>
      <c r="H886">
        <v>15.463198999999989</v>
      </c>
      <c r="I886" s="3">
        <v>4</v>
      </c>
      <c r="P886">
        <v>2</v>
      </c>
      <c r="Q886" t="str">
        <f>CONCATENATE(C886,E886,G886,I886)</f>
        <v>24</v>
      </c>
    </row>
    <row r="887" spans="1:17" x14ac:dyDescent="0.25">
      <c r="A887">
        <v>1394</v>
      </c>
      <c r="H887">
        <v>15.463198999999989</v>
      </c>
      <c r="I887" s="3">
        <v>4</v>
      </c>
      <c r="J887">
        <v>5.9569159999999926</v>
      </c>
      <c r="K887" t="s">
        <v>22</v>
      </c>
      <c r="Q887" t="str">
        <f>CONCATENATE(C887,E887,G887,I887)</f>
        <v>4</v>
      </c>
    </row>
    <row r="888" spans="1:17" x14ac:dyDescent="0.25">
      <c r="A888">
        <v>1497</v>
      </c>
      <c r="Q888" t="str">
        <f>CONCATENATE(C888,E888,G888,I888)</f>
        <v/>
      </c>
    </row>
    <row r="889" spans="1:17" x14ac:dyDescent="0.25">
      <c r="A889">
        <v>1498</v>
      </c>
      <c r="Q889" t="str">
        <f>CONCATENATE(C889,E889,G889,I889)</f>
        <v/>
      </c>
    </row>
    <row r="890" spans="1:17" x14ac:dyDescent="0.25">
      <c r="A890">
        <v>1499</v>
      </c>
      <c r="J890">
        <v>7.3652639999999963</v>
      </c>
      <c r="K890" t="s">
        <v>22</v>
      </c>
      <c r="Q890" t="str">
        <f>CONCATENATE(C890,E890,G890,I890)</f>
        <v/>
      </c>
    </row>
    <row r="891" spans="1:17" x14ac:dyDescent="0.25">
      <c r="A891">
        <v>1500</v>
      </c>
      <c r="Q891" t="str">
        <f>CONCATENATE(C891,E891,G891,I891)</f>
        <v/>
      </c>
    </row>
    <row r="892" spans="1:17" x14ac:dyDescent="0.25">
      <c r="A892">
        <v>1501</v>
      </c>
      <c r="Q892" t="str">
        <f>CONCATENATE(C892,E892,G892,I892)</f>
        <v/>
      </c>
    </row>
    <row r="893" spans="1:17" x14ac:dyDescent="0.25">
      <c r="A893">
        <v>1502</v>
      </c>
      <c r="Q893" t="str">
        <f>CONCATENATE(C893,E893,G893,I893)</f>
        <v/>
      </c>
    </row>
    <row r="894" spans="1:17" x14ac:dyDescent="0.25">
      <c r="A894">
        <v>1503</v>
      </c>
      <c r="Q894" t="str">
        <f>CONCATENATE(C894,E894,G894,I894)</f>
        <v/>
      </c>
    </row>
    <row r="895" spans="1:17" x14ac:dyDescent="0.25">
      <c r="A895">
        <v>1504</v>
      </c>
      <c r="Q895" t="str">
        <f>CONCATENATE(C895,E895,G895,I895)</f>
        <v/>
      </c>
    </row>
    <row r="896" spans="1:17" x14ac:dyDescent="0.25">
      <c r="A896">
        <v>1505</v>
      </c>
      <c r="Q896" t="str">
        <f>CONCATENATE(C896,E896,G896,I896)</f>
        <v/>
      </c>
    </row>
    <row r="897" spans="1:17" x14ac:dyDescent="0.25">
      <c r="A897">
        <v>1506</v>
      </c>
      <c r="F897">
        <v>9.1257549999999981</v>
      </c>
      <c r="G897" s="1">
        <v>3</v>
      </c>
      <c r="P897">
        <v>1</v>
      </c>
      <c r="Q897" t="str">
        <f>CONCATENATE(C897,E897,G897,I897)</f>
        <v>3</v>
      </c>
    </row>
    <row r="898" spans="1:17" x14ac:dyDescent="0.25">
      <c r="A898">
        <v>1507</v>
      </c>
      <c r="F898">
        <v>9.1257549999999981</v>
      </c>
      <c r="G898" s="1">
        <v>3</v>
      </c>
      <c r="P898">
        <v>1</v>
      </c>
      <c r="Q898" t="str">
        <f>CONCATENATE(C898,E898,G898,I898)</f>
        <v>3</v>
      </c>
    </row>
    <row r="899" spans="1:17" x14ac:dyDescent="0.25">
      <c r="A899">
        <v>1508</v>
      </c>
      <c r="F899">
        <v>9.1257549999999981</v>
      </c>
      <c r="G899" s="1">
        <v>3</v>
      </c>
      <c r="P899">
        <v>1</v>
      </c>
      <c r="Q899" t="str">
        <f>CONCATENATE(C899,E899,G899,I899)</f>
        <v>3</v>
      </c>
    </row>
    <row r="900" spans="1:17" x14ac:dyDescent="0.25">
      <c r="A900">
        <v>1509</v>
      </c>
      <c r="F900">
        <v>9.1257549999999981</v>
      </c>
      <c r="G900" s="1">
        <v>3</v>
      </c>
      <c r="P900">
        <v>1</v>
      </c>
      <c r="Q900" t="str">
        <f>CONCATENATE(C900,E900,G900,I900)</f>
        <v>3</v>
      </c>
    </row>
    <row r="901" spans="1:17" x14ac:dyDescent="0.25">
      <c r="A901">
        <v>1510</v>
      </c>
      <c r="F901">
        <v>9.1257549999999981</v>
      </c>
      <c r="G901" s="1">
        <v>3</v>
      </c>
      <c r="P901">
        <v>1</v>
      </c>
      <c r="Q901" t="str">
        <f>CONCATENATE(C901,E901,G901,I901)</f>
        <v>3</v>
      </c>
    </row>
    <row r="902" spans="1:17" x14ac:dyDescent="0.25">
      <c r="A902">
        <v>1511</v>
      </c>
      <c r="F902">
        <v>9.1257549999999981</v>
      </c>
      <c r="G902" s="1">
        <v>3</v>
      </c>
      <c r="P902">
        <v>1</v>
      </c>
      <c r="Q902" t="str">
        <f>CONCATENATE(C902,E902,G902,I902)</f>
        <v>3</v>
      </c>
    </row>
    <row r="903" spans="1:17" x14ac:dyDescent="0.25">
      <c r="A903">
        <v>1512</v>
      </c>
      <c r="F903">
        <v>9.1257549999999981</v>
      </c>
      <c r="G903" s="1">
        <v>3</v>
      </c>
      <c r="P903">
        <v>1</v>
      </c>
      <c r="Q903" t="str">
        <f>CONCATENATE(C903,E903,G903,I903)</f>
        <v>3</v>
      </c>
    </row>
    <row r="904" spans="1:17" x14ac:dyDescent="0.25">
      <c r="A904">
        <v>1513</v>
      </c>
      <c r="F904">
        <v>9.1257549999999981</v>
      </c>
      <c r="G904" s="1">
        <v>3</v>
      </c>
      <c r="P904">
        <v>1</v>
      </c>
      <c r="Q904" t="str">
        <f>CONCATENATE(C904,E904,G904,I904)</f>
        <v>3</v>
      </c>
    </row>
    <row r="905" spans="1:17" x14ac:dyDescent="0.25">
      <c r="A905">
        <v>1514</v>
      </c>
      <c r="F905">
        <v>9.1257549999999981</v>
      </c>
      <c r="G905" s="1">
        <v>3</v>
      </c>
      <c r="P905">
        <v>1</v>
      </c>
      <c r="Q905" t="str">
        <f>CONCATENATE(C905,E905,G905,I905)</f>
        <v>3</v>
      </c>
    </row>
    <row r="906" spans="1:17" x14ac:dyDescent="0.25">
      <c r="A906">
        <v>1515</v>
      </c>
      <c r="F906">
        <v>9.1257549999999981</v>
      </c>
      <c r="G906" s="1">
        <v>3</v>
      </c>
      <c r="P906">
        <v>1</v>
      </c>
      <c r="Q906" t="str">
        <f>CONCATENATE(C906,E906,G906,I906)</f>
        <v>3</v>
      </c>
    </row>
    <row r="907" spans="1:17" x14ac:dyDescent="0.25">
      <c r="A907">
        <v>1516</v>
      </c>
      <c r="F907">
        <v>9.1257549999999981</v>
      </c>
      <c r="G907" s="1">
        <v>3</v>
      </c>
      <c r="P907">
        <v>1</v>
      </c>
      <c r="Q907" t="str">
        <f>CONCATENATE(C907,E907,G907,I907)</f>
        <v>3</v>
      </c>
    </row>
    <row r="908" spans="1:17" x14ac:dyDescent="0.25">
      <c r="A908">
        <v>1517</v>
      </c>
      <c r="D908">
        <v>27.574728999999991</v>
      </c>
      <c r="E908" s="2">
        <v>2</v>
      </c>
      <c r="F908">
        <v>9.1257549999999981</v>
      </c>
      <c r="G908" s="1">
        <v>3</v>
      </c>
      <c r="P908">
        <v>2</v>
      </c>
      <c r="Q908" t="str">
        <f>CONCATENATE(C908,E908,G908,I908)</f>
        <v>23</v>
      </c>
    </row>
    <row r="909" spans="1:17" x14ac:dyDescent="0.25">
      <c r="A909">
        <v>1518</v>
      </c>
      <c r="D909">
        <v>27.574728999999991</v>
      </c>
      <c r="E909" s="2">
        <v>2</v>
      </c>
      <c r="F909">
        <v>9.1257549999999981</v>
      </c>
      <c r="G909" s="1">
        <v>3</v>
      </c>
      <c r="P909">
        <v>2</v>
      </c>
      <c r="Q909" t="str">
        <f>CONCATENATE(C909,E909,G909,I909)</f>
        <v>23</v>
      </c>
    </row>
    <row r="910" spans="1:17" x14ac:dyDescent="0.25">
      <c r="A910">
        <v>1519</v>
      </c>
      <c r="D910">
        <v>27.574728999999991</v>
      </c>
      <c r="E910" s="2">
        <v>2</v>
      </c>
      <c r="F910">
        <v>9.1257549999999981</v>
      </c>
      <c r="G910" s="1">
        <v>3</v>
      </c>
      <c r="P910">
        <v>2</v>
      </c>
      <c r="Q910" t="str">
        <f>CONCATENATE(C910,E910,G910,I910)</f>
        <v>23</v>
      </c>
    </row>
    <row r="911" spans="1:17" x14ac:dyDescent="0.25">
      <c r="A911">
        <v>1520</v>
      </c>
      <c r="D911">
        <v>27.574728999999991</v>
      </c>
      <c r="E911" s="2">
        <v>2</v>
      </c>
      <c r="F911">
        <v>9.1257549999999981</v>
      </c>
      <c r="G911" s="1">
        <v>3</v>
      </c>
      <c r="P911">
        <v>2</v>
      </c>
      <c r="Q911" t="str">
        <f>CONCATENATE(C911,E911,G911,I911)</f>
        <v>23</v>
      </c>
    </row>
    <row r="912" spans="1:17" x14ac:dyDescent="0.25">
      <c r="A912">
        <v>1521</v>
      </c>
      <c r="D912">
        <v>27.574728999999991</v>
      </c>
      <c r="E912" s="2">
        <v>2</v>
      </c>
      <c r="F912">
        <v>9.1257549999999981</v>
      </c>
      <c r="G912" s="1">
        <v>3</v>
      </c>
      <c r="P912">
        <v>2</v>
      </c>
      <c r="Q912" t="str">
        <f>CONCATENATE(C912,E912,G912,I912)</f>
        <v>23</v>
      </c>
    </row>
    <row r="913" spans="1:17" x14ac:dyDescent="0.25">
      <c r="A913">
        <v>1522</v>
      </c>
      <c r="D913">
        <v>27.574728999999991</v>
      </c>
      <c r="E913" s="2">
        <v>2</v>
      </c>
      <c r="F913">
        <v>9.1257549999999981</v>
      </c>
      <c r="G913" s="1">
        <v>3</v>
      </c>
      <c r="P913">
        <v>2</v>
      </c>
      <c r="Q913" t="str">
        <f>CONCATENATE(C913,E913,G913,I913)</f>
        <v>23</v>
      </c>
    </row>
    <row r="914" spans="1:17" x14ac:dyDescent="0.25">
      <c r="A914">
        <v>1523</v>
      </c>
      <c r="D914">
        <v>27.574728999999991</v>
      </c>
      <c r="E914" s="2">
        <v>2</v>
      </c>
      <c r="F914">
        <v>9.1257549999999981</v>
      </c>
      <c r="G914" s="1">
        <v>3</v>
      </c>
      <c r="P914">
        <v>2</v>
      </c>
      <c r="Q914" t="str">
        <f>CONCATENATE(C914,E914,G914,I914)</f>
        <v>23</v>
      </c>
    </row>
    <row r="915" spans="1:17" x14ac:dyDescent="0.25">
      <c r="A915">
        <v>1524</v>
      </c>
      <c r="D915">
        <v>27.574728999999991</v>
      </c>
      <c r="E915" s="2">
        <v>2</v>
      </c>
      <c r="F915">
        <v>9.1257549999999981</v>
      </c>
      <c r="G915" s="1">
        <v>3</v>
      </c>
      <c r="P915">
        <v>2</v>
      </c>
      <c r="Q915" t="str">
        <f>CONCATENATE(C915,E915,G915,I915)</f>
        <v>23</v>
      </c>
    </row>
    <row r="916" spans="1:17" x14ac:dyDescent="0.25">
      <c r="A916">
        <v>1525</v>
      </c>
      <c r="D916">
        <v>27.574728999999991</v>
      </c>
      <c r="E916" s="2">
        <v>2</v>
      </c>
      <c r="F916">
        <v>9.1257549999999981</v>
      </c>
      <c r="G916" s="1">
        <v>3</v>
      </c>
      <c r="P916">
        <v>2</v>
      </c>
      <c r="Q916" t="str">
        <f>CONCATENATE(C916,E916,G916,I916)</f>
        <v>23</v>
      </c>
    </row>
    <row r="917" spans="1:17" x14ac:dyDescent="0.25">
      <c r="A917">
        <v>1526</v>
      </c>
      <c r="D917">
        <v>27.574728999999991</v>
      </c>
      <c r="E917" s="2">
        <v>2</v>
      </c>
      <c r="F917">
        <v>9.2665669999999949</v>
      </c>
      <c r="G917" s="1">
        <v>3</v>
      </c>
      <c r="P917">
        <v>2</v>
      </c>
      <c r="Q917" t="str">
        <f>CONCATENATE(C917,E917,G917,I917)</f>
        <v>23</v>
      </c>
    </row>
    <row r="918" spans="1:17" x14ac:dyDescent="0.25">
      <c r="A918">
        <v>1527</v>
      </c>
      <c r="D918">
        <v>27.574728999999991</v>
      </c>
      <c r="E918" s="2">
        <v>2</v>
      </c>
      <c r="F918">
        <v>9.2665669999999949</v>
      </c>
      <c r="G918" s="1">
        <v>3</v>
      </c>
      <c r="P918">
        <v>2</v>
      </c>
      <c r="Q918" t="str">
        <f>CONCATENATE(C918,E918,G918,I918)</f>
        <v>23</v>
      </c>
    </row>
    <row r="919" spans="1:17" x14ac:dyDescent="0.25">
      <c r="A919">
        <v>1528</v>
      </c>
      <c r="D919">
        <v>27.574728999999991</v>
      </c>
      <c r="E919" s="2">
        <v>2</v>
      </c>
      <c r="H919">
        <v>18.279776999999996</v>
      </c>
      <c r="I919" s="3">
        <v>4</v>
      </c>
      <c r="P919">
        <v>2</v>
      </c>
      <c r="Q919" t="str">
        <f>CONCATENATE(C919,E919,G919,I919)</f>
        <v>24</v>
      </c>
    </row>
    <row r="920" spans="1:17" x14ac:dyDescent="0.25">
      <c r="A920">
        <v>1529</v>
      </c>
      <c r="D920">
        <v>27.574728999999991</v>
      </c>
      <c r="E920" s="2">
        <v>2</v>
      </c>
      <c r="H920">
        <v>18.279776999999996</v>
      </c>
      <c r="I920" s="3">
        <v>4</v>
      </c>
      <c r="P920">
        <v>2</v>
      </c>
      <c r="Q920" t="str">
        <f>CONCATENATE(C920,E920,G920,I920)</f>
        <v>24</v>
      </c>
    </row>
    <row r="921" spans="1:17" x14ac:dyDescent="0.25">
      <c r="A921">
        <v>1530</v>
      </c>
      <c r="D921">
        <v>27.574728999999991</v>
      </c>
      <c r="E921" s="2">
        <v>2</v>
      </c>
      <c r="H921">
        <v>18.279776999999996</v>
      </c>
      <c r="I921" s="3">
        <v>4</v>
      </c>
      <c r="P921">
        <v>2</v>
      </c>
      <c r="Q921" t="str">
        <f>CONCATENATE(C921,E921,G921,I921)</f>
        <v>24</v>
      </c>
    </row>
    <row r="922" spans="1:17" x14ac:dyDescent="0.25">
      <c r="A922">
        <v>1531</v>
      </c>
      <c r="D922">
        <v>27.574728999999991</v>
      </c>
      <c r="E922" s="2">
        <v>2</v>
      </c>
      <c r="H922">
        <v>18.279776999999996</v>
      </c>
      <c r="I922" s="3">
        <v>4</v>
      </c>
      <c r="P922">
        <v>2</v>
      </c>
      <c r="Q922" t="str">
        <f>CONCATENATE(C922,E922,G922,I922)</f>
        <v>24</v>
      </c>
    </row>
    <row r="923" spans="1:17" x14ac:dyDescent="0.25">
      <c r="A923">
        <v>1532</v>
      </c>
      <c r="D923">
        <v>27.574728999999991</v>
      </c>
      <c r="E923" s="2">
        <v>2</v>
      </c>
      <c r="H923">
        <v>18.279776999999996</v>
      </c>
      <c r="I923" s="3">
        <v>4</v>
      </c>
      <c r="P923">
        <v>2</v>
      </c>
      <c r="Q923" t="str">
        <f>CONCATENATE(C923,E923,G923,I923)</f>
        <v>24</v>
      </c>
    </row>
    <row r="924" spans="1:17" x14ac:dyDescent="0.25">
      <c r="A924">
        <v>1533</v>
      </c>
      <c r="D924">
        <v>27.574728999999991</v>
      </c>
      <c r="E924" s="2">
        <v>2</v>
      </c>
      <c r="H924">
        <v>18.279776999999996</v>
      </c>
      <c r="I924" s="3">
        <v>4</v>
      </c>
      <c r="P924">
        <v>2</v>
      </c>
      <c r="Q924" t="str">
        <f>CONCATENATE(C924,E924,G924,I924)</f>
        <v>24</v>
      </c>
    </row>
    <row r="925" spans="1:17" x14ac:dyDescent="0.25">
      <c r="A925">
        <v>1534</v>
      </c>
      <c r="D925">
        <v>27.574728999999991</v>
      </c>
      <c r="E925" s="2">
        <v>2</v>
      </c>
      <c r="H925">
        <v>18.279776999999996</v>
      </c>
      <c r="I925" s="3">
        <v>4</v>
      </c>
      <c r="P925">
        <v>2</v>
      </c>
      <c r="Q925" t="str">
        <f>CONCATENATE(C925,E925,G925,I925)</f>
        <v>24</v>
      </c>
    </row>
    <row r="926" spans="1:17" x14ac:dyDescent="0.25">
      <c r="A926">
        <v>1535</v>
      </c>
      <c r="D926">
        <v>27.574728999999991</v>
      </c>
      <c r="E926" s="2">
        <v>2</v>
      </c>
      <c r="H926">
        <v>18.279776999999996</v>
      </c>
      <c r="I926" s="3">
        <v>4</v>
      </c>
      <c r="P926">
        <v>2</v>
      </c>
      <c r="Q926" t="str">
        <f>CONCATENATE(C926,E926,G926,I926)</f>
        <v>24</v>
      </c>
    </row>
    <row r="927" spans="1:17" x14ac:dyDescent="0.25">
      <c r="A927">
        <v>1536</v>
      </c>
      <c r="D927">
        <v>27.574728999999991</v>
      </c>
      <c r="E927" s="2">
        <v>2</v>
      </c>
      <c r="H927">
        <v>18.279776999999996</v>
      </c>
      <c r="I927" s="3">
        <v>4</v>
      </c>
      <c r="P927">
        <v>2</v>
      </c>
      <c r="Q927" t="str">
        <f>CONCATENATE(C927,E927,G927,I927)</f>
        <v>24</v>
      </c>
    </row>
    <row r="928" spans="1:17" x14ac:dyDescent="0.25">
      <c r="A928">
        <v>1537</v>
      </c>
      <c r="H928">
        <v>18.279776999999996</v>
      </c>
      <c r="I928" s="3">
        <v>4</v>
      </c>
      <c r="P928">
        <v>1</v>
      </c>
      <c r="Q928" t="str">
        <f>CONCATENATE(C928,E928,G928,I928)</f>
        <v>4</v>
      </c>
    </row>
    <row r="929" spans="1:17" x14ac:dyDescent="0.25">
      <c r="A929">
        <v>1538</v>
      </c>
      <c r="H929">
        <v>18.279776999999996</v>
      </c>
      <c r="I929" s="3">
        <v>4</v>
      </c>
      <c r="P929">
        <v>1</v>
      </c>
      <c r="Q929" t="str">
        <f>CONCATENATE(C929,E929,G929,I929)</f>
        <v>4</v>
      </c>
    </row>
    <row r="930" spans="1:17" x14ac:dyDescent="0.25">
      <c r="A930">
        <v>1539</v>
      </c>
      <c r="H930">
        <v>18.491110999999989</v>
      </c>
      <c r="I930" s="3">
        <v>4</v>
      </c>
      <c r="P930">
        <v>1</v>
      </c>
      <c r="Q930" t="str">
        <f>CONCATENATE(C930,E930,G930,I930)</f>
        <v>4</v>
      </c>
    </row>
    <row r="931" spans="1:17" x14ac:dyDescent="0.25">
      <c r="A931">
        <v>1540</v>
      </c>
      <c r="H931">
        <v>18.491110999999989</v>
      </c>
      <c r="I931" s="3">
        <v>4</v>
      </c>
      <c r="P931">
        <v>1</v>
      </c>
      <c r="Q931" t="str">
        <f>CONCATENATE(C931,E931,G931,I931)</f>
        <v>4</v>
      </c>
    </row>
    <row r="932" spans="1:17" x14ac:dyDescent="0.25">
      <c r="A932">
        <v>1541</v>
      </c>
      <c r="H932">
        <v>18.491110999999989</v>
      </c>
      <c r="I932" s="3">
        <v>4</v>
      </c>
      <c r="P932">
        <v>1</v>
      </c>
      <c r="Q932" t="str">
        <f>CONCATENATE(C932,E932,G932,I932)</f>
        <v>4</v>
      </c>
    </row>
    <row r="933" spans="1:17" x14ac:dyDescent="0.25">
      <c r="A933">
        <v>1542</v>
      </c>
      <c r="B933">
        <v>39.263819999999996</v>
      </c>
      <c r="C933" s="4">
        <v>1</v>
      </c>
      <c r="H933">
        <v>18.491110999999989</v>
      </c>
      <c r="I933" s="3">
        <v>4</v>
      </c>
      <c r="P933">
        <v>2</v>
      </c>
      <c r="Q933" t="str">
        <f>CONCATENATE(C933,E933,G933,I933)</f>
        <v>14</v>
      </c>
    </row>
    <row r="934" spans="1:17" x14ac:dyDescent="0.25">
      <c r="A934">
        <v>1543</v>
      </c>
      <c r="B934">
        <v>39.263819999999996</v>
      </c>
      <c r="C934" s="4">
        <v>1</v>
      </c>
      <c r="H934">
        <v>18.491110999999989</v>
      </c>
      <c r="I934" s="3">
        <v>4</v>
      </c>
      <c r="P934">
        <v>2</v>
      </c>
      <c r="Q934" t="str">
        <f>CONCATENATE(C934,E934,G934,I934)</f>
        <v>14</v>
      </c>
    </row>
    <row r="935" spans="1:17" x14ac:dyDescent="0.25">
      <c r="A935">
        <v>1544</v>
      </c>
      <c r="B935">
        <v>39.263819999999996</v>
      </c>
      <c r="C935" s="4">
        <v>1</v>
      </c>
      <c r="P935">
        <v>1</v>
      </c>
      <c r="Q935" t="str">
        <f>CONCATENATE(C935,E935,G935,I935)</f>
        <v>1</v>
      </c>
    </row>
    <row r="936" spans="1:17" x14ac:dyDescent="0.25">
      <c r="A936">
        <v>1545</v>
      </c>
      <c r="B936">
        <v>39.263819999999996</v>
      </c>
      <c r="C936" s="4">
        <v>1</v>
      </c>
      <c r="P936">
        <v>1</v>
      </c>
      <c r="Q936" t="str">
        <f>CONCATENATE(C936,E936,G936,I936)</f>
        <v>1</v>
      </c>
    </row>
    <row r="937" spans="1:17" x14ac:dyDescent="0.25">
      <c r="A937">
        <v>1546</v>
      </c>
      <c r="B937">
        <v>39.263819999999996</v>
      </c>
      <c r="C937" s="4">
        <v>1</v>
      </c>
      <c r="P937">
        <v>1</v>
      </c>
      <c r="Q937" t="str">
        <f>CONCATENATE(C937,E937,G937,I937)</f>
        <v>1</v>
      </c>
    </row>
    <row r="938" spans="1:17" x14ac:dyDescent="0.25">
      <c r="A938">
        <v>1547</v>
      </c>
      <c r="B938">
        <v>39.263819999999996</v>
      </c>
      <c r="C938" s="4">
        <v>1</v>
      </c>
      <c r="P938">
        <v>1</v>
      </c>
      <c r="Q938" t="str">
        <f>CONCATENATE(C938,E938,G938,I938)</f>
        <v>1</v>
      </c>
    </row>
    <row r="939" spans="1:17" x14ac:dyDescent="0.25">
      <c r="A939">
        <v>1548</v>
      </c>
      <c r="B939">
        <v>39.263819999999996</v>
      </c>
      <c r="C939" s="4">
        <v>1</v>
      </c>
      <c r="F939">
        <v>28.41971199999999</v>
      </c>
      <c r="G939" s="1">
        <v>3</v>
      </c>
      <c r="P939">
        <v>2</v>
      </c>
      <c r="Q939" t="str">
        <f>CONCATENATE(C939,E939,G939,I939)</f>
        <v>13</v>
      </c>
    </row>
    <row r="940" spans="1:17" x14ac:dyDescent="0.25">
      <c r="A940">
        <v>1549</v>
      </c>
      <c r="B940">
        <v>39.263819999999996</v>
      </c>
      <c r="C940" s="4">
        <v>1</v>
      </c>
      <c r="F940">
        <v>28.41971199999999</v>
      </c>
      <c r="G940" s="1">
        <v>3</v>
      </c>
      <c r="P940">
        <v>2</v>
      </c>
      <c r="Q940" t="str">
        <f>CONCATENATE(C940,E940,G940,I940)</f>
        <v>13</v>
      </c>
    </row>
    <row r="941" spans="1:17" x14ac:dyDescent="0.25">
      <c r="A941">
        <v>1550</v>
      </c>
      <c r="B941">
        <v>39.263819999999996</v>
      </c>
      <c r="C941" s="4">
        <v>1</v>
      </c>
      <c r="F941">
        <v>28.41971199999999</v>
      </c>
      <c r="G941" s="1">
        <v>3</v>
      </c>
      <c r="P941">
        <v>2</v>
      </c>
      <c r="Q941" t="str">
        <f>CONCATENATE(C941,E941,G941,I941)</f>
        <v>13</v>
      </c>
    </row>
    <row r="942" spans="1:17" x14ac:dyDescent="0.25">
      <c r="A942">
        <v>1551</v>
      </c>
      <c r="B942">
        <v>39.263819999999996</v>
      </c>
      <c r="C942" s="4">
        <v>1</v>
      </c>
      <c r="F942">
        <v>28.41971199999999</v>
      </c>
      <c r="G942" s="1">
        <v>3</v>
      </c>
      <c r="P942">
        <v>2</v>
      </c>
      <c r="Q942" t="str">
        <f>CONCATENATE(C942,E942,G942,I942)</f>
        <v>13</v>
      </c>
    </row>
    <row r="943" spans="1:17" x14ac:dyDescent="0.25">
      <c r="A943">
        <v>1552</v>
      </c>
      <c r="B943">
        <v>39.263819999999996</v>
      </c>
      <c r="C943" s="4">
        <v>1</v>
      </c>
      <c r="F943">
        <v>28.41971199999999</v>
      </c>
      <c r="G943" s="1">
        <v>3</v>
      </c>
      <c r="P943">
        <v>2</v>
      </c>
      <c r="Q943" t="str">
        <f>CONCATENATE(C943,E943,G943,I943)</f>
        <v>13</v>
      </c>
    </row>
    <row r="944" spans="1:17" x14ac:dyDescent="0.25">
      <c r="A944">
        <v>1553</v>
      </c>
      <c r="B944">
        <v>39.263819999999996</v>
      </c>
      <c r="C944" s="4">
        <v>1</v>
      </c>
      <c r="F944">
        <v>28.41971199999999</v>
      </c>
      <c r="G944" s="1">
        <v>3</v>
      </c>
      <c r="P944">
        <v>2</v>
      </c>
      <c r="Q944" t="str">
        <f>CONCATENATE(C944,E944,G944,I944)</f>
        <v>13</v>
      </c>
    </row>
    <row r="945" spans="1:17" x14ac:dyDescent="0.25">
      <c r="A945">
        <v>1554</v>
      </c>
      <c r="B945">
        <v>39.263819999999996</v>
      </c>
      <c r="C945" s="4">
        <v>1</v>
      </c>
      <c r="F945">
        <v>28.41971199999999</v>
      </c>
      <c r="G945" s="1">
        <v>3</v>
      </c>
      <c r="P945">
        <v>2</v>
      </c>
      <c r="Q945" t="str">
        <f>CONCATENATE(C945,E945,G945,I945)</f>
        <v>13</v>
      </c>
    </row>
    <row r="946" spans="1:17" x14ac:dyDescent="0.25">
      <c r="A946">
        <v>1555</v>
      </c>
      <c r="B946">
        <v>39.263819999999996</v>
      </c>
      <c r="C946" s="4">
        <v>1</v>
      </c>
      <c r="F946">
        <v>28.41971199999999</v>
      </c>
      <c r="G946" s="1">
        <v>3</v>
      </c>
      <c r="P946">
        <v>2</v>
      </c>
      <c r="Q946" t="str">
        <f>CONCATENATE(C946,E946,G946,I946)</f>
        <v>13</v>
      </c>
    </row>
    <row r="947" spans="1:17" x14ac:dyDescent="0.25">
      <c r="A947">
        <v>1556</v>
      </c>
      <c r="B947">
        <v>39.263819999999996</v>
      </c>
      <c r="C947" s="4">
        <v>1</v>
      </c>
      <c r="F947">
        <v>28.41971199999999</v>
      </c>
      <c r="G947" s="1">
        <v>3</v>
      </c>
      <c r="P947">
        <v>2</v>
      </c>
      <c r="Q947" t="str">
        <f>CONCATENATE(C947,E947,G947,I947)</f>
        <v>13</v>
      </c>
    </row>
    <row r="948" spans="1:17" x14ac:dyDescent="0.25">
      <c r="A948">
        <v>1557</v>
      </c>
      <c r="B948">
        <v>39.263819999999996</v>
      </c>
      <c r="C948" s="4">
        <v>1</v>
      </c>
      <c r="F948">
        <v>28.41971199999999</v>
      </c>
      <c r="G948" s="1">
        <v>3</v>
      </c>
      <c r="P948">
        <v>2</v>
      </c>
      <c r="Q948" t="str">
        <f>CONCATENATE(C948,E948,G948,I948)</f>
        <v>13</v>
      </c>
    </row>
    <row r="949" spans="1:17" x14ac:dyDescent="0.25">
      <c r="A949">
        <v>1558</v>
      </c>
      <c r="B949">
        <v>39.615963999999991</v>
      </c>
      <c r="C949" s="4">
        <v>1</v>
      </c>
      <c r="F949">
        <v>28.41971199999999</v>
      </c>
      <c r="G949" s="1">
        <v>3</v>
      </c>
      <c r="P949">
        <v>2</v>
      </c>
      <c r="Q949" t="str">
        <f>CONCATENATE(C949,E949,G949,I949)</f>
        <v>13</v>
      </c>
    </row>
    <row r="950" spans="1:17" x14ac:dyDescent="0.25">
      <c r="A950">
        <v>1559</v>
      </c>
      <c r="F950">
        <v>28.41971199999999</v>
      </c>
      <c r="G950" s="1">
        <v>3</v>
      </c>
      <c r="P950">
        <v>1</v>
      </c>
      <c r="Q950" t="str">
        <f>CONCATENATE(C950,E950,G950,I950)</f>
        <v>3</v>
      </c>
    </row>
    <row r="951" spans="1:17" x14ac:dyDescent="0.25">
      <c r="A951">
        <v>1560</v>
      </c>
      <c r="D951">
        <v>49.755898999999992</v>
      </c>
      <c r="E951" s="2">
        <v>2</v>
      </c>
      <c r="F951">
        <v>28.631045999999998</v>
      </c>
      <c r="G951" s="1">
        <v>3</v>
      </c>
      <c r="P951">
        <v>2</v>
      </c>
      <c r="Q951" t="str">
        <f>CONCATENATE(C951,E951,G951,I951)</f>
        <v>23</v>
      </c>
    </row>
    <row r="952" spans="1:17" x14ac:dyDescent="0.25">
      <c r="A952">
        <v>1561</v>
      </c>
      <c r="D952">
        <v>49.755898999999992</v>
      </c>
      <c r="E952" s="2">
        <v>2</v>
      </c>
      <c r="F952">
        <v>28.631045999999998</v>
      </c>
      <c r="G952" s="1">
        <v>3</v>
      </c>
      <c r="P952">
        <v>2</v>
      </c>
      <c r="Q952" t="str">
        <f>CONCATENATE(C952,E952,G952,I952)</f>
        <v>23</v>
      </c>
    </row>
    <row r="953" spans="1:17" x14ac:dyDescent="0.25">
      <c r="A953">
        <v>1562</v>
      </c>
      <c r="D953">
        <v>49.755898999999992</v>
      </c>
      <c r="E953" s="2">
        <v>2</v>
      </c>
      <c r="F953">
        <v>28.631045999999998</v>
      </c>
      <c r="G953" s="1">
        <v>3</v>
      </c>
      <c r="P953">
        <v>2</v>
      </c>
      <c r="Q953" t="str">
        <f>CONCATENATE(C953,E953,G953,I953)</f>
        <v>23</v>
      </c>
    </row>
    <row r="954" spans="1:17" x14ac:dyDescent="0.25">
      <c r="A954">
        <v>1563</v>
      </c>
      <c r="D954">
        <v>49.755898999999992</v>
      </c>
      <c r="E954" s="2">
        <v>2</v>
      </c>
      <c r="F954">
        <v>28.771857999999995</v>
      </c>
      <c r="G954" s="1">
        <v>3</v>
      </c>
      <c r="H954">
        <v>37.433039999999991</v>
      </c>
      <c r="I954" s="3">
        <v>4</v>
      </c>
      <c r="P954">
        <v>3</v>
      </c>
      <c r="Q954" t="str">
        <f>CONCATENATE(C954,E954,G954,I954)</f>
        <v>234</v>
      </c>
    </row>
    <row r="955" spans="1:17" x14ac:dyDescent="0.25">
      <c r="A955">
        <v>1564</v>
      </c>
      <c r="D955">
        <v>49.755898999999992</v>
      </c>
      <c r="E955" s="2">
        <v>2</v>
      </c>
      <c r="F955">
        <v>28.771857999999995</v>
      </c>
      <c r="G955" s="1">
        <v>3</v>
      </c>
      <c r="H955">
        <v>37.433039999999991</v>
      </c>
      <c r="I955" s="3">
        <v>4</v>
      </c>
      <c r="P955">
        <v>3</v>
      </c>
      <c r="Q955" t="str">
        <f>CONCATENATE(C955,E955,G955,I955)</f>
        <v>234</v>
      </c>
    </row>
    <row r="956" spans="1:17" x14ac:dyDescent="0.25">
      <c r="A956">
        <v>1565</v>
      </c>
      <c r="D956">
        <v>49.755898999999992</v>
      </c>
      <c r="E956" s="2">
        <v>2</v>
      </c>
      <c r="F956">
        <v>29.194292999999988</v>
      </c>
      <c r="G956" s="1">
        <v>3</v>
      </c>
      <c r="H956">
        <v>37.433039999999991</v>
      </c>
      <c r="I956" s="3">
        <v>4</v>
      </c>
      <c r="P956">
        <v>3</v>
      </c>
      <c r="Q956" t="str">
        <f>CONCATENATE(C956,E956,G956,I956)</f>
        <v>234</v>
      </c>
    </row>
    <row r="957" spans="1:17" x14ac:dyDescent="0.25">
      <c r="A957">
        <v>1566</v>
      </c>
      <c r="D957">
        <v>49.755898999999992</v>
      </c>
      <c r="E957" s="2">
        <v>2</v>
      </c>
      <c r="H957">
        <v>37.433039999999991</v>
      </c>
      <c r="I957" s="3">
        <v>4</v>
      </c>
      <c r="P957">
        <v>2</v>
      </c>
      <c r="Q957" t="str">
        <f>CONCATENATE(C957,E957,G957,I957)</f>
        <v>24</v>
      </c>
    </row>
    <row r="958" spans="1:17" x14ac:dyDescent="0.25">
      <c r="A958">
        <v>1567</v>
      </c>
      <c r="D958">
        <v>49.755898999999992</v>
      </c>
      <c r="E958" s="2">
        <v>2</v>
      </c>
      <c r="H958">
        <v>37.433039999999991</v>
      </c>
      <c r="I958" s="3">
        <v>4</v>
      </c>
      <c r="P958">
        <v>2</v>
      </c>
      <c r="Q958" t="str">
        <f>CONCATENATE(C958,E958,G958,I958)</f>
        <v>24</v>
      </c>
    </row>
    <row r="959" spans="1:17" x14ac:dyDescent="0.25">
      <c r="A959">
        <v>1568</v>
      </c>
      <c r="D959">
        <v>49.755898999999992</v>
      </c>
      <c r="E959" s="2">
        <v>2</v>
      </c>
      <c r="H959">
        <v>37.433039999999991</v>
      </c>
      <c r="I959" s="3">
        <v>4</v>
      </c>
      <c r="P959">
        <v>2</v>
      </c>
      <c r="Q959" t="str">
        <f>CONCATENATE(C959,E959,G959,I959)</f>
        <v>24</v>
      </c>
    </row>
    <row r="960" spans="1:17" x14ac:dyDescent="0.25">
      <c r="A960">
        <v>1569</v>
      </c>
      <c r="D960">
        <v>49.755898999999992</v>
      </c>
      <c r="E960" s="2">
        <v>2</v>
      </c>
      <c r="H960">
        <v>37.433039999999991</v>
      </c>
      <c r="I960" s="3">
        <v>4</v>
      </c>
      <c r="P960">
        <v>2</v>
      </c>
      <c r="Q960" t="str">
        <f>CONCATENATE(C960,E960,G960,I960)</f>
        <v>24</v>
      </c>
    </row>
    <row r="961" spans="1:17" x14ac:dyDescent="0.25">
      <c r="A961">
        <v>1570</v>
      </c>
      <c r="D961">
        <v>49.755898999999992</v>
      </c>
      <c r="E961" s="2">
        <v>2</v>
      </c>
      <c r="H961">
        <v>37.433039999999991</v>
      </c>
      <c r="I961" s="3">
        <v>4</v>
      </c>
      <c r="P961">
        <v>2</v>
      </c>
      <c r="Q961" t="str">
        <f>CONCATENATE(C961,E961,G961,I961)</f>
        <v>24</v>
      </c>
    </row>
    <row r="962" spans="1:17" x14ac:dyDescent="0.25">
      <c r="A962">
        <v>1571</v>
      </c>
      <c r="D962">
        <v>49.755898999999992</v>
      </c>
      <c r="E962" s="2">
        <v>2</v>
      </c>
      <c r="H962">
        <v>37.433039999999991</v>
      </c>
      <c r="I962" s="3">
        <v>4</v>
      </c>
      <c r="P962">
        <v>2</v>
      </c>
      <c r="Q962" t="str">
        <f>CONCATENATE(C962,E962,G962,I962)</f>
        <v>24</v>
      </c>
    </row>
    <row r="963" spans="1:17" x14ac:dyDescent="0.25">
      <c r="A963">
        <v>1572</v>
      </c>
      <c r="D963">
        <v>49.755898999999992</v>
      </c>
      <c r="E963" s="2">
        <v>2</v>
      </c>
      <c r="H963">
        <v>37.433039999999991</v>
      </c>
      <c r="I963" s="3">
        <v>4</v>
      </c>
      <c r="P963">
        <v>2</v>
      </c>
      <c r="Q963" t="str">
        <f>CONCATENATE(C963,E963,G963,I963)</f>
        <v>24</v>
      </c>
    </row>
    <row r="964" spans="1:17" x14ac:dyDescent="0.25">
      <c r="A964">
        <v>1573</v>
      </c>
      <c r="D964">
        <v>49.755898999999992</v>
      </c>
      <c r="E964" s="2">
        <v>2</v>
      </c>
      <c r="H964">
        <v>37.433039999999991</v>
      </c>
      <c r="I964" s="3">
        <v>4</v>
      </c>
      <c r="P964">
        <v>2</v>
      </c>
      <c r="Q964" t="str">
        <f>CONCATENATE(C964,E964,G964,I964)</f>
        <v>24</v>
      </c>
    </row>
    <row r="965" spans="1:17" x14ac:dyDescent="0.25">
      <c r="A965">
        <v>1574</v>
      </c>
      <c r="D965">
        <v>49.755898999999992</v>
      </c>
      <c r="E965" s="2">
        <v>2</v>
      </c>
      <c r="H965">
        <v>37.433039999999991</v>
      </c>
      <c r="I965" s="3">
        <v>4</v>
      </c>
      <c r="P965">
        <v>2</v>
      </c>
      <c r="Q965" t="str">
        <f>CONCATENATE(C965,E965,G965,I965)</f>
        <v>24</v>
      </c>
    </row>
    <row r="966" spans="1:17" x14ac:dyDescent="0.25">
      <c r="A966">
        <v>1575</v>
      </c>
      <c r="D966">
        <v>49.755898999999992</v>
      </c>
      <c r="E966" s="2">
        <v>2</v>
      </c>
      <c r="H966">
        <v>37.433039999999991</v>
      </c>
      <c r="I966" s="3">
        <v>4</v>
      </c>
      <c r="P966">
        <v>2</v>
      </c>
      <c r="Q966" t="str">
        <f>CONCATENATE(C966,E966,G966,I966)</f>
        <v>24</v>
      </c>
    </row>
    <row r="967" spans="1:17" x14ac:dyDescent="0.25">
      <c r="A967">
        <v>1576</v>
      </c>
      <c r="H967">
        <v>37.433039999999991</v>
      </c>
      <c r="I967" s="3">
        <v>4</v>
      </c>
      <c r="P967">
        <v>1</v>
      </c>
      <c r="Q967" t="str">
        <f>CONCATENATE(C967,E967,G967,I967)</f>
        <v>4</v>
      </c>
    </row>
    <row r="968" spans="1:17" x14ac:dyDescent="0.25">
      <c r="A968">
        <v>1577</v>
      </c>
      <c r="H968">
        <v>37.433039999999991</v>
      </c>
      <c r="I968" s="3">
        <v>4</v>
      </c>
      <c r="P968">
        <v>1</v>
      </c>
      <c r="Q968" t="str">
        <f>CONCATENATE(C968,E968,G968,I968)</f>
        <v>4</v>
      </c>
    </row>
    <row r="969" spans="1:17" x14ac:dyDescent="0.25">
      <c r="A969">
        <v>1578</v>
      </c>
      <c r="P969">
        <v>0</v>
      </c>
      <c r="Q969" t="str">
        <f>CONCATENATE(C969,E969,G969,I969)</f>
        <v/>
      </c>
    </row>
    <row r="970" spans="1:17" x14ac:dyDescent="0.25">
      <c r="A970">
        <v>1579</v>
      </c>
      <c r="P970">
        <v>0</v>
      </c>
      <c r="Q970" t="str">
        <f>CONCATENATE(C970,E970,G970,I970)</f>
        <v/>
      </c>
    </row>
    <row r="971" spans="1:17" x14ac:dyDescent="0.25">
      <c r="A971">
        <v>1580</v>
      </c>
      <c r="B971">
        <v>61.937947999999992</v>
      </c>
      <c r="C971" s="4">
        <v>1</v>
      </c>
      <c r="P971">
        <v>1</v>
      </c>
      <c r="Q971" t="str">
        <f>CONCATENATE(C971,E971,G971,I971)</f>
        <v>1</v>
      </c>
    </row>
    <row r="972" spans="1:17" x14ac:dyDescent="0.25">
      <c r="A972">
        <v>1581</v>
      </c>
      <c r="B972">
        <v>64.170685999999989</v>
      </c>
      <c r="C972" s="4">
        <v>1</v>
      </c>
      <c r="P972">
        <v>1</v>
      </c>
      <c r="Q972" t="str">
        <f>CONCATENATE(C972,E972,G972,I972)</f>
        <v>1</v>
      </c>
    </row>
    <row r="973" spans="1:17" x14ac:dyDescent="0.25">
      <c r="A973">
        <v>1582</v>
      </c>
      <c r="B973">
        <v>64.170685999999989</v>
      </c>
      <c r="C973" s="4">
        <v>1</v>
      </c>
      <c r="P973">
        <v>1</v>
      </c>
      <c r="Q973" t="str">
        <f>CONCATENATE(C973,E973,G973,I973)</f>
        <v>1</v>
      </c>
    </row>
    <row r="974" spans="1:17" x14ac:dyDescent="0.25">
      <c r="A974">
        <v>1583</v>
      </c>
      <c r="B974">
        <v>64.170685999999989</v>
      </c>
      <c r="C974" s="4">
        <v>1</v>
      </c>
      <c r="P974">
        <v>1</v>
      </c>
      <c r="Q974" t="str">
        <f>CONCATENATE(C974,E974,G974,I974)</f>
        <v>1</v>
      </c>
    </row>
    <row r="975" spans="1:17" x14ac:dyDescent="0.25">
      <c r="A975">
        <v>1584</v>
      </c>
      <c r="B975">
        <v>64.170685999999989</v>
      </c>
      <c r="C975" s="4">
        <v>1</v>
      </c>
      <c r="F975">
        <v>50.882508999999999</v>
      </c>
      <c r="G975" s="1">
        <v>3</v>
      </c>
      <c r="P975">
        <v>2</v>
      </c>
      <c r="Q975" t="str">
        <f>CONCATENATE(C975,E975,G975,I975)</f>
        <v>13</v>
      </c>
    </row>
    <row r="976" spans="1:17" x14ac:dyDescent="0.25">
      <c r="A976">
        <v>1585</v>
      </c>
      <c r="B976">
        <v>64.170685999999989</v>
      </c>
      <c r="C976" s="4">
        <v>1</v>
      </c>
      <c r="F976">
        <v>50.882508999999999</v>
      </c>
      <c r="G976" s="1">
        <v>3</v>
      </c>
      <c r="P976">
        <v>2</v>
      </c>
      <c r="Q976" t="str">
        <f>CONCATENATE(C976,E976,G976,I976)</f>
        <v>13</v>
      </c>
    </row>
    <row r="977" spans="1:17" x14ac:dyDescent="0.25">
      <c r="A977">
        <v>1586</v>
      </c>
      <c r="B977">
        <v>64.170685999999989</v>
      </c>
      <c r="C977" s="4">
        <v>1</v>
      </c>
      <c r="F977">
        <v>50.882508999999999</v>
      </c>
      <c r="G977" s="1">
        <v>3</v>
      </c>
      <c r="P977">
        <v>2</v>
      </c>
      <c r="Q977" t="str">
        <f>CONCATENATE(C977,E977,G977,I977)</f>
        <v>13</v>
      </c>
    </row>
    <row r="978" spans="1:17" x14ac:dyDescent="0.25">
      <c r="A978">
        <v>1587</v>
      </c>
      <c r="B978">
        <v>64.170685999999989</v>
      </c>
      <c r="C978" s="4">
        <v>1</v>
      </c>
      <c r="F978">
        <v>50.882508999999999</v>
      </c>
      <c r="G978" s="1">
        <v>3</v>
      </c>
      <c r="P978">
        <v>2</v>
      </c>
      <c r="Q978" t="str">
        <f>CONCATENATE(C978,E978,G978,I978)</f>
        <v>13</v>
      </c>
    </row>
    <row r="979" spans="1:17" x14ac:dyDescent="0.25">
      <c r="A979">
        <v>1588</v>
      </c>
      <c r="B979">
        <v>64.170685999999989</v>
      </c>
      <c r="C979" s="4">
        <v>1</v>
      </c>
      <c r="F979">
        <v>50.882508999999999</v>
      </c>
      <c r="G979" s="1">
        <v>3</v>
      </c>
      <c r="P979">
        <v>2</v>
      </c>
      <c r="Q979" t="str">
        <f>CONCATENATE(C979,E979,G979,I979)</f>
        <v>13</v>
      </c>
    </row>
    <row r="980" spans="1:17" x14ac:dyDescent="0.25">
      <c r="A980">
        <v>1589</v>
      </c>
      <c r="B980">
        <v>64.170685999999989</v>
      </c>
      <c r="C980" s="4">
        <v>1</v>
      </c>
      <c r="F980">
        <v>50.882508999999999</v>
      </c>
      <c r="G980" s="1">
        <v>3</v>
      </c>
      <c r="P980">
        <v>2</v>
      </c>
      <c r="Q980" t="str">
        <f>CONCATENATE(C980,E980,G980,I980)</f>
        <v>13</v>
      </c>
    </row>
    <row r="981" spans="1:17" x14ac:dyDescent="0.25">
      <c r="A981">
        <v>1590</v>
      </c>
      <c r="B981">
        <v>64.170685999999989</v>
      </c>
      <c r="C981" s="4">
        <v>1</v>
      </c>
      <c r="F981">
        <v>50.882508999999999</v>
      </c>
      <c r="G981" s="1">
        <v>3</v>
      </c>
      <c r="P981">
        <v>2</v>
      </c>
      <c r="Q981" t="str">
        <f>CONCATENATE(C981,E981,G981,I981)</f>
        <v>13</v>
      </c>
    </row>
    <row r="982" spans="1:17" x14ac:dyDescent="0.25">
      <c r="A982">
        <v>1591</v>
      </c>
      <c r="B982">
        <v>64.170685999999989</v>
      </c>
      <c r="C982" s="4">
        <v>1</v>
      </c>
      <c r="F982">
        <v>50.882508999999999</v>
      </c>
      <c r="G982" s="1">
        <v>3</v>
      </c>
      <c r="P982">
        <v>2</v>
      </c>
      <c r="Q982" t="str">
        <f>CONCATENATE(C982,E982,G982,I982)</f>
        <v>13</v>
      </c>
    </row>
    <row r="983" spans="1:17" x14ac:dyDescent="0.25">
      <c r="A983">
        <v>1592</v>
      </c>
      <c r="B983">
        <v>64.170685999999989</v>
      </c>
      <c r="C983" s="4">
        <v>1</v>
      </c>
      <c r="F983">
        <v>50.882508999999999</v>
      </c>
      <c r="G983" s="1">
        <v>3</v>
      </c>
      <c r="P983">
        <v>2</v>
      </c>
      <c r="Q983" t="str">
        <f>CONCATENATE(C983,E983,G983,I983)</f>
        <v>13</v>
      </c>
    </row>
    <row r="984" spans="1:17" x14ac:dyDescent="0.25">
      <c r="A984">
        <v>1593</v>
      </c>
      <c r="B984">
        <v>64.170685999999989</v>
      </c>
      <c r="C984" s="4">
        <v>1</v>
      </c>
      <c r="F984">
        <v>50.882508999999999</v>
      </c>
      <c r="G984" s="1">
        <v>3</v>
      </c>
      <c r="P984">
        <v>2</v>
      </c>
      <c r="Q984" t="str">
        <f>CONCATENATE(C984,E984,G984,I984)</f>
        <v>13</v>
      </c>
    </row>
    <row r="985" spans="1:17" x14ac:dyDescent="0.25">
      <c r="A985">
        <v>1594</v>
      </c>
      <c r="B985">
        <v>64.170685999999989</v>
      </c>
      <c r="C985" s="4">
        <v>1</v>
      </c>
      <c r="F985">
        <v>50.882508999999999</v>
      </c>
      <c r="G985" s="1">
        <v>3</v>
      </c>
      <c r="P985">
        <v>2</v>
      </c>
      <c r="Q985" t="str">
        <f>CONCATENATE(C985,E985,G985,I985)</f>
        <v>13</v>
      </c>
    </row>
    <row r="986" spans="1:17" x14ac:dyDescent="0.25">
      <c r="A986">
        <v>1595</v>
      </c>
      <c r="B986">
        <v>64.170685999999989</v>
      </c>
      <c r="C986" s="4">
        <v>1</v>
      </c>
      <c r="F986">
        <v>50.882508999999999</v>
      </c>
      <c r="G986" s="1">
        <v>3</v>
      </c>
      <c r="P986">
        <v>2</v>
      </c>
      <c r="Q986" t="str">
        <f>CONCATENATE(C986,E986,G986,I986)</f>
        <v>13</v>
      </c>
    </row>
    <row r="987" spans="1:17" x14ac:dyDescent="0.25">
      <c r="A987">
        <v>1596</v>
      </c>
      <c r="F987">
        <v>51.093840999999998</v>
      </c>
      <c r="G987" s="1">
        <v>3</v>
      </c>
      <c r="P987">
        <v>1</v>
      </c>
      <c r="Q987" t="str">
        <f>CONCATENATE(C987,E987,G987,I987)</f>
        <v>3</v>
      </c>
    </row>
    <row r="988" spans="1:17" x14ac:dyDescent="0.25">
      <c r="A988">
        <v>1597</v>
      </c>
      <c r="F988">
        <v>51.093840999999998</v>
      </c>
      <c r="G988" s="1">
        <v>3</v>
      </c>
      <c r="H988">
        <v>59.26206599999999</v>
      </c>
      <c r="I988" s="3">
        <v>4</v>
      </c>
      <c r="P988">
        <v>2</v>
      </c>
      <c r="Q988" t="str">
        <f>CONCATENATE(C988,E988,G988,I988)</f>
        <v>34</v>
      </c>
    </row>
    <row r="989" spans="1:17" x14ac:dyDescent="0.25">
      <c r="A989">
        <v>1598</v>
      </c>
      <c r="F989">
        <v>51.093840999999998</v>
      </c>
      <c r="G989" s="1">
        <v>3</v>
      </c>
      <c r="H989">
        <v>62.591820999999996</v>
      </c>
      <c r="I989" s="3">
        <v>4</v>
      </c>
      <c r="P989">
        <v>2</v>
      </c>
      <c r="Q989" t="str">
        <f>CONCATENATE(C989,E989,G989,I989)</f>
        <v>34</v>
      </c>
    </row>
    <row r="990" spans="1:17" x14ac:dyDescent="0.25">
      <c r="A990">
        <v>1599</v>
      </c>
      <c r="D990">
        <v>72.591713999999996</v>
      </c>
      <c r="E990" s="2">
        <v>2</v>
      </c>
      <c r="F990">
        <v>52.079636999999991</v>
      </c>
      <c r="G990" s="1">
        <v>3</v>
      </c>
      <c r="H990">
        <v>62.591820999999996</v>
      </c>
      <c r="I990" s="3">
        <v>4</v>
      </c>
      <c r="P990">
        <v>3</v>
      </c>
      <c r="Q990" t="str">
        <f>CONCATENATE(C990,E990,G990,I990)</f>
        <v>234</v>
      </c>
    </row>
    <row r="991" spans="1:17" x14ac:dyDescent="0.25">
      <c r="A991">
        <v>1600</v>
      </c>
      <c r="D991">
        <v>72.591713999999996</v>
      </c>
      <c r="E991" s="2">
        <v>2</v>
      </c>
      <c r="H991">
        <v>62.591820999999996</v>
      </c>
      <c r="I991" s="3">
        <v>4</v>
      </c>
      <c r="P991">
        <v>2</v>
      </c>
      <c r="Q991" t="str">
        <f>CONCATENATE(C991,E991,G991,I991)</f>
        <v>24</v>
      </c>
    </row>
    <row r="992" spans="1:17" x14ac:dyDescent="0.25">
      <c r="A992">
        <v>1601</v>
      </c>
      <c r="D992">
        <v>72.591713999999996</v>
      </c>
      <c r="E992" s="2">
        <v>2</v>
      </c>
      <c r="H992">
        <v>62.591820999999996</v>
      </c>
      <c r="I992" s="3">
        <v>4</v>
      </c>
      <c r="P992">
        <v>2</v>
      </c>
      <c r="Q992" t="str">
        <f>CONCATENATE(C992,E992,G992,I992)</f>
        <v>24</v>
      </c>
    </row>
    <row r="993" spans="1:17" x14ac:dyDescent="0.25">
      <c r="A993">
        <v>1602</v>
      </c>
      <c r="D993">
        <v>72.591713999999996</v>
      </c>
      <c r="E993" s="2">
        <v>2</v>
      </c>
      <c r="H993">
        <v>62.591820999999996</v>
      </c>
      <c r="I993" s="3">
        <v>4</v>
      </c>
      <c r="P993">
        <v>2</v>
      </c>
      <c r="Q993" t="str">
        <f>CONCATENATE(C993,E993,G993,I993)</f>
        <v>24</v>
      </c>
    </row>
    <row r="994" spans="1:17" x14ac:dyDescent="0.25">
      <c r="A994">
        <v>1603</v>
      </c>
      <c r="D994">
        <v>72.591713999999996</v>
      </c>
      <c r="E994" s="2">
        <v>2</v>
      </c>
      <c r="H994">
        <v>62.591820999999996</v>
      </c>
      <c r="I994" s="3">
        <v>4</v>
      </c>
      <c r="P994">
        <v>2</v>
      </c>
      <c r="Q994" t="str">
        <f>CONCATENATE(C994,E994,G994,I994)</f>
        <v>24</v>
      </c>
    </row>
    <row r="995" spans="1:17" x14ac:dyDescent="0.25">
      <c r="A995">
        <v>1604</v>
      </c>
      <c r="D995">
        <v>72.591713999999996</v>
      </c>
      <c r="E995" s="2">
        <v>2</v>
      </c>
      <c r="H995">
        <v>62.591820999999996</v>
      </c>
      <c r="I995" s="3">
        <v>4</v>
      </c>
      <c r="P995">
        <v>2</v>
      </c>
      <c r="Q995" t="str">
        <f>CONCATENATE(C995,E995,G995,I995)</f>
        <v>24</v>
      </c>
    </row>
    <row r="996" spans="1:17" x14ac:dyDescent="0.25">
      <c r="A996">
        <v>1605</v>
      </c>
      <c r="D996">
        <v>72.591713999999996</v>
      </c>
      <c r="E996" s="2">
        <v>2</v>
      </c>
      <c r="H996">
        <v>62.591820999999996</v>
      </c>
      <c r="I996" s="3">
        <v>4</v>
      </c>
      <c r="P996">
        <v>2</v>
      </c>
      <c r="Q996" t="str">
        <f>CONCATENATE(C996,E996,G996,I996)</f>
        <v>24</v>
      </c>
    </row>
    <row r="997" spans="1:17" x14ac:dyDescent="0.25">
      <c r="A997">
        <v>1606</v>
      </c>
      <c r="D997">
        <v>72.591713999999996</v>
      </c>
      <c r="E997" s="2">
        <v>2</v>
      </c>
      <c r="H997">
        <v>62.591820999999996</v>
      </c>
      <c r="I997" s="3">
        <v>4</v>
      </c>
      <c r="P997">
        <v>2</v>
      </c>
      <c r="Q997" t="str">
        <f>CONCATENATE(C997,E997,G997,I997)</f>
        <v>24</v>
      </c>
    </row>
    <row r="998" spans="1:17" x14ac:dyDescent="0.25">
      <c r="A998">
        <v>1607</v>
      </c>
      <c r="D998">
        <v>72.591713999999996</v>
      </c>
      <c r="E998" s="2">
        <v>2</v>
      </c>
      <c r="H998">
        <v>62.591820999999996</v>
      </c>
      <c r="I998" s="3">
        <v>4</v>
      </c>
      <c r="P998">
        <v>2</v>
      </c>
      <c r="Q998" t="str">
        <f>CONCATENATE(C998,E998,G998,I998)</f>
        <v>24</v>
      </c>
    </row>
    <row r="999" spans="1:17" x14ac:dyDescent="0.25">
      <c r="A999">
        <v>1608</v>
      </c>
      <c r="D999">
        <v>72.591713999999996</v>
      </c>
      <c r="E999" s="2">
        <v>2</v>
      </c>
      <c r="H999">
        <v>62.591820999999996</v>
      </c>
      <c r="I999" s="3">
        <v>4</v>
      </c>
      <c r="P999">
        <v>2</v>
      </c>
      <c r="Q999" t="str">
        <f>CONCATENATE(C999,E999,G999,I999)</f>
        <v>24</v>
      </c>
    </row>
    <row r="1000" spans="1:17" x14ac:dyDescent="0.25">
      <c r="A1000">
        <v>1609</v>
      </c>
      <c r="D1000">
        <v>72.591713999999996</v>
      </c>
      <c r="E1000" s="2">
        <v>2</v>
      </c>
      <c r="H1000">
        <v>62.591820999999996</v>
      </c>
      <c r="I1000" s="3">
        <v>4</v>
      </c>
      <c r="P1000">
        <v>2</v>
      </c>
      <c r="Q1000" t="str">
        <f>CONCATENATE(C1000,E1000,G1000,I1000)</f>
        <v>24</v>
      </c>
    </row>
    <row r="1001" spans="1:17" x14ac:dyDescent="0.25">
      <c r="A1001">
        <v>1610</v>
      </c>
      <c r="D1001">
        <v>72.591713999999996</v>
      </c>
      <c r="E1001" s="2">
        <v>2</v>
      </c>
      <c r="H1001">
        <v>62.591820999999996</v>
      </c>
      <c r="I1001" s="3">
        <v>4</v>
      </c>
      <c r="P1001">
        <v>2</v>
      </c>
      <c r="Q1001" t="str">
        <f>CONCATENATE(C1001,E1001,G1001,I1001)</f>
        <v>24</v>
      </c>
    </row>
    <row r="1002" spans="1:17" x14ac:dyDescent="0.25">
      <c r="A1002">
        <v>1611</v>
      </c>
      <c r="D1002">
        <v>72.591713999999996</v>
      </c>
      <c r="E1002" s="2">
        <v>2</v>
      </c>
      <c r="P1002">
        <v>1</v>
      </c>
      <c r="Q1002" t="str">
        <f>CONCATENATE(C1002,E1002,G1002,I1002)</f>
        <v>2</v>
      </c>
    </row>
    <row r="1003" spans="1:17" x14ac:dyDescent="0.25">
      <c r="A1003">
        <v>1612</v>
      </c>
      <c r="D1003">
        <v>72.657456999999994</v>
      </c>
      <c r="E1003" s="2">
        <v>2</v>
      </c>
      <c r="P1003">
        <v>1</v>
      </c>
      <c r="Q1003" t="str">
        <f>CONCATENATE(C1003,E1003,G1003,I1003)</f>
        <v>2</v>
      </c>
    </row>
    <row r="1004" spans="1:17" x14ac:dyDescent="0.25">
      <c r="A1004">
        <v>1613</v>
      </c>
      <c r="D1004">
        <v>72.657456999999994</v>
      </c>
      <c r="E1004" s="2">
        <v>2</v>
      </c>
      <c r="P1004">
        <v>1</v>
      </c>
      <c r="Q1004" t="str">
        <f>CONCATENATE(C1004,E1004,G1004,I1004)</f>
        <v>2</v>
      </c>
    </row>
    <row r="1005" spans="1:17" x14ac:dyDescent="0.25">
      <c r="A1005">
        <v>1614</v>
      </c>
      <c r="P1005">
        <v>0</v>
      </c>
      <c r="Q1005" t="str">
        <f>CONCATENATE(C1005,E1005,G1005,I1005)</f>
        <v/>
      </c>
    </row>
    <row r="1006" spans="1:17" x14ac:dyDescent="0.25">
      <c r="A1006">
        <v>1615</v>
      </c>
      <c r="P1006">
        <v>0</v>
      </c>
      <c r="Q1006" t="str">
        <f>CONCATENATE(C1006,E1006,G1006,I1006)</f>
        <v/>
      </c>
    </row>
    <row r="1007" spans="1:17" x14ac:dyDescent="0.25">
      <c r="A1007">
        <v>1616</v>
      </c>
      <c r="F1007">
        <v>71.07859599999999</v>
      </c>
      <c r="G1007" s="1">
        <v>3</v>
      </c>
      <c r="P1007">
        <v>1</v>
      </c>
      <c r="Q1007" t="str">
        <f>CONCATENATE(C1007,E1007,G1007,I1007)</f>
        <v>3</v>
      </c>
    </row>
    <row r="1008" spans="1:17" x14ac:dyDescent="0.25">
      <c r="A1008">
        <v>1617</v>
      </c>
      <c r="B1008">
        <v>82.328515999999993</v>
      </c>
      <c r="C1008" s="4">
        <v>1</v>
      </c>
      <c r="F1008">
        <v>71.07859599999999</v>
      </c>
      <c r="G1008" s="1">
        <v>3</v>
      </c>
      <c r="P1008">
        <v>2</v>
      </c>
      <c r="Q1008" t="str">
        <f>CONCATENATE(C1008,E1008,G1008,I1008)</f>
        <v>13</v>
      </c>
    </row>
    <row r="1009" spans="1:17" x14ac:dyDescent="0.25">
      <c r="A1009">
        <v>1618</v>
      </c>
      <c r="B1009">
        <v>82.328515999999993</v>
      </c>
      <c r="C1009" s="4">
        <v>1</v>
      </c>
      <c r="F1009">
        <v>71.07859599999999</v>
      </c>
      <c r="G1009" s="1">
        <v>3</v>
      </c>
      <c r="P1009">
        <v>2</v>
      </c>
      <c r="Q1009" t="str">
        <f>CONCATENATE(C1009,E1009,G1009,I1009)</f>
        <v>13</v>
      </c>
    </row>
    <row r="1010" spans="1:17" x14ac:dyDescent="0.25">
      <c r="A1010">
        <v>1619</v>
      </c>
      <c r="B1010">
        <v>82.328515999999993</v>
      </c>
      <c r="C1010" s="4">
        <v>1</v>
      </c>
      <c r="F1010">
        <v>71.07859599999999</v>
      </c>
      <c r="G1010" s="1">
        <v>3</v>
      </c>
      <c r="P1010">
        <v>2</v>
      </c>
      <c r="Q1010" t="str">
        <f>CONCATENATE(C1010,E1010,G1010,I1010)</f>
        <v>13</v>
      </c>
    </row>
    <row r="1011" spans="1:17" x14ac:dyDescent="0.25">
      <c r="A1011">
        <v>1620</v>
      </c>
      <c r="B1011">
        <v>82.328515999999993</v>
      </c>
      <c r="C1011" s="4">
        <v>1</v>
      </c>
      <c r="F1011">
        <v>71.07859599999999</v>
      </c>
      <c r="G1011" s="1">
        <v>3</v>
      </c>
      <c r="P1011">
        <v>2</v>
      </c>
      <c r="Q1011" t="str">
        <f>CONCATENATE(C1011,E1011,G1011,I1011)</f>
        <v>13</v>
      </c>
    </row>
    <row r="1012" spans="1:17" x14ac:dyDescent="0.25">
      <c r="A1012">
        <v>1621</v>
      </c>
      <c r="B1012">
        <v>82.328515999999993</v>
      </c>
      <c r="C1012" s="4">
        <v>1</v>
      </c>
      <c r="F1012">
        <v>71.07859599999999</v>
      </c>
      <c r="G1012" s="1">
        <v>3</v>
      </c>
      <c r="P1012">
        <v>2</v>
      </c>
      <c r="Q1012" t="str">
        <f>CONCATENATE(C1012,E1012,G1012,I1012)</f>
        <v>13</v>
      </c>
    </row>
    <row r="1013" spans="1:17" x14ac:dyDescent="0.25">
      <c r="A1013">
        <v>1622</v>
      </c>
      <c r="B1013">
        <v>82.328515999999993</v>
      </c>
      <c r="C1013" s="4">
        <v>1</v>
      </c>
      <c r="F1013">
        <v>71.07859599999999</v>
      </c>
      <c r="G1013" s="1">
        <v>3</v>
      </c>
      <c r="P1013">
        <v>2</v>
      </c>
      <c r="Q1013" t="str">
        <f>CONCATENATE(C1013,E1013,G1013,I1013)</f>
        <v>13</v>
      </c>
    </row>
    <row r="1014" spans="1:17" x14ac:dyDescent="0.25">
      <c r="A1014">
        <v>1623</v>
      </c>
      <c r="B1014">
        <v>82.328515999999993</v>
      </c>
      <c r="C1014" s="4">
        <v>1</v>
      </c>
      <c r="F1014">
        <v>71.07859599999999</v>
      </c>
      <c r="G1014" s="1">
        <v>3</v>
      </c>
      <c r="P1014">
        <v>2</v>
      </c>
      <c r="Q1014" t="str">
        <f>CONCATENATE(C1014,E1014,G1014,I1014)</f>
        <v>13</v>
      </c>
    </row>
    <row r="1015" spans="1:17" x14ac:dyDescent="0.25">
      <c r="A1015">
        <v>1624</v>
      </c>
      <c r="B1015">
        <v>82.328515999999993</v>
      </c>
      <c r="C1015" s="4">
        <v>1</v>
      </c>
      <c r="F1015">
        <v>71.07859599999999</v>
      </c>
      <c r="G1015" s="1">
        <v>3</v>
      </c>
      <c r="P1015">
        <v>2</v>
      </c>
      <c r="Q1015" t="str">
        <f>CONCATENATE(C1015,E1015,G1015,I1015)</f>
        <v>13</v>
      </c>
    </row>
    <row r="1016" spans="1:17" x14ac:dyDescent="0.25">
      <c r="A1016">
        <v>1625</v>
      </c>
      <c r="B1016">
        <v>82.328515999999993</v>
      </c>
      <c r="C1016" s="4">
        <v>1</v>
      </c>
      <c r="F1016">
        <v>71.210087999999985</v>
      </c>
      <c r="G1016" s="1">
        <v>3</v>
      </c>
      <c r="P1016">
        <v>2</v>
      </c>
      <c r="Q1016" t="str">
        <f>CONCATENATE(C1016,E1016,G1016,I1016)</f>
        <v>13</v>
      </c>
    </row>
    <row r="1017" spans="1:17" x14ac:dyDescent="0.25">
      <c r="A1017">
        <v>1626</v>
      </c>
      <c r="B1017">
        <v>82.328515999999993</v>
      </c>
      <c r="C1017" s="4">
        <v>1</v>
      </c>
      <c r="F1017">
        <v>71.210087999999985</v>
      </c>
      <c r="G1017" s="1">
        <v>3</v>
      </c>
      <c r="P1017">
        <v>2</v>
      </c>
      <c r="Q1017" t="str">
        <f>CONCATENATE(C1017,E1017,G1017,I1017)</f>
        <v>13</v>
      </c>
    </row>
    <row r="1018" spans="1:17" x14ac:dyDescent="0.25">
      <c r="A1018">
        <v>1627</v>
      </c>
      <c r="B1018">
        <v>82.328515999999993</v>
      </c>
      <c r="C1018" s="4">
        <v>1</v>
      </c>
      <c r="F1018">
        <v>71.210087999999985</v>
      </c>
      <c r="G1018" s="1">
        <v>3</v>
      </c>
      <c r="P1018">
        <v>2</v>
      </c>
      <c r="Q1018" t="str">
        <f>CONCATENATE(C1018,E1018,G1018,I1018)</f>
        <v>13</v>
      </c>
    </row>
    <row r="1019" spans="1:17" x14ac:dyDescent="0.25">
      <c r="A1019">
        <v>1628</v>
      </c>
      <c r="B1019">
        <v>82.328515999999993</v>
      </c>
      <c r="C1019" s="4">
        <v>1</v>
      </c>
      <c r="F1019">
        <v>71.210087999999985</v>
      </c>
      <c r="G1019" s="1">
        <v>3</v>
      </c>
      <c r="P1019">
        <v>2</v>
      </c>
      <c r="Q1019" t="str">
        <f>CONCATENATE(C1019,E1019,G1019,I1019)</f>
        <v>13</v>
      </c>
    </row>
    <row r="1020" spans="1:17" x14ac:dyDescent="0.25">
      <c r="A1020">
        <v>1629</v>
      </c>
      <c r="B1020">
        <v>82.328515999999993</v>
      </c>
      <c r="C1020" s="4">
        <v>1</v>
      </c>
      <c r="F1020">
        <v>71.210087999999985</v>
      </c>
      <c r="G1020" s="1">
        <v>3</v>
      </c>
      <c r="P1020">
        <v>2</v>
      </c>
      <c r="Q1020" t="str">
        <f>CONCATENATE(C1020,E1020,G1020,I1020)</f>
        <v>13</v>
      </c>
    </row>
    <row r="1021" spans="1:17" x14ac:dyDescent="0.25">
      <c r="A1021">
        <v>1630</v>
      </c>
      <c r="B1021">
        <v>82.328515999999993</v>
      </c>
      <c r="C1021" s="4">
        <v>1</v>
      </c>
      <c r="F1021">
        <v>71.670628999999991</v>
      </c>
      <c r="G1021" s="1">
        <v>3</v>
      </c>
      <c r="P1021">
        <v>2</v>
      </c>
      <c r="Q1021" t="str">
        <f>CONCATENATE(C1021,E1021,G1021,I1021)</f>
        <v>13</v>
      </c>
    </row>
    <row r="1022" spans="1:17" x14ac:dyDescent="0.25">
      <c r="A1022">
        <v>1631</v>
      </c>
      <c r="F1022">
        <v>72.131169999999997</v>
      </c>
      <c r="G1022" s="1">
        <v>3</v>
      </c>
      <c r="H1022">
        <v>79.433774999999997</v>
      </c>
      <c r="I1022" s="3">
        <v>4</v>
      </c>
      <c r="P1022">
        <v>2</v>
      </c>
      <c r="Q1022" t="str">
        <f>CONCATENATE(C1022,E1022,G1022,I1022)</f>
        <v>34</v>
      </c>
    </row>
    <row r="1023" spans="1:17" x14ac:dyDescent="0.25">
      <c r="A1023">
        <v>1632</v>
      </c>
      <c r="H1023">
        <v>79.433774999999997</v>
      </c>
      <c r="I1023" s="3">
        <v>4</v>
      </c>
      <c r="P1023">
        <v>1</v>
      </c>
      <c r="Q1023" t="str">
        <f>CONCATENATE(C1023,E1023,G1023,I1023)</f>
        <v>4</v>
      </c>
    </row>
    <row r="1024" spans="1:17" x14ac:dyDescent="0.25">
      <c r="A1024">
        <v>1633</v>
      </c>
      <c r="H1024">
        <v>79.433774999999997</v>
      </c>
      <c r="I1024" s="3">
        <v>4</v>
      </c>
      <c r="P1024">
        <v>1</v>
      </c>
      <c r="Q1024" t="str">
        <f>CONCATENATE(C1024,E1024,G1024,I1024)</f>
        <v>4</v>
      </c>
    </row>
    <row r="1025" spans="1:17" x14ac:dyDescent="0.25">
      <c r="A1025">
        <v>1634</v>
      </c>
      <c r="H1025">
        <v>79.433774999999997</v>
      </c>
      <c r="I1025" s="3">
        <v>4</v>
      </c>
      <c r="P1025">
        <v>1</v>
      </c>
      <c r="Q1025" t="str">
        <f>CONCATENATE(C1025,E1025,G1025,I1025)</f>
        <v>4</v>
      </c>
    </row>
    <row r="1026" spans="1:17" x14ac:dyDescent="0.25">
      <c r="A1026">
        <v>1635</v>
      </c>
      <c r="H1026">
        <v>79.433774999999997</v>
      </c>
      <c r="I1026" s="3">
        <v>4</v>
      </c>
      <c r="P1026">
        <v>1</v>
      </c>
      <c r="Q1026" t="str">
        <f>CONCATENATE(C1026,E1026,G1026,I1026)</f>
        <v>4</v>
      </c>
    </row>
    <row r="1027" spans="1:17" x14ac:dyDescent="0.25">
      <c r="A1027">
        <v>1636</v>
      </c>
      <c r="D1027">
        <v>94.433663999999993</v>
      </c>
      <c r="E1027" s="2">
        <v>2</v>
      </c>
      <c r="H1027">
        <v>79.433774999999997</v>
      </c>
      <c r="I1027" s="3">
        <v>4</v>
      </c>
      <c r="P1027">
        <v>2</v>
      </c>
      <c r="Q1027" t="str">
        <f>CONCATENATE(C1027,E1027,G1027,I1027)</f>
        <v>24</v>
      </c>
    </row>
    <row r="1028" spans="1:17" x14ac:dyDescent="0.25">
      <c r="A1028">
        <v>1637</v>
      </c>
      <c r="D1028">
        <v>94.433663999999993</v>
      </c>
      <c r="E1028" s="2">
        <v>2</v>
      </c>
      <c r="H1028">
        <v>79.433774999999997</v>
      </c>
      <c r="I1028" s="3">
        <v>4</v>
      </c>
      <c r="P1028">
        <v>2</v>
      </c>
      <c r="Q1028" t="str">
        <f>CONCATENATE(C1028,E1028,G1028,I1028)</f>
        <v>24</v>
      </c>
    </row>
    <row r="1029" spans="1:17" x14ac:dyDescent="0.25">
      <c r="A1029">
        <v>1638</v>
      </c>
      <c r="D1029">
        <v>94.433663999999993</v>
      </c>
      <c r="E1029" s="2">
        <v>2</v>
      </c>
      <c r="H1029">
        <v>79.433774999999997</v>
      </c>
      <c r="I1029" s="3">
        <v>4</v>
      </c>
      <c r="P1029">
        <v>2</v>
      </c>
      <c r="Q1029" t="str">
        <f>CONCATENATE(C1029,E1029,G1029,I1029)</f>
        <v>24</v>
      </c>
    </row>
    <row r="1030" spans="1:17" x14ac:dyDescent="0.25">
      <c r="A1030">
        <v>1639</v>
      </c>
      <c r="D1030">
        <v>94.433663999999993</v>
      </c>
      <c r="E1030" s="2">
        <v>2</v>
      </c>
      <c r="H1030">
        <v>79.433774999999997</v>
      </c>
      <c r="I1030" s="3">
        <v>4</v>
      </c>
      <c r="P1030">
        <v>2</v>
      </c>
      <c r="Q1030" t="str">
        <f>CONCATENATE(C1030,E1030,G1030,I1030)</f>
        <v>24</v>
      </c>
    </row>
    <row r="1031" spans="1:17" x14ac:dyDescent="0.25">
      <c r="A1031">
        <v>1640</v>
      </c>
      <c r="D1031">
        <v>94.433663999999993</v>
      </c>
      <c r="E1031" s="2">
        <v>2</v>
      </c>
      <c r="H1031">
        <v>79.433774999999997</v>
      </c>
      <c r="I1031" s="3">
        <v>4</v>
      </c>
      <c r="P1031">
        <v>2</v>
      </c>
      <c r="Q1031" t="str">
        <f>CONCATENATE(C1031,E1031,G1031,I1031)</f>
        <v>24</v>
      </c>
    </row>
    <row r="1032" spans="1:17" x14ac:dyDescent="0.25">
      <c r="A1032">
        <v>1641</v>
      </c>
      <c r="D1032">
        <v>94.433663999999993</v>
      </c>
      <c r="E1032" s="2">
        <v>2</v>
      </c>
      <c r="H1032">
        <v>79.433774999999997</v>
      </c>
      <c r="I1032" s="3">
        <v>4</v>
      </c>
      <c r="P1032">
        <v>2</v>
      </c>
      <c r="Q1032" t="str">
        <f>CONCATENATE(C1032,E1032,G1032,I1032)</f>
        <v>24</v>
      </c>
    </row>
    <row r="1033" spans="1:17" x14ac:dyDescent="0.25">
      <c r="A1033">
        <v>1642</v>
      </c>
      <c r="D1033">
        <v>94.433663999999993</v>
      </c>
      <c r="E1033" s="2">
        <v>2</v>
      </c>
      <c r="H1033">
        <v>79.433774999999997</v>
      </c>
      <c r="I1033" s="3">
        <v>4</v>
      </c>
      <c r="P1033">
        <v>2</v>
      </c>
      <c r="Q1033" t="str">
        <f>CONCATENATE(C1033,E1033,G1033,I1033)</f>
        <v>24</v>
      </c>
    </row>
    <row r="1034" spans="1:17" x14ac:dyDescent="0.25">
      <c r="A1034">
        <v>1643</v>
      </c>
      <c r="D1034">
        <v>94.433663999999993</v>
      </c>
      <c r="E1034" s="2">
        <v>2</v>
      </c>
      <c r="H1034">
        <v>79.433774999999997</v>
      </c>
      <c r="I1034" s="3">
        <v>4</v>
      </c>
      <c r="P1034">
        <v>2</v>
      </c>
      <c r="Q1034" t="str">
        <f>CONCATENATE(C1034,E1034,G1034,I1034)</f>
        <v>24</v>
      </c>
    </row>
    <row r="1035" spans="1:17" x14ac:dyDescent="0.25">
      <c r="A1035">
        <v>1644</v>
      </c>
      <c r="D1035">
        <v>94.433663999999993</v>
      </c>
      <c r="E1035" s="2">
        <v>2</v>
      </c>
      <c r="H1035">
        <v>79.433774999999997</v>
      </c>
      <c r="I1035" s="3">
        <v>4</v>
      </c>
      <c r="P1035">
        <v>2</v>
      </c>
      <c r="Q1035" t="str">
        <f>CONCATENATE(C1035,E1035,G1035,I1035)</f>
        <v>24</v>
      </c>
    </row>
    <row r="1036" spans="1:17" x14ac:dyDescent="0.25">
      <c r="A1036">
        <v>1645</v>
      </c>
      <c r="D1036">
        <v>94.433663999999993</v>
      </c>
      <c r="E1036" s="2">
        <v>2</v>
      </c>
      <c r="H1036">
        <v>79.433774999999997</v>
      </c>
      <c r="I1036" s="3">
        <v>4</v>
      </c>
      <c r="P1036">
        <v>2</v>
      </c>
      <c r="Q1036" t="str">
        <f>CONCATENATE(C1036,E1036,G1036,I1036)</f>
        <v>24</v>
      </c>
    </row>
    <row r="1037" spans="1:17" x14ac:dyDescent="0.25">
      <c r="A1037">
        <v>1646</v>
      </c>
      <c r="D1037">
        <v>94.433663999999993</v>
      </c>
      <c r="E1037" s="2">
        <v>2</v>
      </c>
      <c r="P1037">
        <v>1</v>
      </c>
      <c r="Q1037" t="str">
        <f>CONCATENATE(C1037,E1037,G1037,I1037)</f>
        <v>2</v>
      </c>
    </row>
    <row r="1038" spans="1:17" x14ac:dyDescent="0.25">
      <c r="A1038">
        <v>1647</v>
      </c>
      <c r="D1038">
        <v>94.433663999999993</v>
      </c>
      <c r="E1038" s="2">
        <v>2</v>
      </c>
      <c r="P1038">
        <v>1</v>
      </c>
      <c r="Q1038" t="str">
        <f>CONCATENATE(C1038,E1038,G1038,I1038)</f>
        <v>2</v>
      </c>
    </row>
    <row r="1039" spans="1:17" x14ac:dyDescent="0.25">
      <c r="A1039">
        <v>1648</v>
      </c>
      <c r="D1039">
        <v>94.433663999999993</v>
      </c>
      <c r="E1039" s="2">
        <v>2</v>
      </c>
      <c r="P1039">
        <v>1</v>
      </c>
      <c r="Q1039" t="str">
        <f>CONCATENATE(C1039,E1039,G1039,I1039)</f>
        <v>2</v>
      </c>
    </row>
    <row r="1040" spans="1:17" x14ac:dyDescent="0.25">
      <c r="A1040">
        <v>1649</v>
      </c>
      <c r="D1040">
        <v>94.433663999999993</v>
      </c>
      <c r="E1040" s="2">
        <v>2</v>
      </c>
      <c r="F1040">
        <v>90.22314999999999</v>
      </c>
      <c r="G1040" s="1">
        <v>3</v>
      </c>
      <c r="P1040">
        <v>2</v>
      </c>
      <c r="Q1040" t="str">
        <f>CONCATENATE(C1040,E1040,G1040,I1040)</f>
        <v>23</v>
      </c>
    </row>
    <row r="1041" spans="1:17" x14ac:dyDescent="0.25">
      <c r="A1041">
        <v>1650</v>
      </c>
      <c r="D1041">
        <v>94.433663999999993</v>
      </c>
      <c r="E1041" s="2">
        <v>2</v>
      </c>
      <c r="F1041">
        <v>90.22314999999999</v>
      </c>
      <c r="G1041" s="1">
        <v>3</v>
      </c>
      <c r="P1041">
        <v>2</v>
      </c>
      <c r="Q1041" t="str">
        <f>CONCATENATE(C1041,E1041,G1041,I1041)</f>
        <v>23</v>
      </c>
    </row>
    <row r="1042" spans="1:17" x14ac:dyDescent="0.25">
      <c r="A1042">
        <v>1651</v>
      </c>
      <c r="F1042">
        <v>90.22314999999999</v>
      </c>
      <c r="G1042" s="1">
        <v>3</v>
      </c>
      <c r="P1042">
        <v>1</v>
      </c>
      <c r="Q1042" t="str">
        <f>CONCATENATE(C1042,E1042,G1042,I1042)</f>
        <v>3</v>
      </c>
    </row>
    <row r="1043" spans="1:17" x14ac:dyDescent="0.25">
      <c r="A1043">
        <v>1652</v>
      </c>
      <c r="F1043">
        <v>90.22314999999999</v>
      </c>
      <c r="G1043" s="1">
        <v>3</v>
      </c>
      <c r="P1043">
        <v>1</v>
      </c>
      <c r="Q1043" t="str">
        <f>CONCATENATE(C1043,E1043,G1043,I1043)</f>
        <v>3</v>
      </c>
    </row>
    <row r="1044" spans="1:17" x14ac:dyDescent="0.25">
      <c r="A1044">
        <v>1653</v>
      </c>
      <c r="B1044">
        <v>105.35464099999999</v>
      </c>
      <c r="C1044" s="4">
        <v>1</v>
      </c>
      <c r="F1044">
        <v>90.22314999999999</v>
      </c>
      <c r="G1044" s="1">
        <v>3</v>
      </c>
      <c r="P1044">
        <v>2</v>
      </c>
      <c r="Q1044" t="str">
        <f>CONCATENATE(C1044,E1044,G1044,I1044)</f>
        <v>13</v>
      </c>
    </row>
    <row r="1045" spans="1:17" x14ac:dyDescent="0.25">
      <c r="A1045">
        <v>1654</v>
      </c>
      <c r="B1045">
        <v>105.35464099999999</v>
      </c>
      <c r="C1045" s="4">
        <v>1</v>
      </c>
      <c r="F1045">
        <v>90.22314999999999</v>
      </c>
      <c r="G1045" s="1">
        <v>3</v>
      </c>
      <c r="P1045">
        <v>2</v>
      </c>
      <c r="Q1045" t="str">
        <f>CONCATENATE(C1045,E1045,G1045,I1045)</f>
        <v>13</v>
      </c>
    </row>
    <row r="1046" spans="1:17" x14ac:dyDescent="0.25">
      <c r="A1046">
        <v>1655</v>
      </c>
      <c r="B1046">
        <v>105.35464099999999</v>
      </c>
      <c r="C1046" s="4">
        <v>1</v>
      </c>
      <c r="F1046">
        <v>90.22314999999999</v>
      </c>
      <c r="G1046" s="1">
        <v>3</v>
      </c>
      <c r="P1046">
        <v>2</v>
      </c>
      <c r="Q1046" t="str">
        <f>CONCATENATE(C1046,E1046,G1046,I1046)</f>
        <v>13</v>
      </c>
    </row>
    <row r="1047" spans="1:17" x14ac:dyDescent="0.25">
      <c r="A1047">
        <v>1656</v>
      </c>
      <c r="B1047">
        <v>105.35464099999999</v>
      </c>
      <c r="C1047" s="4">
        <v>1</v>
      </c>
      <c r="F1047">
        <v>90.22314999999999</v>
      </c>
      <c r="G1047" s="1">
        <v>3</v>
      </c>
      <c r="P1047">
        <v>2</v>
      </c>
      <c r="Q1047" t="str">
        <f>CONCATENATE(C1047,E1047,G1047,I1047)</f>
        <v>13</v>
      </c>
    </row>
    <row r="1048" spans="1:17" x14ac:dyDescent="0.25">
      <c r="A1048">
        <v>1657</v>
      </c>
      <c r="B1048">
        <v>105.35464099999999</v>
      </c>
      <c r="C1048" s="4">
        <v>1</v>
      </c>
      <c r="F1048">
        <v>90.22314999999999</v>
      </c>
      <c r="G1048" s="1">
        <v>3</v>
      </c>
      <c r="P1048">
        <v>2</v>
      </c>
      <c r="Q1048" t="str">
        <f>CONCATENATE(C1048,E1048,G1048,I1048)</f>
        <v>13</v>
      </c>
    </row>
    <row r="1049" spans="1:17" x14ac:dyDescent="0.25">
      <c r="A1049">
        <v>1658</v>
      </c>
      <c r="B1049">
        <v>105.35464099999999</v>
      </c>
      <c r="C1049" s="4">
        <v>1</v>
      </c>
      <c r="F1049">
        <v>90.22314999999999</v>
      </c>
      <c r="G1049" s="1">
        <v>3</v>
      </c>
      <c r="P1049">
        <v>2</v>
      </c>
      <c r="Q1049" t="str">
        <f>CONCATENATE(C1049,E1049,G1049,I1049)</f>
        <v>13</v>
      </c>
    </row>
    <row r="1050" spans="1:17" x14ac:dyDescent="0.25">
      <c r="A1050">
        <v>1659</v>
      </c>
      <c r="B1050">
        <v>105.35464099999999</v>
      </c>
      <c r="C1050" s="4">
        <v>1</v>
      </c>
      <c r="F1050">
        <v>90.22314999999999</v>
      </c>
      <c r="G1050" s="1">
        <v>3</v>
      </c>
      <c r="P1050">
        <v>2</v>
      </c>
      <c r="Q1050" t="str">
        <f>CONCATENATE(C1050,E1050,G1050,I1050)</f>
        <v>13</v>
      </c>
    </row>
    <row r="1051" spans="1:17" x14ac:dyDescent="0.25">
      <c r="A1051">
        <v>1660</v>
      </c>
      <c r="B1051">
        <v>105.35464099999999</v>
      </c>
      <c r="C1051" s="4">
        <v>1</v>
      </c>
      <c r="F1051">
        <v>90.22314999999999</v>
      </c>
      <c r="G1051" s="1">
        <v>3</v>
      </c>
      <c r="P1051">
        <v>2</v>
      </c>
      <c r="Q1051" t="str">
        <f>CONCATENATE(C1051,E1051,G1051,I1051)</f>
        <v>13</v>
      </c>
    </row>
    <row r="1052" spans="1:17" x14ac:dyDescent="0.25">
      <c r="A1052">
        <v>1661</v>
      </c>
      <c r="B1052">
        <v>105.35464099999999</v>
      </c>
      <c r="C1052" s="4">
        <v>1</v>
      </c>
      <c r="F1052">
        <v>90.22314999999999</v>
      </c>
      <c r="G1052" s="1">
        <v>3</v>
      </c>
      <c r="P1052">
        <v>2</v>
      </c>
      <c r="Q1052" t="str">
        <f>CONCATENATE(C1052,E1052,G1052,I1052)</f>
        <v>13</v>
      </c>
    </row>
    <row r="1053" spans="1:17" x14ac:dyDescent="0.25">
      <c r="A1053">
        <v>1662</v>
      </c>
      <c r="B1053">
        <v>105.35464099999999</v>
      </c>
      <c r="C1053" s="4">
        <v>1</v>
      </c>
      <c r="F1053">
        <v>90.48634899999999</v>
      </c>
      <c r="G1053" s="1">
        <v>3</v>
      </c>
      <c r="P1053">
        <v>2</v>
      </c>
      <c r="Q1053" t="str">
        <f>CONCATENATE(C1053,E1053,G1053,I1053)</f>
        <v>13</v>
      </c>
    </row>
    <row r="1054" spans="1:17" x14ac:dyDescent="0.25">
      <c r="A1054">
        <v>1663</v>
      </c>
      <c r="B1054">
        <v>105.35464099999999</v>
      </c>
      <c r="C1054" s="4">
        <v>1</v>
      </c>
      <c r="F1054">
        <v>90.617837999999992</v>
      </c>
      <c r="G1054" s="1">
        <v>3</v>
      </c>
      <c r="P1054">
        <v>2</v>
      </c>
      <c r="Q1054" t="str">
        <f>CONCATENATE(C1054,E1054,G1054,I1054)</f>
        <v>13</v>
      </c>
    </row>
    <row r="1055" spans="1:17" x14ac:dyDescent="0.25">
      <c r="A1055">
        <v>1664</v>
      </c>
      <c r="B1055">
        <v>105.35464099999999</v>
      </c>
      <c r="C1055" s="4">
        <v>1</v>
      </c>
      <c r="P1055">
        <v>1</v>
      </c>
      <c r="Q1055" t="str">
        <f>CONCATENATE(C1055,E1055,G1055,I1055)</f>
        <v>1</v>
      </c>
    </row>
    <row r="1056" spans="1:17" x14ac:dyDescent="0.25">
      <c r="A1056">
        <v>1665</v>
      </c>
      <c r="B1056">
        <v>105.35464099999999</v>
      </c>
      <c r="C1056" s="4">
        <v>1</v>
      </c>
      <c r="H1056">
        <v>100.22304099999999</v>
      </c>
      <c r="I1056" s="3">
        <v>4</v>
      </c>
      <c r="P1056">
        <v>2</v>
      </c>
      <c r="Q1056" t="str">
        <f>CONCATENATE(C1056,E1056,G1056,I1056)</f>
        <v>14</v>
      </c>
    </row>
    <row r="1057" spans="1:17" x14ac:dyDescent="0.25">
      <c r="A1057">
        <v>1666</v>
      </c>
      <c r="B1057">
        <v>105.35464099999999</v>
      </c>
      <c r="C1057" s="4">
        <v>1</v>
      </c>
      <c r="H1057">
        <v>100.22304099999999</v>
      </c>
      <c r="I1057" s="3">
        <v>4</v>
      </c>
      <c r="P1057">
        <v>2</v>
      </c>
      <c r="Q1057" t="str">
        <f>CONCATENATE(C1057,E1057,G1057,I1057)</f>
        <v>14</v>
      </c>
    </row>
    <row r="1058" spans="1:17" x14ac:dyDescent="0.25">
      <c r="A1058">
        <v>1667</v>
      </c>
      <c r="H1058">
        <v>100.22304099999999</v>
      </c>
      <c r="I1058" s="3">
        <v>4</v>
      </c>
      <c r="P1058">
        <v>1</v>
      </c>
      <c r="Q1058" t="str">
        <f>CONCATENATE(C1058,E1058,G1058,I1058)</f>
        <v>4</v>
      </c>
    </row>
    <row r="1059" spans="1:17" x14ac:dyDescent="0.25">
      <c r="A1059">
        <v>1668</v>
      </c>
      <c r="H1059">
        <v>100.22304099999999</v>
      </c>
      <c r="I1059" s="3">
        <v>4</v>
      </c>
      <c r="P1059">
        <v>1</v>
      </c>
      <c r="Q1059" t="str">
        <f>CONCATENATE(C1059,E1059,G1059,I1059)</f>
        <v>4</v>
      </c>
    </row>
    <row r="1060" spans="1:17" x14ac:dyDescent="0.25">
      <c r="A1060">
        <v>1669</v>
      </c>
      <c r="H1060">
        <v>100.22304099999999</v>
      </c>
      <c r="I1060" s="3">
        <v>4</v>
      </c>
      <c r="P1060">
        <v>1</v>
      </c>
      <c r="Q1060" t="str">
        <f>CONCATENATE(C1060,E1060,G1060,I1060)</f>
        <v>4</v>
      </c>
    </row>
    <row r="1061" spans="1:17" x14ac:dyDescent="0.25">
      <c r="A1061">
        <v>1670</v>
      </c>
      <c r="H1061">
        <v>100.22304099999999</v>
      </c>
      <c r="I1061" s="3">
        <v>4</v>
      </c>
      <c r="P1061">
        <v>1</v>
      </c>
      <c r="Q1061" t="str">
        <f>CONCATENATE(C1061,E1061,G1061,I1061)</f>
        <v>4</v>
      </c>
    </row>
    <row r="1062" spans="1:17" x14ac:dyDescent="0.25">
      <c r="A1062">
        <v>1671</v>
      </c>
      <c r="H1062">
        <v>100.22304099999999</v>
      </c>
      <c r="I1062" s="3">
        <v>4</v>
      </c>
      <c r="P1062">
        <v>1</v>
      </c>
      <c r="Q1062" t="str">
        <f>CONCATENATE(C1062,E1062,G1062,I1062)</f>
        <v>4</v>
      </c>
    </row>
    <row r="1063" spans="1:17" x14ac:dyDescent="0.25">
      <c r="A1063">
        <v>1672</v>
      </c>
      <c r="H1063">
        <v>100.48624</v>
      </c>
      <c r="I1063" s="3">
        <v>4</v>
      </c>
      <c r="P1063">
        <v>1</v>
      </c>
      <c r="Q1063" t="str">
        <f>CONCATENATE(C1063,E1063,G1063,I1063)</f>
        <v>4</v>
      </c>
    </row>
    <row r="1064" spans="1:17" x14ac:dyDescent="0.25">
      <c r="A1064">
        <v>1673</v>
      </c>
      <c r="D1064">
        <v>118.18342099999998</v>
      </c>
      <c r="E1064" s="2">
        <v>2</v>
      </c>
      <c r="H1064">
        <v>100.48624</v>
      </c>
      <c r="I1064" s="3">
        <v>4</v>
      </c>
      <c r="P1064">
        <v>2</v>
      </c>
      <c r="Q1064" t="str">
        <f>CONCATENATE(C1064,E1064,G1064,I1064)</f>
        <v>24</v>
      </c>
    </row>
    <row r="1065" spans="1:17" x14ac:dyDescent="0.25">
      <c r="A1065">
        <v>1674</v>
      </c>
      <c r="D1065">
        <v>118.18342099999998</v>
      </c>
      <c r="E1065" s="2">
        <v>2</v>
      </c>
      <c r="H1065">
        <v>100.48624</v>
      </c>
      <c r="I1065" s="3">
        <v>4</v>
      </c>
      <c r="P1065">
        <v>2</v>
      </c>
      <c r="Q1065" t="str">
        <f>CONCATENATE(C1065,E1065,G1065,I1065)</f>
        <v>24</v>
      </c>
    </row>
    <row r="1066" spans="1:17" x14ac:dyDescent="0.25">
      <c r="A1066">
        <v>1675</v>
      </c>
      <c r="D1066">
        <v>118.18342099999998</v>
      </c>
      <c r="E1066" s="2">
        <v>2</v>
      </c>
      <c r="H1066">
        <v>100.683584</v>
      </c>
      <c r="I1066" s="3">
        <v>4</v>
      </c>
      <c r="P1066">
        <v>2</v>
      </c>
      <c r="Q1066" t="str">
        <f>CONCATENATE(C1066,E1066,G1066,I1066)</f>
        <v>24</v>
      </c>
    </row>
    <row r="1067" spans="1:17" x14ac:dyDescent="0.25">
      <c r="A1067">
        <v>1676</v>
      </c>
      <c r="D1067">
        <v>118.18342099999998</v>
      </c>
      <c r="E1067" s="2">
        <v>2</v>
      </c>
      <c r="H1067">
        <v>100.683584</v>
      </c>
      <c r="I1067" s="3">
        <v>4</v>
      </c>
      <c r="P1067">
        <v>2</v>
      </c>
      <c r="Q1067" t="str">
        <f>CONCATENATE(C1067,E1067,G1067,I1067)</f>
        <v>24</v>
      </c>
    </row>
    <row r="1068" spans="1:17" x14ac:dyDescent="0.25">
      <c r="A1068">
        <v>1677</v>
      </c>
      <c r="D1068">
        <v>118.18342099999998</v>
      </c>
      <c r="E1068" s="2">
        <v>2</v>
      </c>
      <c r="H1068">
        <v>100.683584</v>
      </c>
      <c r="I1068" s="3">
        <v>4</v>
      </c>
      <c r="P1068">
        <v>2</v>
      </c>
      <c r="Q1068" t="str">
        <f>CONCATENATE(C1068,E1068,G1068,I1068)</f>
        <v>24</v>
      </c>
    </row>
    <row r="1069" spans="1:17" x14ac:dyDescent="0.25">
      <c r="A1069">
        <v>1678</v>
      </c>
      <c r="D1069">
        <v>118.18342099999998</v>
      </c>
      <c r="E1069" s="2">
        <v>2</v>
      </c>
      <c r="H1069">
        <v>100.74932799999999</v>
      </c>
      <c r="I1069" s="3">
        <v>4</v>
      </c>
      <c r="P1069">
        <v>2</v>
      </c>
      <c r="Q1069" t="str">
        <f>CONCATENATE(C1069,E1069,G1069,I1069)</f>
        <v>24</v>
      </c>
    </row>
    <row r="1070" spans="1:17" x14ac:dyDescent="0.25">
      <c r="A1070">
        <v>1679</v>
      </c>
      <c r="D1070">
        <v>118.18342099999998</v>
      </c>
      <c r="E1070" s="2">
        <v>2</v>
      </c>
      <c r="H1070">
        <v>100.81518299999999</v>
      </c>
      <c r="I1070" s="3">
        <v>4</v>
      </c>
      <c r="P1070">
        <v>2</v>
      </c>
      <c r="Q1070" t="str">
        <f>CONCATENATE(C1070,E1070,G1070,I1070)</f>
        <v>24</v>
      </c>
    </row>
    <row r="1071" spans="1:17" x14ac:dyDescent="0.25">
      <c r="A1071">
        <v>1680</v>
      </c>
      <c r="D1071">
        <v>118.18342099999998</v>
      </c>
      <c r="E1071" s="2">
        <v>2</v>
      </c>
      <c r="H1071">
        <v>101.275724</v>
      </c>
      <c r="I1071" s="3">
        <v>4</v>
      </c>
      <c r="P1071">
        <v>2</v>
      </c>
      <c r="Q1071" t="str">
        <f>CONCATENATE(C1071,E1071,G1071,I1071)</f>
        <v>24</v>
      </c>
    </row>
    <row r="1072" spans="1:17" x14ac:dyDescent="0.25">
      <c r="A1072">
        <v>1681</v>
      </c>
      <c r="D1072">
        <v>118.18342099999998</v>
      </c>
      <c r="E1072" s="2">
        <v>2</v>
      </c>
      <c r="P1072">
        <v>1</v>
      </c>
      <c r="Q1072" t="str">
        <f>CONCATENATE(C1072,E1072,G1072,I1072)</f>
        <v>2</v>
      </c>
    </row>
    <row r="1073" spans="1:17" x14ac:dyDescent="0.25">
      <c r="A1073">
        <v>1682</v>
      </c>
      <c r="D1073">
        <v>118.18342099999998</v>
      </c>
      <c r="E1073" s="2">
        <v>2</v>
      </c>
      <c r="F1073">
        <v>111.47295899999999</v>
      </c>
      <c r="G1073" s="1">
        <v>3</v>
      </c>
      <c r="P1073">
        <v>2</v>
      </c>
      <c r="Q1073" t="str">
        <f>CONCATENATE(C1073,E1073,G1073,I1073)</f>
        <v>23</v>
      </c>
    </row>
    <row r="1074" spans="1:17" x14ac:dyDescent="0.25">
      <c r="A1074">
        <v>1683</v>
      </c>
      <c r="D1074">
        <v>118.18342099999998</v>
      </c>
      <c r="E1074" s="2">
        <v>2</v>
      </c>
      <c r="F1074">
        <v>111.47295899999999</v>
      </c>
      <c r="G1074" s="1">
        <v>3</v>
      </c>
      <c r="P1074">
        <v>2</v>
      </c>
      <c r="Q1074" t="str">
        <f>CONCATENATE(C1074,E1074,G1074,I1074)</f>
        <v>23</v>
      </c>
    </row>
    <row r="1075" spans="1:17" x14ac:dyDescent="0.25">
      <c r="A1075">
        <v>1684</v>
      </c>
      <c r="D1075">
        <v>118.18342099999998</v>
      </c>
      <c r="E1075" s="2">
        <v>2</v>
      </c>
      <c r="F1075">
        <v>111.47295899999999</v>
      </c>
      <c r="G1075" s="1">
        <v>3</v>
      </c>
      <c r="P1075">
        <v>2</v>
      </c>
      <c r="Q1075" t="str">
        <f>CONCATENATE(C1075,E1075,G1075,I1075)</f>
        <v>23</v>
      </c>
    </row>
    <row r="1076" spans="1:17" x14ac:dyDescent="0.25">
      <c r="A1076">
        <v>1685</v>
      </c>
      <c r="D1076">
        <v>118.18342099999998</v>
      </c>
      <c r="E1076" s="2">
        <v>2</v>
      </c>
      <c r="F1076">
        <v>111.47295899999999</v>
      </c>
      <c r="G1076" s="1">
        <v>3</v>
      </c>
      <c r="P1076">
        <v>2</v>
      </c>
      <c r="Q1076" t="str">
        <f>CONCATENATE(C1076,E1076,G1076,I1076)</f>
        <v>23</v>
      </c>
    </row>
    <row r="1077" spans="1:17" x14ac:dyDescent="0.25">
      <c r="A1077">
        <v>1686</v>
      </c>
      <c r="D1077">
        <v>118.18342099999998</v>
      </c>
      <c r="E1077" s="2">
        <v>2</v>
      </c>
      <c r="F1077">
        <v>111.47295899999999</v>
      </c>
      <c r="G1077" s="1">
        <v>3</v>
      </c>
      <c r="P1077">
        <v>2</v>
      </c>
      <c r="Q1077" t="str">
        <f>CONCATENATE(C1077,E1077,G1077,I1077)</f>
        <v>23</v>
      </c>
    </row>
    <row r="1078" spans="1:17" x14ac:dyDescent="0.25">
      <c r="A1078">
        <v>1687</v>
      </c>
      <c r="F1078">
        <v>111.47295899999999</v>
      </c>
      <c r="G1078" s="1">
        <v>3</v>
      </c>
      <c r="P1078">
        <v>1</v>
      </c>
      <c r="Q1078" t="str">
        <f>CONCATENATE(C1078,E1078,G1078,I1078)</f>
        <v>3</v>
      </c>
    </row>
    <row r="1079" spans="1:17" x14ac:dyDescent="0.25">
      <c r="A1079">
        <v>1688</v>
      </c>
      <c r="F1079">
        <v>111.47295899999999</v>
      </c>
      <c r="G1079" s="1">
        <v>3</v>
      </c>
      <c r="P1079">
        <v>1</v>
      </c>
      <c r="Q1079" t="str">
        <f>CONCATENATE(C1079,E1079,G1079,I1079)</f>
        <v>3</v>
      </c>
    </row>
    <row r="1080" spans="1:17" x14ac:dyDescent="0.25">
      <c r="A1080">
        <v>1689</v>
      </c>
      <c r="F1080">
        <v>111.47295899999999</v>
      </c>
      <c r="G1080" s="1">
        <v>3</v>
      </c>
      <c r="P1080">
        <v>1</v>
      </c>
      <c r="Q1080" t="str">
        <f>CONCATENATE(C1080,E1080,G1080,I1080)</f>
        <v>3</v>
      </c>
    </row>
    <row r="1081" spans="1:17" x14ac:dyDescent="0.25">
      <c r="A1081">
        <v>1690</v>
      </c>
      <c r="F1081">
        <v>111.47295899999999</v>
      </c>
      <c r="G1081" s="1">
        <v>3</v>
      </c>
      <c r="P1081">
        <v>1</v>
      </c>
      <c r="Q1081" t="str">
        <f>CONCATENATE(C1081,E1081,G1081,I1081)</f>
        <v>3</v>
      </c>
    </row>
    <row r="1082" spans="1:17" x14ac:dyDescent="0.25">
      <c r="A1082">
        <v>1691</v>
      </c>
      <c r="F1082">
        <v>111.47295899999999</v>
      </c>
      <c r="G1082" s="1">
        <v>3</v>
      </c>
      <c r="P1082">
        <v>1</v>
      </c>
      <c r="Q1082" t="str">
        <f>CONCATENATE(C1082,E1082,G1082,I1082)</f>
        <v>3</v>
      </c>
    </row>
    <row r="1083" spans="1:17" x14ac:dyDescent="0.25">
      <c r="A1083">
        <v>1692</v>
      </c>
      <c r="F1083">
        <v>111.47295899999999</v>
      </c>
      <c r="G1083" s="1">
        <v>3</v>
      </c>
      <c r="P1083">
        <v>1</v>
      </c>
      <c r="Q1083" t="str">
        <f>CONCATENATE(C1083,E1083,G1083,I1083)</f>
        <v>3</v>
      </c>
    </row>
    <row r="1084" spans="1:17" x14ac:dyDescent="0.25">
      <c r="A1084">
        <v>1693</v>
      </c>
      <c r="F1084">
        <v>111.47295899999999</v>
      </c>
      <c r="G1084" s="1">
        <v>3</v>
      </c>
      <c r="P1084">
        <v>1</v>
      </c>
      <c r="Q1084" t="str">
        <f>CONCATENATE(C1084,E1084,G1084,I1084)</f>
        <v>3</v>
      </c>
    </row>
    <row r="1085" spans="1:17" x14ac:dyDescent="0.25">
      <c r="A1085">
        <v>1694</v>
      </c>
      <c r="F1085">
        <v>111.47295899999999</v>
      </c>
      <c r="G1085" s="1">
        <v>3</v>
      </c>
      <c r="P1085">
        <v>1</v>
      </c>
      <c r="Q1085" t="str">
        <f>CONCATENATE(C1085,E1085,G1085,I1085)</f>
        <v>3</v>
      </c>
    </row>
    <row r="1086" spans="1:17" x14ac:dyDescent="0.25">
      <c r="A1086">
        <v>1695</v>
      </c>
      <c r="F1086">
        <v>111.60455899999999</v>
      </c>
      <c r="G1086" s="1">
        <v>3</v>
      </c>
      <c r="P1086">
        <v>1</v>
      </c>
      <c r="Q1086" t="str">
        <f>CONCATENATE(C1086,E1086,G1086,I1086)</f>
        <v>3</v>
      </c>
    </row>
    <row r="1087" spans="1:17" x14ac:dyDescent="0.25">
      <c r="A1087">
        <v>1696</v>
      </c>
      <c r="F1087">
        <v>111.86764899999999</v>
      </c>
      <c r="G1087" s="1">
        <v>3</v>
      </c>
      <c r="P1087">
        <v>1</v>
      </c>
      <c r="Q1087" t="str">
        <f>CONCATENATE(C1087,E1087,G1087,I1087)</f>
        <v>3</v>
      </c>
    </row>
    <row r="1088" spans="1:17" x14ac:dyDescent="0.25">
      <c r="A1088">
        <v>1697</v>
      </c>
      <c r="P1088">
        <v>0</v>
      </c>
      <c r="Q1088" t="str">
        <f>CONCATENATE(C1088,E1088,G1088,I1088)</f>
        <v/>
      </c>
    </row>
    <row r="1089" spans="1:17" x14ac:dyDescent="0.25">
      <c r="A1089">
        <v>1698</v>
      </c>
      <c r="P1089">
        <v>0</v>
      </c>
      <c r="Q1089" t="str">
        <f>CONCATENATE(C1089,E1089,G1089,I1089)</f>
        <v/>
      </c>
    </row>
    <row r="1090" spans="1:17" x14ac:dyDescent="0.25">
      <c r="A1090">
        <v>1699</v>
      </c>
      <c r="P1090">
        <v>0</v>
      </c>
      <c r="Q1090" t="str">
        <f>CONCATENATE(C1090,E1090,G1090,I1090)</f>
        <v/>
      </c>
    </row>
    <row r="1091" spans="1:17" x14ac:dyDescent="0.25">
      <c r="A1091">
        <v>1700</v>
      </c>
      <c r="P1091">
        <v>0</v>
      </c>
      <c r="Q1091" t="str">
        <f>CONCATENATE(C1091,E1091,G1091,I1091)</f>
        <v/>
      </c>
    </row>
    <row r="1092" spans="1:17" x14ac:dyDescent="0.25">
      <c r="A1092">
        <v>1701</v>
      </c>
      <c r="H1092">
        <v>121.27550799999999</v>
      </c>
      <c r="I1092" s="3">
        <v>4</v>
      </c>
      <c r="P1092">
        <v>1</v>
      </c>
      <c r="Q1092" t="str">
        <f>CONCATENATE(C1092,E1092,G1092,I1092)</f>
        <v>4</v>
      </c>
    </row>
    <row r="1093" spans="1:17" x14ac:dyDescent="0.25">
      <c r="A1093">
        <v>1702</v>
      </c>
      <c r="H1093">
        <v>121.27550799999999</v>
      </c>
      <c r="I1093" s="3">
        <v>4</v>
      </c>
      <c r="P1093">
        <v>1</v>
      </c>
      <c r="Q1093" t="str">
        <f>CONCATENATE(C1093,E1093,G1093,I1093)</f>
        <v>4</v>
      </c>
    </row>
    <row r="1094" spans="1:17" x14ac:dyDescent="0.25">
      <c r="A1094">
        <v>1703</v>
      </c>
      <c r="H1094">
        <v>121.27550799999999</v>
      </c>
      <c r="I1094" s="3">
        <v>4</v>
      </c>
      <c r="P1094">
        <v>1</v>
      </c>
      <c r="Q1094" t="str">
        <f>CONCATENATE(C1094,E1094,G1094,I1094)</f>
        <v>4</v>
      </c>
    </row>
    <row r="1095" spans="1:17" x14ac:dyDescent="0.25">
      <c r="A1095">
        <v>1704</v>
      </c>
      <c r="H1095">
        <v>121.27550799999999</v>
      </c>
      <c r="I1095" s="3">
        <v>4</v>
      </c>
      <c r="P1095">
        <v>1</v>
      </c>
      <c r="Q1095" t="str">
        <f>CONCATENATE(C1095,E1095,G1095,I1095)</f>
        <v>4</v>
      </c>
    </row>
    <row r="1096" spans="1:17" x14ac:dyDescent="0.25">
      <c r="A1096">
        <v>1705</v>
      </c>
      <c r="H1096">
        <v>121.27550799999999</v>
      </c>
      <c r="I1096" s="3">
        <v>4</v>
      </c>
      <c r="P1096">
        <v>1</v>
      </c>
      <c r="Q1096" t="str">
        <f>CONCATENATE(C1096,E1096,G1096,I1096)</f>
        <v>4</v>
      </c>
    </row>
    <row r="1097" spans="1:17" x14ac:dyDescent="0.25">
      <c r="A1097">
        <v>1706</v>
      </c>
      <c r="H1097">
        <v>121.27550799999999</v>
      </c>
      <c r="I1097" s="3">
        <v>4</v>
      </c>
      <c r="P1097">
        <v>1</v>
      </c>
      <c r="Q1097" t="str">
        <f>CONCATENATE(C1097,E1097,G1097,I1097)</f>
        <v>4</v>
      </c>
    </row>
    <row r="1098" spans="1:17" x14ac:dyDescent="0.25">
      <c r="A1098">
        <v>1707</v>
      </c>
      <c r="H1098">
        <v>121.27550799999999</v>
      </c>
      <c r="I1098" s="3">
        <v>4</v>
      </c>
      <c r="P1098">
        <v>1</v>
      </c>
      <c r="Q1098" t="str">
        <f>CONCATENATE(C1098,E1098,G1098,I1098)</f>
        <v>4</v>
      </c>
    </row>
    <row r="1099" spans="1:17" x14ac:dyDescent="0.25">
      <c r="A1099">
        <v>1708</v>
      </c>
      <c r="H1099">
        <v>121.27550799999999</v>
      </c>
      <c r="I1099" s="3">
        <v>4</v>
      </c>
      <c r="P1099">
        <v>1</v>
      </c>
      <c r="Q1099" t="str">
        <f>CONCATENATE(C1099,E1099,G1099,I1099)</f>
        <v>4</v>
      </c>
    </row>
    <row r="1100" spans="1:17" x14ac:dyDescent="0.25">
      <c r="A1100">
        <v>1709</v>
      </c>
      <c r="D1100">
        <v>151.36421999999999</v>
      </c>
      <c r="E1100" s="2">
        <v>2</v>
      </c>
      <c r="H1100">
        <v>121.27550799999999</v>
      </c>
      <c r="I1100" s="3">
        <v>4</v>
      </c>
      <c r="P1100">
        <v>2</v>
      </c>
      <c r="Q1100" t="str">
        <f>CONCATENATE(C1100,E1100,G1100,I1100)</f>
        <v>24</v>
      </c>
    </row>
    <row r="1101" spans="1:17" x14ac:dyDescent="0.25">
      <c r="A1101">
        <v>1710</v>
      </c>
      <c r="D1101">
        <v>151.36421999999999</v>
      </c>
      <c r="E1101" s="2">
        <v>2</v>
      </c>
      <c r="H1101">
        <v>121.27550799999999</v>
      </c>
      <c r="I1101" s="3">
        <v>4</v>
      </c>
      <c r="P1101">
        <v>2</v>
      </c>
      <c r="Q1101" t="str">
        <f>CONCATENATE(C1101,E1101,G1101,I1101)</f>
        <v>24</v>
      </c>
    </row>
    <row r="1102" spans="1:17" x14ac:dyDescent="0.25">
      <c r="A1102">
        <v>1711</v>
      </c>
      <c r="D1102">
        <v>151.36421999999999</v>
      </c>
      <c r="E1102" s="2">
        <v>2</v>
      </c>
      <c r="H1102">
        <v>121.27550799999999</v>
      </c>
      <c r="I1102" s="3">
        <v>4</v>
      </c>
      <c r="P1102">
        <v>2</v>
      </c>
      <c r="Q1102" t="str">
        <f>CONCATENATE(C1102,E1102,G1102,I1102)</f>
        <v>24</v>
      </c>
    </row>
    <row r="1103" spans="1:17" x14ac:dyDescent="0.25">
      <c r="A1103">
        <v>1712</v>
      </c>
      <c r="D1103">
        <v>151.36421999999999</v>
      </c>
      <c r="E1103" s="2">
        <v>2</v>
      </c>
      <c r="H1103">
        <v>121.27550799999999</v>
      </c>
      <c r="I1103" s="3">
        <v>4</v>
      </c>
      <c r="P1103">
        <v>2</v>
      </c>
      <c r="Q1103" t="str">
        <f>CONCATENATE(C1103,E1103,G1103,I1103)</f>
        <v>24</v>
      </c>
    </row>
    <row r="1104" spans="1:17" x14ac:dyDescent="0.25">
      <c r="A1104">
        <v>1713</v>
      </c>
      <c r="D1104">
        <v>151.36421999999999</v>
      </c>
      <c r="E1104" s="2">
        <v>2</v>
      </c>
      <c r="H1104">
        <v>121.27550799999999</v>
      </c>
      <c r="I1104" s="3">
        <v>4</v>
      </c>
      <c r="P1104">
        <v>2</v>
      </c>
      <c r="Q1104" t="str">
        <f>CONCATENATE(C1104,E1104,G1104,I1104)</f>
        <v>24</v>
      </c>
    </row>
    <row r="1105" spans="1:17" x14ac:dyDescent="0.25">
      <c r="A1105">
        <v>1714</v>
      </c>
      <c r="D1105">
        <v>151.36421999999999</v>
      </c>
      <c r="E1105" s="2">
        <v>2</v>
      </c>
      <c r="F1105">
        <v>142.54855700000002</v>
      </c>
      <c r="G1105" s="1">
        <v>3</v>
      </c>
      <c r="P1105">
        <v>2</v>
      </c>
      <c r="Q1105" t="str">
        <f>CONCATENATE(C1105,E1105,G1105,I1105)</f>
        <v>23</v>
      </c>
    </row>
    <row r="1106" spans="1:17" x14ac:dyDescent="0.25">
      <c r="A1106">
        <v>1715</v>
      </c>
      <c r="D1106">
        <v>151.36421999999999</v>
      </c>
      <c r="E1106" s="2">
        <v>2</v>
      </c>
      <c r="F1106">
        <v>142.54855700000002</v>
      </c>
      <c r="G1106" s="1">
        <v>3</v>
      </c>
      <c r="P1106">
        <v>2</v>
      </c>
      <c r="Q1106" t="str">
        <f>CONCATENATE(C1106,E1106,G1106,I1106)</f>
        <v>23</v>
      </c>
    </row>
    <row r="1107" spans="1:17" x14ac:dyDescent="0.25">
      <c r="A1107">
        <v>1716</v>
      </c>
      <c r="D1107">
        <v>151.36421999999999</v>
      </c>
      <c r="E1107" s="2">
        <v>2</v>
      </c>
      <c r="F1107">
        <v>142.54855700000002</v>
      </c>
      <c r="G1107" s="1">
        <v>3</v>
      </c>
      <c r="P1107">
        <v>2</v>
      </c>
      <c r="Q1107" t="str">
        <f>CONCATENATE(C1107,E1107,G1107,I1107)</f>
        <v>23</v>
      </c>
    </row>
    <row r="1108" spans="1:17" x14ac:dyDescent="0.25">
      <c r="A1108">
        <v>1717</v>
      </c>
      <c r="D1108">
        <v>151.36421999999999</v>
      </c>
      <c r="E1108" s="2">
        <v>2</v>
      </c>
      <c r="F1108">
        <v>142.54855700000002</v>
      </c>
      <c r="G1108" s="1">
        <v>3</v>
      </c>
      <c r="P1108">
        <v>2</v>
      </c>
      <c r="Q1108" t="str">
        <f>CONCATENATE(C1108,E1108,G1108,I1108)</f>
        <v>23</v>
      </c>
    </row>
    <row r="1109" spans="1:17" x14ac:dyDescent="0.25">
      <c r="A1109">
        <v>1718</v>
      </c>
      <c r="D1109">
        <v>151.36421999999999</v>
      </c>
      <c r="E1109" s="2">
        <v>2</v>
      </c>
      <c r="F1109">
        <v>142.54855700000002</v>
      </c>
      <c r="G1109" s="1">
        <v>3</v>
      </c>
      <c r="P1109">
        <v>2</v>
      </c>
      <c r="Q1109" t="str">
        <f>CONCATENATE(C1109,E1109,G1109,I1109)</f>
        <v>23</v>
      </c>
    </row>
    <row r="1110" spans="1:17" x14ac:dyDescent="0.25">
      <c r="A1110">
        <v>1719</v>
      </c>
      <c r="D1110">
        <v>151.36421999999999</v>
      </c>
      <c r="E1110" s="2">
        <v>2</v>
      </c>
      <c r="F1110">
        <v>142.54855700000002</v>
      </c>
      <c r="G1110" s="1">
        <v>3</v>
      </c>
      <c r="P1110">
        <v>2</v>
      </c>
      <c r="Q1110" t="str">
        <f>CONCATENATE(C1110,E1110,G1110,I1110)</f>
        <v>23</v>
      </c>
    </row>
    <row r="1111" spans="1:17" x14ac:dyDescent="0.25">
      <c r="A1111">
        <v>1720</v>
      </c>
      <c r="D1111">
        <v>151.36421999999999</v>
      </c>
      <c r="E1111" s="2">
        <v>2</v>
      </c>
      <c r="F1111">
        <v>142.54855700000002</v>
      </c>
      <c r="G1111" s="1">
        <v>3</v>
      </c>
      <c r="P1111">
        <v>2</v>
      </c>
      <c r="Q1111" t="str">
        <f>CONCATENATE(C1111,E1111,G1111,I1111)</f>
        <v>23</v>
      </c>
    </row>
    <row r="1112" spans="1:17" x14ac:dyDescent="0.25">
      <c r="A1112">
        <v>1721</v>
      </c>
      <c r="D1112">
        <v>151.36421999999999</v>
      </c>
      <c r="E1112" s="2">
        <v>2</v>
      </c>
      <c r="F1112">
        <v>142.54855700000002</v>
      </c>
      <c r="G1112" s="1">
        <v>3</v>
      </c>
      <c r="P1112">
        <v>2</v>
      </c>
      <c r="Q1112" t="str">
        <f>CONCATENATE(C1112,E1112,G1112,I1112)</f>
        <v>23</v>
      </c>
    </row>
    <row r="1113" spans="1:17" x14ac:dyDescent="0.25">
      <c r="A1113">
        <v>1722</v>
      </c>
      <c r="D1113">
        <v>151.36421999999999</v>
      </c>
      <c r="E1113" s="2">
        <v>2</v>
      </c>
      <c r="F1113">
        <v>142.54855700000002</v>
      </c>
      <c r="G1113" s="1">
        <v>3</v>
      </c>
      <c r="P1113">
        <v>2</v>
      </c>
      <c r="Q1113" t="str">
        <f>CONCATENATE(C1113,E1113,G1113,I1113)</f>
        <v>23</v>
      </c>
    </row>
    <row r="1114" spans="1:17" x14ac:dyDescent="0.25">
      <c r="A1114">
        <v>1723</v>
      </c>
      <c r="D1114">
        <v>151.36421999999999</v>
      </c>
      <c r="E1114" s="2">
        <v>2</v>
      </c>
      <c r="F1114">
        <v>142.54855700000002</v>
      </c>
      <c r="G1114" s="1">
        <v>3</v>
      </c>
      <c r="P1114">
        <v>2</v>
      </c>
      <c r="Q1114" t="str">
        <f>CONCATENATE(C1114,E1114,G1114,I1114)</f>
        <v>23</v>
      </c>
    </row>
    <row r="1115" spans="1:17" x14ac:dyDescent="0.25">
      <c r="A1115">
        <v>1724</v>
      </c>
      <c r="D1115">
        <v>151.430069</v>
      </c>
      <c r="E1115" s="2">
        <v>2</v>
      </c>
      <c r="F1115">
        <v>142.54855700000002</v>
      </c>
      <c r="G1115" s="1">
        <v>3</v>
      </c>
      <c r="P1115">
        <v>2</v>
      </c>
      <c r="Q1115" t="str">
        <f>CONCATENATE(C1115,E1115,G1115,I1115)</f>
        <v>23</v>
      </c>
    </row>
    <row r="1116" spans="1:17" x14ac:dyDescent="0.25">
      <c r="A1116">
        <v>1725</v>
      </c>
      <c r="D1116">
        <v>151.430069</v>
      </c>
      <c r="E1116" s="2">
        <v>2</v>
      </c>
      <c r="F1116">
        <v>142.54855700000002</v>
      </c>
      <c r="G1116" s="1">
        <v>3</v>
      </c>
      <c r="P1116">
        <v>2</v>
      </c>
      <c r="Q1116" t="str">
        <f>CONCATENATE(C1116,E1116,G1116,I1116)</f>
        <v>23</v>
      </c>
    </row>
    <row r="1117" spans="1:17" x14ac:dyDescent="0.25">
      <c r="A1117">
        <v>1726</v>
      </c>
      <c r="B1117">
        <v>160.96944099999999</v>
      </c>
      <c r="C1117" s="4">
        <v>1</v>
      </c>
      <c r="F1117">
        <v>142.54855700000002</v>
      </c>
      <c r="G1117" s="1">
        <v>3</v>
      </c>
      <c r="P1117">
        <v>2</v>
      </c>
      <c r="Q1117" t="str">
        <f>CONCATENATE(C1117,E1117,G1117,I1117)</f>
        <v>13</v>
      </c>
    </row>
    <row r="1118" spans="1:17" x14ac:dyDescent="0.25">
      <c r="A1118">
        <v>1727</v>
      </c>
      <c r="B1118">
        <v>160.96944099999999</v>
      </c>
      <c r="C1118" s="4">
        <v>1</v>
      </c>
      <c r="F1118">
        <v>142.54855700000002</v>
      </c>
      <c r="G1118" s="1">
        <v>3</v>
      </c>
      <c r="P1118">
        <v>2</v>
      </c>
      <c r="Q1118" t="str">
        <f>CONCATENATE(C1118,E1118,G1118,I1118)</f>
        <v>13</v>
      </c>
    </row>
    <row r="1119" spans="1:17" x14ac:dyDescent="0.25">
      <c r="A1119">
        <v>1728</v>
      </c>
      <c r="B1119">
        <v>160.96944099999999</v>
      </c>
      <c r="C1119" s="4">
        <v>1</v>
      </c>
      <c r="F1119">
        <v>142.54855700000002</v>
      </c>
      <c r="G1119" s="1">
        <v>3</v>
      </c>
      <c r="P1119">
        <v>2</v>
      </c>
      <c r="Q1119" t="str">
        <f>CONCATENATE(C1119,E1119,G1119,I1119)</f>
        <v>13</v>
      </c>
    </row>
    <row r="1120" spans="1:17" x14ac:dyDescent="0.25">
      <c r="A1120">
        <v>1729</v>
      </c>
      <c r="B1120">
        <v>160.96944099999999</v>
      </c>
      <c r="C1120" s="4">
        <v>1</v>
      </c>
      <c r="F1120">
        <v>142.54855700000002</v>
      </c>
      <c r="G1120" s="1">
        <v>3</v>
      </c>
      <c r="P1120">
        <v>2</v>
      </c>
      <c r="Q1120" t="str">
        <f>CONCATENATE(C1120,E1120,G1120,I1120)</f>
        <v>13</v>
      </c>
    </row>
    <row r="1121" spans="1:17" x14ac:dyDescent="0.25">
      <c r="A1121">
        <v>1730</v>
      </c>
      <c r="B1121">
        <v>160.96944099999999</v>
      </c>
      <c r="C1121" s="4">
        <v>1</v>
      </c>
      <c r="P1121">
        <v>1</v>
      </c>
      <c r="Q1121" t="str">
        <f>CONCATENATE(C1121,E1121,G1121,I1121)</f>
        <v>1</v>
      </c>
    </row>
    <row r="1122" spans="1:17" x14ac:dyDescent="0.25">
      <c r="A1122">
        <v>1731</v>
      </c>
      <c r="B1122">
        <v>160.96944099999999</v>
      </c>
      <c r="C1122" s="4">
        <v>1</v>
      </c>
      <c r="P1122">
        <v>1</v>
      </c>
      <c r="Q1122" t="str">
        <f>CONCATENATE(C1122,E1122,G1122,I1122)</f>
        <v>1</v>
      </c>
    </row>
    <row r="1123" spans="1:17" x14ac:dyDescent="0.25">
      <c r="A1123">
        <v>1732</v>
      </c>
      <c r="B1123">
        <v>160.96944099999999</v>
      </c>
      <c r="C1123" s="4">
        <v>1</v>
      </c>
      <c r="P1123">
        <v>1</v>
      </c>
      <c r="Q1123" t="str">
        <f>CONCATENATE(C1123,E1123,G1123,I1123)</f>
        <v>1</v>
      </c>
    </row>
    <row r="1124" spans="1:17" x14ac:dyDescent="0.25">
      <c r="A1124">
        <v>1733</v>
      </c>
      <c r="B1124">
        <v>160.96944099999999</v>
      </c>
      <c r="C1124" s="4">
        <v>1</v>
      </c>
      <c r="P1124">
        <v>1</v>
      </c>
      <c r="Q1124" t="str">
        <f>CONCATENATE(C1124,E1124,G1124,I1124)</f>
        <v>1</v>
      </c>
    </row>
    <row r="1125" spans="1:17" x14ac:dyDescent="0.25">
      <c r="A1125">
        <v>1734</v>
      </c>
      <c r="B1125">
        <v>160.96944099999999</v>
      </c>
      <c r="C1125" s="4">
        <v>1</v>
      </c>
      <c r="P1125">
        <v>1</v>
      </c>
      <c r="Q1125" t="str">
        <f>CONCATENATE(C1125,E1125,G1125,I1125)</f>
        <v>1</v>
      </c>
    </row>
    <row r="1126" spans="1:17" x14ac:dyDescent="0.25">
      <c r="A1126">
        <v>1735</v>
      </c>
      <c r="B1126">
        <v>160.96944099999999</v>
      </c>
      <c r="C1126" s="4">
        <v>1</v>
      </c>
      <c r="H1126">
        <v>151.62740700000001</v>
      </c>
      <c r="I1126" s="3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1736</v>
      </c>
      <c r="B1127">
        <v>160.96944099999999</v>
      </c>
      <c r="C1127" s="4">
        <v>1</v>
      </c>
      <c r="H1127">
        <v>151.62740700000001</v>
      </c>
      <c r="I1127" s="3">
        <v>4</v>
      </c>
      <c r="P1127">
        <v>2</v>
      </c>
      <c r="Q1127" t="str">
        <f>CONCATENATE(C1127,E1127,G1127,I1127)</f>
        <v>14</v>
      </c>
    </row>
    <row r="1128" spans="1:17" x14ac:dyDescent="0.25">
      <c r="A1128">
        <v>1737</v>
      </c>
      <c r="B1128">
        <v>160.96944099999999</v>
      </c>
      <c r="C1128" s="4">
        <v>1</v>
      </c>
      <c r="H1128">
        <v>151.62740700000001</v>
      </c>
      <c r="I1128" s="3">
        <v>4</v>
      </c>
      <c r="P1128">
        <v>2</v>
      </c>
      <c r="Q1128" t="str">
        <f>CONCATENATE(C1128,E1128,G1128,I1128)</f>
        <v>14</v>
      </c>
    </row>
    <row r="1129" spans="1:17" x14ac:dyDescent="0.25">
      <c r="A1129">
        <v>1738</v>
      </c>
      <c r="B1129">
        <v>160.96944099999999</v>
      </c>
      <c r="C1129" s="4">
        <v>1</v>
      </c>
      <c r="H1129">
        <v>151.62740700000001</v>
      </c>
      <c r="I1129" s="3">
        <v>4</v>
      </c>
      <c r="P1129">
        <v>2</v>
      </c>
      <c r="Q1129" t="str">
        <f>CONCATENATE(C1129,E1129,G1129,I1129)</f>
        <v>14</v>
      </c>
    </row>
    <row r="1130" spans="1:17" x14ac:dyDescent="0.25">
      <c r="A1130">
        <v>1739</v>
      </c>
      <c r="B1130">
        <v>160.96944099999999</v>
      </c>
      <c r="C1130" s="4">
        <v>1</v>
      </c>
      <c r="H1130">
        <v>151.62740700000001</v>
      </c>
      <c r="I1130" s="3">
        <v>4</v>
      </c>
      <c r="P1130">
        <v>2</v>
      </c>
      <c r="Q1130" t="str">
        <f>CONCATENATE(C1130,E1130,G1130,I1130)</f>
        <v>14</v>
      </c>
    </row>
    <row r="1131" spans="1:17" x14ac:dyDescent="0.25">
      <c r="A1131">
        <v>1740</v>
      </c>
      <c r="B1131">
        <v>160.96944099999999</v>
      </c>
      <c r="C1131" s="4">
        <v>1</v>
      </c>
      <c r="H1131">
        <v>151.62740700000001</v>
      </c>
      <c r="I1131" s="3">
        <v>4</v>
      </c>
      <c r="P1131">
        <v>2</v>
      </c>
      <c r="Q1131" t="str">
        <f>CONCATENATE(C1131,E1131,G1131,I1131)</f>
        <v>14</v>
      </c>
    </row>
    <row r="1132" spans="1:17" x14ac:dyDescent="0.25">
      <c r="A1132">
        <v>1741</v>
      </c>
      <c r="B1132">
        <v>160.96944099999999</v>
      </c>
      <c r="C1132" s="4">
        <v>1</v>
      </c>
      <c r="H1132">
        <v>151.62740700000001</v>
      </c>
      <c r="I1132" s="3">
        <v>4</v>
      </c>
      <c r="P1132">
        <v>2</v>
      </c>
      <c r="Q1132" t="str">
        <f>CONCATENATE(C1132,E1132,G1132,I1132)</f>
        <v>14</v>
      </c>
    </row>
    <row r="1133" spans="1:17" x14ac:dyDescent="0.25">
      <c r="A1133">
        <v>1742</v>
      </c>
      <c r="B1133">
        <v>160.96944099999999</v>
      </c>
      <c r="C1133" s="4">
        <v>1</v>
      </c>
      <c r="H1133">
        <v>151.75899899999999</v>
      </c>
      <c r="I1133" s="3">
        <v>4</v>
      </c>
      <c r="P1133">
        <v>2</v>
      </c>
      <c r="Q1133" t="str">
        <f>CONCATENATE(C1133,E1133,G1133,I1133)</f>
        <v>14</v>
      </c>
    </row>
    <row r="1134" spans="1:17" x14ac:dyDescent="0.25">
      <c r="A1134">
        <v>1743</v>
      </c>
      <c r="H1134">
        <v>151.956333</v>
      </c>
      <c r="I1134" s="3">
        <v>4</v>
      </c>
      <c r="P1134">
        <v>1</v>
      </c>
      <c r="Q1134" t="str">
        <f>CONCATENATE(C1134,E1134,G1134,I1134)</f>
        <v>4</v>
      </c>
    </row>
    <row r="1135" spans="1:17" x14ac:dyDescent="0.25">
      <c r="A1135">
        <v>1744</v>
      </c>
      <c r="H1135">
        <v>152.21952099999999</v>
      </c>
      <c r="I1135" s="3">
        <v>4</v>
      </c>
      <c r="P1135">
        <v>1</v>
      </c>
      <c r="Q1135" t="str">
        <f>CONCATENATE(C1135,E1135,G1135,I1135)</f>
        <v>4</v>
      </c>
    </row>
    <row r="1136" spans="1:17" x14ac:dyDescent="0.25">
      <c r="A1136">
        <v>1745</v>
      </c>
      <c r="H1136">
        <v>152.21952099999999</v>
      </c>
      <c r="I1136" s="3">
        <v>4</v>
      </c>
      <c r="P1136">
        <v>1</v>
      </c>
      <c r="Q1136" t="str">
        <f>CONCATENATE(C1136,E1136,G1136,I1136)</f>
        <v>4</v>
      </c>
    </row>
    <row r="1137" spans="1:17" x14ac:dyDescent="0.25">
      <c r="A1137">
        <v>1746</v>
      </c>
      <c r="H1137">
        <v>152.21952099999999</v>
      </c>
      <c r="I1137" s="3">
        <v>4</v>
      </c>
      <c r="P1137">
        <v>1</v>
      </c>
      <c r="Q1137" t="str">
        <f>CONCATENATE(C1137,E1137,G1137,I1137)</f>
        <v>4</v>
      </c>
    </row>
    <row r="1138" spans="1:17" x14ac:dyDescent="0.25">
      <c r="A1138">
        <v>1747</v>
      </c>
      <c r="F1138">
        <v>160.50891899999999</v>
      </c>
      <c r="G1138" s="1">
        <v>3</v>
      </c>
      <c r="H1138">
        <v>152.21952099999999</v>
      </c>
      <c r="I1138" s="3">
        <v>4</v>
      </c>
      <c r="P1138">
        <v>2</v>
      </c>
      <c r="Q1138" t="str">
        <f>CONCATENATE(C1138,E1138,G1138,I1138)</f>
        <v>34</v>
      </c>
    </row>
    <row r="1139" spans="1:17" x14ac:dyDescent="0.25">
      <c r="A1139">
        <v>1748</v>
      </c>
      <c r="D1139">
        <v>174.06139400000001</v>
      </c>
      <c r="E1139" s="2">
        <v>2</v>
      </c>
      <c r="F1139">
        <v>160.50891899999999</v>
      </c>
      <c r="G1139" s="1">
        <v>3</v>
      </c>
      <c r="H1139">
        <v>152.28526299999999</v>
      </c>
      <c r="I1139" s="3">
        <v>4</v>
      </c>
      <c r="P1139">
        <v>3</v>
      </c>
      <c r="Q1139" t="str">
        <f>CONCATENATE(C1139,E1139,G1139,I1139)</f>
        <v>234</v>
      </c>
    </row>
    <row r="1140" spans="1:17" x14ac:dyDescent="0.25">
      <c r="A1140">
        <v>1749</v>
      </c>
      <c r="D1140">
        <v>174.06139400000001</v>
      </c>
      <c r="E1140" s="2">
        <v>2</v>
      </c>
      <c r="F1140">
        <v>160.50891899999999</v>
      </c>
      <c r="G1140" s="1">
        <v>3</v>
      </c>
      <c r="H1140">
        <v>152.74578499999998</v>
      </c>
      <c r="I1140" s="3">
        <v>4</v>
      </c>
      <c r="P1140">
        <v>3</v>
      </c>
      <c r="Q1140" t="str">
        <f>CONCATENATE(C1140,E1140,G1140,I1140)</f>
        <v>234</v>
      </c>
    </row>
    <row r="1141" spans="1:17" x14ac:dyDescent="0.25">
      <c r="A1141">
        <v>1750</v>
      </c>
      <c r="D1141">
        <v>174.06139400000001</v>
      </c>
      <c r="E1141" s="2">
        <v>2</v>
      </c>
      <c r="F1141">
        <v>160.50891899999999</v>
      </c>
      <c r="G1141" s="1">
        <v>3</v>
      </c>
      <c r="H1141">
        <v>152.74578499999998</v>
      </c>
      <c r="I1141" s="3">
        <v>4</v>
      </c>
      <c r="P1141">
        <v>3</v>
      </c>
      <c r="Q1141" t="str">
        <f>CONCATENATE(C1141,E1141,G1141,I1141)</f>
        <v>234</v>
      </c>
    </row>
    <row r="1142" spans="1:17" x14ac:dyDescent="0.25">
      <c r="A1142">
        <v>1751</v>
      </c>
      <c r="D1142">
        <v>174.06139400000001</v>
      </c>
      <c r="E1142" s="2">
        <v>2</v>
      </c>
      <c r="F1142">
        <v>160.50891899999999</v>
      </c>
      <c r="G1142" s="1">
        <v>3</v>
      </c>
      <c r="P1142">
        <v>2</v>
      </c>
      <c r="Q1142" t="str">
        <f>CONCATENATE(C1142,E1142,G1142,I1142)</f>
        <v>23</v>
      </c>
    </row>
    <row r="1143" spans="1:17" x14ac:dyDescent="0.25">
      <c r="A1143">
        <v>1752</v>
      </c>
      <c r="D1143">
        <v>174.06139400000001</v>
      </c>
      <c r="E1143" s="2">
        <v>2</v>
      </c>
      <c r="F1143">
        <v>160.50891899999999</v>
      </c>
      <c r="G1143" s="1">
        <v>3</v>
      </c>
      <c r="P1143">
        <v>2</v>
      </c>
      <c r="Q1143" t="str">
        <f>CONCATENATE(C1143,E1143,G1143,I1143)</f>
        <v>23</v>
      </c>
    </row>
    <row r="1144" spans="1:17" x14ac:dyDescent="0.25">
      <c r="A1144">
        <v>1753</v>
      </c>
      <c r="D1144">
        <v>174.06139400000001</v>
      </c>
      <c r="E1144" s="2">
        <v>2</v>
      </c>
      <c r="F1144">
        <v>160.50891899999999</v>
      </c>
      <c r="G1144" s="1">
        <v>3</v>
      </c>
      <c r="P1144">
        <v>2</v>
      </c>
      <c r="Q1144" t="str">
        <f>CONCATENATE(C1144,E1144,G1144,I1144)</f>
        <v>23</v>
      </c>
    </row>
    <row r="1145" spans="1:17" x14ac:dyDescent="0.25">
      <c r="A1145">
        <v>1754</v>
      </c>
      <c r="D1145">
        <v>174.06139400000001</v>
      </c>
      <c r="E1145" s="2">
        <v>2</v>
      </c>
      <c r="F1145">
        <v>160.50891899999999</v>
      </c>
      <c r="G1145" s="1">
        <v>3</v>
      </c>
      <c r="P1145">
        <v>2</v>
      </c>
      <c r="Q1145" t="str">
        <f>CONCATENATE(C1145,E1145,G1145,I1145)</f>
        <v>23</v>
      </c>
    </row>
    <row r="1146" spans="1:17" x14ac:dyDescent="0.25">
      <c r="A1146">
        <v>1755</v>
      </c>
      <c r="D1146">
        <v>174.06139400000001</v>
      </c>
      <c r="E1146" s="2">
        <v>2</v>
      </c>
      <c r="F1146">
        <v>160.50891899999999</v>
      </c>
      <c r="G1146" s="1">
        <v>3</v>
      </c>
      <c r="P1146">
        <v>2</v>
      </c>
      <c r="Q1146" t="str">
        <f>CONCATENATE(C1146,E1146,G1146,I1146)</f>
        <v>23</v>
      </c>
    </row>
    <row r="1147" spans="1:17" x14ac:dyDescent="0.25">
      <c r="A1147">
        <v>1756</v>
      </c>
      <c r="D1147">
        <v>174.06139400000001</v>
      </c>
      <c r="E1147" s="2">
        <v>2</v>
      </c>
      <c r="F1147">
        <v>160.50891899999999</v>
      </c>
      <c r="G1147" s="1">
        <v>3</v>
      </c>
      <c r="P1147">
        <v>2</v>
      </c>
      <c r="Q1147" t="str">
        <f>CONCATENATE(C1147,E1147,G1147,I1147)</f>
        <v>23</v>
      </c>
    </row>
    <row r="1148" spans="1:17" x14ac:dyDescent="0.25">
      <c r="A1148">
        <v>1757</v>
      </c>
      <c r="D1148">
        <v>174.06139400000001</v>
      </c>
      <c r="E1148" s="2">
        <v>2</v>
      </c>
      <c r="F1148">
        <v>160.50891899999999</v>
      </c>
      <c r="G1148" s="1">
        <v>3</v>
      </c>
      <c r="P1148">
        <v>2</v>
      </c>
      <c r="Q1148" t="str">
        <f>CONCATENATE(C1148,E1148,G1148,I1148)</f>
        <v>23</v>
      </c>
    </row>
    <row r="1149" spans="1:17" x14ac:dyDescent="0.25">
      <c r="A1149">
        <v>1758</v>
      </c>
      <c r="D1149">
        <v>174.06139400000001</v>
      </c>
      <c r="E1149" s="2">
        <v>2</v>
      </c>
      <c r="F1149">
        <v>160.50891899999999</v>
      </c>
      <c r="G1149" s="1">
        <v>3</v>
      </c>
      <c r="P1149">
        <v>2</v>
      </c>
      <c r="Q1149" t="str">
        <f>CONCATENATE(C1149,E1149,G1149,I1149)</f>
        <v>23</v>
      </c>
    </row>
    <row r="1150" spans="1:17" x14ac:dyDescent="0.25">
      <c r="A1150">
        <v>1759</v>
      </c>
      <c r="D1150">
        <v>174.06139400000001</v>
      </c>
      <c r="E1150" s="2">
        <v>2</v>
      </c>
      <c r="F1150">
        <v>160.706253</v>
      </c>
      <c r="G1150" s="1">
        <v>3</v>
      </c>
      <c r="P1150">
        <v>2</v>
      </c>
      <c r="Q1150" t="str">
        <f>CONCATENATE(C1150,E1150,G1150,I1150)</f>
        <v>23</v>
      </c>
    </row>
    <row r="1151" spans="1:17" x14ac:dyDescent="0.25">
      <c r="A1151">
        <v>1760</v>
      </c>
      <c r="D1151">
        <v>174.06139400000001</v>
      </c>
      <c r="E1151" s="2">
        <v>2</v>
      </c>
      <c r="F1151">
        <v>160.706253</v>
      </c>
      <c r="G1151" s="1">
        <v>3</v>
      </c>
      <c r="P1151">
        <v>2</v>
      </c>
      <c r="Q1151" t="str">
        <f>CONCATENATE(C1151,E1151,G1151,I1151)</f>
        <v>23</v>
      </c>
    </row>
    <row r="1152" spans="1:17" x14ac:dyDescent="0.25">
      <c r="A1152">
        <v>1761</v>
      </c>
      <c r="D1152">
        <v>174.06139400000001</v>
      </c>
      <c r="E1152" s="2">
        <v>2</v>
      </c>
      <c r="F1152">
        <v>160.706253</v>
      </c>
      <c r="G1152" s="1">
        <v>3</v>
      </c>
      <c r="P1152">
        <v>2</v>
      </c>
      <c r="Q1152" t="str">
        <f>CONCATENATE(C1152,E1152,G1152,I1152)</f>
        <v>23</v>
      </c>
    </row>
    <row r="1153" spans="1:17" x14ac:dyDescent="0.25">
      <c r="A1153">
        <v>1762</v>
      </c>
      <c r="D1153">
        <v>174.06139400000001</v>
      </c>
      <c r="E1153" s="2">
        <v>2</v>
      </c>
      <c r="F1153">
        <v>160.706253</v>
      </c>
      <c r="G1153" s="1">
        <v>3</v>
      </c>
      <c r="P1153">
        <v>2</v>
      </c>
      <c r="Q1153" t="str">
        <f>CONCATENATE(C1153,E1153,G1153,I1153)</f>
        <v>23</v>
      </c>
    </row>
    <row r="1154" spans="1:17" x14ac:dyDescent="0.25">
      <c r="A1154">
        <v>1763</v>
      </c>
      <c r="D1154">
        <v>174.06139400000001</v>
      </c>
      <c r="E1154" s="2">
        <v>2</v>
      </c>
      <c r="P1154">
        <v>1</v>
      </c>
      <c r="Q1154" t="str">
        <f>CONCATENATE(C1154,E1154,G1154,I1154)</f>
        <v>2</v>
      </c>
    </row>
    <row r="1155" spans="1:17" x14ac:dyDescent="0.25">
      <c r="A1155">
        <v>1764</v>
      </c>
      <c r="D1155">
        <v>174.456062</v>
      </c>
      <c r="E1155" s="2">
        <v>2</v>
      </c>
      <c r="P1155">
        <v>1</v>
      </c>
      <c r="Q1155" t="str">
        <f>CONCATENATE(C1155,E1155,G1155,I1155)</f>
        <v>2</v>
      </c>
    </row>
    <row r="1156" spans="1:17" x14ac:dyDescent="0.25">
      <c r="A1156">
        <v>1765</v>
      </c>
      <c r="B1156">
        <v>184.719143</v>
      </c>
      <c r="C1156" s="4">
        <v>1</v>
      </c>
      <c r="P1156">
        <v>1</v>
      </c>
      <c r="Q1156" t="str">
        <f>CONCATENATE(C1156,E1156,G1156,I1156)</f>
        <v>1</v>
      </c>
    </row>
    <row r="1157" spans="1:17" x14ac:dyDescent="0.25">
      <c r="A1157">
        <v>1766</v>
      </c>
      <c r="B1157">
        <v>184.719143</v>
      </c>
      <c r="C1157" s="4">
        <v>1</v>
      </c>
      <c r="P1157">
        <v>1</v>
      </c>
      <c r="Q1157" t="str">
        <f>CONCATENATE(C1157,E1157,G1157,I1157)</f>
        <v>1</v>
      </c>
    </row>
    <row r="1158" spans="1:17" x14ac:dyDescent="0.25">
      <c r="A1158">
        <v>1767</v>
      </c>
      <c r="B1158">
        <v>184.719143</v>
      </c>
      <c r="C1158" s="4">
        <v>1</v>
      </c>
      <c r="P1158">
        <v>1</v>
      </c>
      <c r="Q1158" t="str">
        <f>CONCATENATE(C1158,E1158,G1158,I1158)</f>
        <v>1</v>
      </c>
    </row>
    <row r="1159" spans="1:17" x14ac:dyDescent="0.25">
      <c r="A1159">
        <v>1768</v>
      </c>
      <c r="B1159">
        <v>184.719143</v>
      </c>
      <c r="C1159" s="4">
        <v>1</v>
      </c>
      <c r="P1159">
        <v>1</v>
      </c>
      <c r="Q1159" t="str">
        <f>CONCATENATE(C1159,E1159,G1159,I1159)</f>
        <v>1</v>
      </c>
    </row>
    <row r="1160" spans="1:17" x14ac:dyDescent="0.25">
      <c r="A1160">
        <v>1769</v>
      </c>
      <c r="B1160">
        <v>184.719143</v>
      </c>
      <c r="C1160" s="4">
        <v>1</v>
      </c>
      <c r="H1160">
        <v>172.482384</v>
      </c>
      <c r="I1160" s="3">
        <v>4</v>
      </c>
      <c r="P1160">
        <v>2</v>
      </c>
      <c r="Q1160" t="str">
        <f>CONCATENATE(C1160,E1160,G1160,I1160)</f>
        <v>14</v>
      </c>
    </row>
    <row r="1161" spans="1:17" x14ac:dyDescent="0.25">
      <c r="A1161">
        <v>1770</v>
      </c>
      <c r="B1161">
        <v>184.719143</v>
      </c>
      <c r="C1161" s="4">
        <v>1</v>
      </c>
      <c r="H1161">
        <v>172.482384</v>
      </c>
      <c r="I1161" s="3">
        <v>4</v>
      </c>
      <c r="P1161">
        <v>2</v>
      </c>
      <c r="Q1161" t="str">
        <f>CONCATENATE(C1161,E1161,G1161,I1161)</f>
        <v>14</v>
      </c>
    </row>
    <row r="1162" spans="1:17" x14ac:dyDescent="0.25">
      <c r="A1162">
        <v>1771</v>
      </c>
      <c r="B1162">
        <v>184.719143</v>
      </c>
      <c r="C1162" s="4">
        <v>1</v>
      </c>
      <c r="H1162">
        <v>172.482384</v>
      </c>
      <c r="I1162" s="3">
        <v>4</v>
      </c>
      <c r="P1162">
        <v>2</v>
      </c>
      <c r="Q1162" t="str">
        <f>CONCATENATE(C1162,E1162,G1162,I1162)</f>
        <v>14</v>
      </c>
    </row>
    <row r="1163" spans="1:17" x14ac:dyDescent="0.25">
      <c r="A1163">
        <v>1772</v>
      </c>
      <c r="B1163">
        <v>184.719143</v>
      </c>
      <c r="C1163" s="4">
        <v>1</v>
      </c>
      <c r="H1163">
        <v>172.482384</v>
      </c>
      <c r="I1163" s="3">
        <v>4</v>
      </c>
      <c r="P1163">
        <v>2</v>
      </c>
      <c r="Q1163" t="str">
        <f>CONCATENATE(C1163,E1163,G1163,I1163)</f>
        <v>14</v>
      </c>
    </row>
    <row r="1164" spans="1:17" x14ac:dyDescent="0.25">
      <c r="A1164">
        <v>1773</v>
      </c>
      <c r="B1164">
        <v>184.719143</v>
      </c>
      <c r="C1164" s="4">
        <v>1</v>
      </c>
      <c r="H1164">
        <v>172.482384</v>
      </c>
      <c r="I1164" s="3">
        <v>4</v>
      </c>
      <c r="P1164">
        <v>2</v>
      </c>
      <c r="Q1164" t="str">
        <f>CONCATENATE(C1164,E1164,G1164,I1164)</f>
        <v>14</v>
      </c>
    </row>
    <row r="1165" spans="1:17" x14ac:dyDescent="0.25">
      <c r="A1165">
        <v>1774</v>
      </c>
      <c r="B1165">
        <v>184.719143</v>
      </c>
      <c r="C1165" s="4">
        <v>1</v>
      </c>
      <c r="H1165">
        <v>172.482384</v>
      </c>
      <c r="I1165" s="3">
        <v>4</v>
      </c>
      <c r="P1165">
        <v>2</v>
      </c>
      <c r="Q1165" t="str">
        <f>CONCATENATE(C1165,E1165,G1165,I1165)</f>
        <v>14</v>
      </c>
    </row>
    <row r="1166" spans="1:17" x14ac:dyDescent="0.25">
      <c r="A1166">
        <v>1775</v>
      </c>
      <c r="B1166">
        <v>184.719143</v>
      </c>
      <c r="C1166" s="4">
        <v>1</v>
      </c>
      <c r="H1166">
        <v>172.482384</v>
      </c>
      <c r="I1166" s="3">
        <v>4</v>
      </c>
      <c r="P1166">
        <v>2</v>
      </c>
      <c r="Q1166" t="str">
        <f>CONCATENATE(C1166,E1166,G1166,I1166)</f>
        <v>14</v>
      </c>
    </row>
    <row r="1167" spans="1:17" x14ac:dyDescent="0.25">
      <c r="A1167">
        <v>1776</v>
      </c>
      <c r="B1167">
        <v>184.719143</v>
      </c>
      <c r="C1167" s="4">
        <v>1</v>
      </c>
      <c r="H1167">
        <v>172.482384</v>
      </c>
      <c r="I1167" s="3">
        <v>4</v>
      </c>
      <c r="P1167">
        <v>2</v>
      </c>
      <c r="Q1167" t="str">
        <f>CONCATENATE(C1167,E1167,G1167,I1167)</f>
        <v>14</v>
      </c>
    </row>
    <row r="1168" spans="1:17" x14ac:dyDescent="0.25">
      <c r="A1168">
        <v>1777</v>
      </c>
      <c r="B1168">
        <v>184.719143</v>
      </c>
      <c r="C1168" s="4">
        <v>1</v>
      </c>
      <c r="H1168">
        <v>172.482384</v>
      </c>
      <c r="I1168" s="3">
        <v>4</v>
      </c>
      <c r="P1168">
        <v>2</v>
      </c>
      <c r="Q1168" t="str">
        <f>CONCATENATE(C1168,E1168,G1168,I1168)</f>
        <v>14</v>
      </c>
    </row>
    <row r="1169" spans="1:17" x14ac:dyDescent="0.25">
      <c r="A1169">
        <v>1778</v>
      </c>
      <c r="B1169">
        <v>184.719143</v>
      </c>
      <c r="C1169" s="4">
        <v>1</v>
      </c>
      <c r="H1169">
        <v>172.482384</v>
      </c>
      <c r="I1169" s="3">
        <v>4</v>
      </c>
      <c r="P1169">
        <v>2</v>
      </c>
      <c r="Q1169" t="str">
        <f>CONCATENATE(C1169,E1169,G1169,I1169)</f>
        <v>14</v>
      </c>
    </row>
    <row r="1170" spans="1:17" x14ac:dyDescent="0.25">
      <c r="A1170">
        <v>1779</v>
      </c>
      <c r="B1170">
        <v>184.719143</v>
      </c>
      <c r="C1170" s="4">
        <v>1</v>
      </c>
      <c r="H1170">
        <v>172.482384</v>
      </c>
      <c r="I1170" s="3">
        <v>4</v>
      </c>
      <c r="P1170">
        <v>2</v>
      </c>
      <c r="Q1170" t="str">
        <f>CONCATENATE(C1170,E1170,G1170,I1170)</f>
        <v>14</v>
      </c>
    </row>
    <row r="1171" spans="1:17" x14ac:dyDescent="0.25">
      <c r="A1171">
        <v>1780</v>
      </c>
      <c r="B1171">
        <v>184.719143</v>
      </c>
      <c r="C1171" s="4">
        <v>1</v>
      </c>
      <c r="H1171">
        <v>172.54823299999998</v>
      </c>
      <c r="I1171" s="3">
        <v>4</v>
      </c>
      <c r="P1171">
        <v>2</v>
      </c>
      <c r="Q1171" t="str">
        <f>CONCATENATE(C1171,E1171,G1171,I1171)</f>
        <v>14</v>
      </c>
    </row>
    <row r="1172" spans="1:17" x14ac:dyDescent="0.25">
      <c r="A1172">
        <v>1781</v>
      </c>
      <c r="B1172">
        <v>184.719143</v>
      </c>
      <c r="C1172" s="4">
        <v>1</v>
      </c>
      <c r="H1172">
        <v>172.54823299999998</v>
      </c>
      <c r="I1172" s="3">
        <v>4</v>
      </c>
      <c r="P1172">
        <v>2</v>
      </c>
      <c r="Q1172" t="str">
        <f>CONCATENATE(C1172,E1172,G1172,I1172)</f>
        <v>14</v>
      </c>
    </row>
    <row r="1173" spans="1:17" x14ac:dyDescent="0.25">
      <c r="A1173">
        <v>1782</v>
      </c>
      <c r="H1173">
        <v>172.74556699999999</v>
      </c>
      <c r="I1173" s="3">
        <v>4</v>
      </c>
      <c r="P1173">
        <v>1</v>
      </c>
      <c r="Q1173" t="str">
        <f>CONCATENATE(C1173,E1173,G1173,I1173)</f>
        <v>4</v>
      </c>
    </row>
    <row r="1174" spans="1:17" x14ac:dyDescent="0.25">
      <c r="A1174">
        <v>1783</v>
      </c>
      <c r="F1174">
        <v>182.219088</v>
      </c>
      <c r="G1174" s="1">
        <v>3</v>
      </c>
      <c r="H1174">
        <v>172.74556699999999</v>
      </c>
      <c r="I1174" s="3">
        <v>4</v>
      </c>
      <c r="P1174">
        <v>2</v>
      </c>
      <c r="Q1174" t="str">
        <f>CONCATENATE(C1174,E1174,G1174,I1174)</f>
        <v>34</v>
      </c>
    </row>
    <row r="1175" spans="1:17" x14ac:dyDescent="0.25">
      <c r="A1175">
        <v>1784</v>
      </c>
      <c r="F1175">
        <v>182.219088</v>
      </c>
      <c r="G1175" s="1">
        <v>3</v>
      </c>
      <c r="H1175">
        <v>172.74556699999999</v>
      </c>
      <c r="I1175" s="3">
        <v>4</v>
      </c>
      <c r="P1175">
        <v>2</v>
      </c>
      <c r="Q1175" t="str">
        <f>CONCATENATE(C1175,E1175,G1175,I1175)</f>
        <v>34</v>
      </c>
    </row>
    <row r="1176" spans="1:17" x14ac:dyDescent="0.25">
      <c r="A1176">
        <v>1785</v>
      </c>
      <c r="F1176">
        <v>182.219088</v>
      </c>
      <c r="G1176" s="1">
        <v>3</v>
      </c>
      <c r="P1176">
        <v>1</v>
      </c>
      <c r="Q1176" t="str">
        <f>CONCATENATE(C1176,E1176,G1176,I1176)</f>
        <v>3</v>
      </c>
    </row>
    <row r="1177" spans="1:17" x14ac:dyDescent="0.25">
      <c r="A1177">
        <v>1786</v>
      </c>
      <c r="F1177">
        <v>182.219088</v>
      </c>
      <c r="G1177" s="1">
        <v>3</v>
      </c>
      <c r="P1177">
        <v>1</v>
      </c>
      <c r="Q1177" t="str">
        <f>CONCATENATE(C1177,E1177,G1177,I1177)</f>
        <v>3</v>
      </c>
    </row>
    <row r="1178" spans="1:17" x14ac:dyDescent="0.25">
      <c r="A1178">
        <v>1787</v>
      </c>
      <c r="D1178">
        <v>197.08738700000001</v>
      </c>
      <c r="E1178" s="2">
        <v>2</v>
      </c>
      <c r="F1178">
        <v>182.219088</v>
      </c>
      <c r="G1178" s="1">
        <v>3</v>
      </c>
      <c r="P1178">
        <v>2</v>
      </c>
      <c r="Q1178" t="str">
        <f>CONCATENATE(C1178,E1178,G1178,I1178)</f>
        <v>23</v>
      </c>
    </row>
    <row r="1179" spans="1:17" x14ac:dyDescent="0.25">
      <c r="A1179">
        <v>1788</v>
      </c>
      <c r="D1179">
        <v>197.08738700000001</v>
      </c>
      <c r="E1179" s="2">
        <v>2</v>
      </c>
      <c r="F1179">
        <v>182.219088</v>
      </c>
      <c r="G1179" s="1">
        <v>3</v>
      </c>
      <c r="P1179">
        <v>2</v>
      </c>
      <c r="Q1179" t="str">
        <f>CONCATENATE(C1179,E1179,G1179,I1179)</f>
        <v>23</v>
      </c>
    </row>
    <row r="1180" spans="1:17" x14ac:dyDescent="0.25">
      <c r="A1180">
        <v>1789</v>
      </c>
      <c r="D1180">
        <v>197.08738700000001</v>
      </c>
      <c r="E1180" s="2">
        <v>2</v>
      </c>
      <c r="F1180">
        <v>182.219088</v>
      </c>
      <c r="G1180" s="1">
        <v>3</v>
      </c>
      <c r="P1180">
        <v>2</v>
      </c>
      <c r="Q1180" t="str">
        <f>CONCATENATE(C1180,E1180,G1180,I1180)</f>
        <v>23</v>
      </c>
    </row>
    <row r="1181" spans="1:17" x14ac:dyDescent="0.25">
      <c r="A1181">
        <v>1790</v>
      </c>
      <c r="D1181">
        <v>197.08738700000001</v>
      </c>
      <c r="E1181" s="2">
        <v>2</v>
      </c>
      <c r="F1181">
        <v>182.219088</v>
      </c>
      <c r="G1181" s="1">
        <v>3</v>
      </c>
      <c r="P1181">
        <v>2</v>
      </c>
      <c r="Q1181" t="str">
        <f>CONCATENATE(C1181,E1181,G1181,I1181)</f>
        <v>23</v>
      </c>
    </row>
    <row r="1182" spans="1:17" x14ac:dyDescent="0.25">
      <c r="A1182">
        <v>1791</v>
      </c>
      <c r="D1182">
        <v>197.08738700000001</v>
      </c>
      <c r="E1182" s="2">
        <v>2</v>
      </c>
      <c r="F1182">
        <v>182.219088</v>
      </c>
      <c r="G1182" s="1">
        <v>3</v>
      </c>
      <c r="P1182">
        <v>2</v>
      </c>
      <c r="Q1182" t="str">
        <f>CONCATENATE(C1182,E1182,G1182,I1182)</f>
        <v>23</v>
      </c>
    </row>
    <row r="1183" spans="1:17" x14ac:dyDescent="0.25">
      <c r="A1183">
        <v>1792</v>
      </c>
      <c r="D1183">
        <v>197.08738700000001</v>
      </c>
      <c r="E1183" s="2">
        <v>2</v>
      </c>
      <c r="F1183">
        <v>182.219088</v>
      </c>
      <c r="G1183" s="1">
        <v>3</v>
      </c>
      <c r="P1183">
        <v>2</v>
      </c>
      <c r="Q1183" t="str">
        <f>CONCATENATE(C1183,E1183,G1183,I1183)</f>
        <v>23</v>
      </c>
    </row>
    <row r="1184" spans="1:17" x14ac:dyDescent="0.25">
      <c r="A1184">
        <v>1793</v>
      </c>
      <c r="D1184">
        <v>197.08738700000001</v>
      </c>
      <c r="E1184" s="2">
        <v>2</v>
      </c>
      <c r="F1184">
        <v>182.35068100000001</v>
      </c>
      <c r="G1184" s="1">
        <v>3</v>
      </c>
      <c r="P1184">
        <v>2</v>
      </c>
      <c r="Q1184" t="str">
        <f>CONCATENATE(C1184,E1184,G1184,I1184)</f>
        <v>23</v>
      </c>
    </row>
    <row r="1185" spans="1:17" x14ac:dyDescent="0.25">
      <c r="A1185">
        <v>1794</v>
      </c>
      <c r="D1185">
        <v>197.08738700000001</v>
      </c>
      <c r="E1185" s="2">
        <v>2</v>
      </c>
      <c r="F1185">
        <v>182.35068100000001</v>
      </c>
      <c r="G1185" s="1">
        <v>3</v>
      </c>
      <c r="P1185">
        <v>2</v>
      </c>
      <c r="Q1185" t="str">
        <f>CONCATENATE(C1185,E1185,G1185,I1185)</f>
        <v>23</v>
      </c>
    </row>
    <row r="1186" spans="1:17" x14ac:dyDescent="0.25">
      <c r="A1186">
        <v>1795</v>
      </c>
      <c r="D1186">
        <v>197.08738700000001</v>
      </c>
      <c r="E1186" s="2">
        <v>2</v>
      </c>
      <c r="F1186">
        <v>182.48227499999999</v>
      </c>
      <c r="G1186" s="1">
        <v>3</v>
      </c>
      <c r="P1186">
        <v>2</v>
      </c>
      <c r="Q1186" t="str">
        <f>CONCATENATE(C1186,E1186,G1186,I1186)</f>
        <v>23</v>
      </c>
    </row>
    <row r="1187" spans="1:17" x14ac:dyDescent="0.25">
      <c r="A1187">
        <v>1796</v>
      </c>
      <c r="D1187">
        <v>197.08738700000001</v>
      </c>
      <c r="E1187" s="2">
        <v>2</v>
      </c>
      <c r="F1187">
        <v>182.48227499999999</v>
      </c>
      <c r="G1187" s="1">
        <v>3</v>
      </c>
      <c r="P1187">
        <v>2</v>
      </c>
      <c r="Q1187" t="str">
        <f>CONCATENATE(C1187,E1187,G1187,I1187)</f>
        <v>23</v>
      </c>
    </row>
    <row r="1188" spans="1:17" x14ac:dyDescent="0.25">
      <c r="A1188">
        <v>1797</v>
      </c>
      <c r="D1188">
        <v>197.08738700000001</v>
      </c>
      <c r="E1188" s="2">
        <v>2</v>
      </c>
      <c r="F1188">
        <v>182.81120300000001</v>
      </c>
      <c r="G1188" s="1">
        <v>3</v>
      </c>
      <c r="P1188">
        <v>2</v>
      </c>
      <c r="Q1188" t="str">
        <f>CONCATENATE(C1188,E1188,G1188,I1188)</f>
        <v>23</v>
      </c>
    </row>
    <row r="1189" spans="1:17" x14ac:dyDescent="0.25">
      <c r="A1189">
        <v>1798</v>
      </c>
      <c r="D1189">
        <v>197.08738700000001</v>
      </c>
      <c r="E1189" s="2">
        <v>2</v>
      </c>
      <c r="F1189">
        <v>183.14013299999999</v>
      </c>
      <c r="G1189" s="1">
        <v>3</v>
      </c>
      <c r="P1189">
        <v>2</v>
      </c>
      <c r="Q1189" t="str">
        <f>CONCATENATE(C1189,E1189,G1189,I1189)</f>
        <v>23</v>
      </c>
    </row>
    <row r="1190" spans="1:17" x14ac:dyDescent="0.25">
      <c r="A1190">
        <v>1799</v>
      </c>
      <c r="D1190">
        <v>197.08738700000001</v>
      </c>
      <c r="E1190" s="2">
        <v>2</v>
      </c>
      <c r="P1190">
        <v>1</v>
      </c>
      <c r="Q1190" t="str">
        <f>CONCATENATE(C1190,E1190,G1190,I1190)</f>
        <v>2</v>
      </c>
    </row>
    <row r="1191" spans="1:17" x14ac:dyDescent="0.25">
      <c r="A1191">
        <v>1800</v>
      </c>
      <c r="D1191">
        <v>197.08738700000001</v>
      </c>
      <c r="E1191" s="2">
        <v>2</v>
      </c>
      <c r="P1191">
        <v>1</v>
      </c>
      <c r="Q1191" t="str">
        <f>CONCATENATE(C1191,E1191,G1191,I1191)</f>
        <v>2</v>
      </c>
    </row>
    <row r="1192" spans="1:17" x14ac:dyDescent="0.25">
      <c r="A1192">
        <v>1801</v>
      </c>
      <c r="D1192">
        <v>197.08738700000001</v>
      </c>
      <c r="E1192" s="2">
        <v>2</v>
      </c>
      <c r="P1192">
        <v>1</v>
      </c>
      <c r="Q1192" t="str">
        <f>CONCATENATE(C1192,E1192,G1192,I1192)</f>
        <v>2</v>
      </c>
    </row>
    <row r="1193" spans="1:17" x14ac:dyDescent="0.25">
      <c r="A1193">
        <v>1802</v>
      </c>
      <c r="D1193">
        <v>197.08738700000001</v>
      </c>
      <c r="E1193" s="2">
        <v>2</v>
      </c>
      <c r="P1193">
        <v>1</v>
      </c>
      <c r="Q1193" t="str">
        <f>CONCATENATE(C1193,E1193,G1193,I1193)</f>
        <v>2</v>
      </c>
    </row>
    <row r="1194" spans="1:17" x14ac:dyDescent="0.25">
      <c r="A1194">
        <v>1803</v>
      </c>
      <c r="D1194">
        <v>197.08738700000001</v>
      </c>
      <c r="E1194" s="2">
        <v>2</v>
      </c>
      <c r="P1194">
        <v>1</v>
      </c>
      <c r="Q1194" t="str">
        <f>CONCATENATE(C1194,E1194,G1194,I1194)</f>
        <v>2</v>
      </c>
    </row>
    <row r="1195" spans="1:17" x14ac:dyDescent="0.25">
      <c r="A1195">
        <v>1804</v>
      </c>
      <c r="B1195">
        <v>206.231978</v>
      </c>
      <c r="C1195" s="4">
        <v>1</v>
      </c>
      <c r="H1195">
        <v>194.25840499999998</v>
      </c>
      <c r="I1195" s="3">
        <v>4</v>
      </c>
      <c r="P1195">
        <v>2</v>
      </c>
      <c r="Q1195" t="str">
        <f>CONCATENATE(C1195,E1195,G1195,I1195)</f>
        <v>14</v>
      </c>
    </row>
    <row r="1196" spans="1:17" x14ac:dyDescent="0.25">
      <c r="A1196">
        <v>1805</v>
      </c>
      <c r="B1196">
        <v>207.11407</v>
      </c>
      <c r="C1196" s="4">
        <v>1</v>
      </c>
      <c r="H1196">
        <v>194.25840499999998</v>
      </c>
      <c r="I1196" s="3">
        <v>4</v>
      </c>
      <c r="P1196">
        <v>2</v>
      </c>
      <c r="Q1196" t="str">
        <f>CONCATENATE(C1196,E1196,G1196,I1196)</f>
        <v>14</v>
      </c>
    </row>
    <row r="1197" spans="1:17" x14ac:dyDescent="0.25">
      <c r="A1197">
        <v>1806</v>
      </c>
      <c r="B1197">
        <v>207.11407</v>
      </c>
      <c r="C1197" s="4">
        <v>1</v>
      </c>
      <c r="H1197">
        <v>194.25840499999998</v>
      </c>
      <c r="I1197" s="3">
        <v>4</v>
      </c>
      <c r="P1197">
        <v>2</v>
      </c>
      <c r="Q1197" t="str">
        <f>CONCATENATE(C1197,E1197,G1197,I1197)</f>
        <v>14</v>
      </c>
    </row>
    <row r="1198" spans="1:17" x14ac:dyDescent="0.25">
      <c r="A1198">
        <v>1807</v>
      </c>
      <c r="B1198">
        <v>207.11407</v>
      </c>
      <c r="C1198" s="4">
        <v>1</v>
      </c>
      <c r="H1198">
        <v>194.25840499999998</v>
      </c>
      <c r="I1198" s="3">
        <v>4</v>
      </c>
      <c r="P1198">
        <v>2</v>
      </c>
      <c r="Q1198" t="str">
        <f>CONCATENATE(C1198,E1198,G1198,I1198)</f>
        <v>14</v>
      </c>
    </row>
    <row r="1199" spans="1:17" x14ac:dyDescent="0.25">
      <c r="A1199">
        <v>1808</v>
      </c>
      <c r="B1199">
        <v>207.11407</v>
      </c>
      <c r="C1199" s="4">
        <v>1</v>
      </c>
      <c r="H1199">
        <v>194.25840499999998</v>
      </c>
      <c r="I1199" s="3">
        <v>4</v>
      </c>
      <c r="P1199">
        <v>2</v>
      </c>
      <c r="Q1199" t="str">
        <f>CONCATENATE(C1199,E1199,G1199,I1199)</f>
        <v>14</v>
      </c>
    </row>
    <row r="1200" spans="1:17" x14ac:dyDescent="0.25">
      <c r="A1200">
        <v>1809</v>
      </c>
      <c r="B1200">
        <v>207.11407</v>
      </c>
      <c r="C1200" s="4">
        <v>1</v>
      </c>
      <c r="H1200">
        <v>194.25840499999998</v>
      </c>
      <c r="I1200" s="3">
        <v>4</v>
      </c>
      <c r="P1200">
        <v>2</v>
      </c>
      <c r="Q1200" t="str">
        <f>CONCATENATE(C1200,E1200,G1200,I1200)</f>
        <v>14</v>
      </c>
    </row>
    <row r="1201" spans="1:17" x14ac:dyDescent="0.25">
      <c r="A1201">
        <v>1810</v>
      </c>
      <c r="B1201">
        <v>207.11407</v>
      </c>
      <c r="C1201" s="4">
        <v>1</v>
      </c>
      <c r="H1201">
        <v>194.25840499999998</v>
      </c>
      <c r="I1201" s="3">
        <v>4</v>
      </c>
      <c r="P1201">
        <v>2</v>
      </c>
      <c r="Q1201" t="str">
        <f>CONCATENATE(C1201,E1201,G1201,I1201)</f>
        <v>14</v>
      </c>
    </row>
    <row r="1202" spans="1:17" x14ac:dyDescent="0.25">
      <c r="A1202">
        <v>1811</v>
      </c>
      <c r="B1202">
        <v>207.11407</v>
      </c>
      <c r="C1202" s="4">
        <v>1</v>
      </c>
      <c r="H1202">
        <v>194.25840499999998</v>
      </c>
      <c r="I1202" s="3">
        <v>4</v>
      </c>
      <c r="P1202">
        <v>2</v>
      </c>
      <c r="Q1202" t="str">
        <f>CONCATENATE(C1202,E1202,G1202,I1202)</f>
        <v>14</v>
      </c>
    </row>
    <row r="1203" spans="1:17" x14ac:dyDescent="0.25">
      <c r="A1203">
        <v>1812</v>
      </c>
      <c r="B1203">
        <v>207.11407</v>
      </c>
      <c r="C1203" s="4">
        <v>1</v>
      </c>
      <c r="H1203">
        <v>194.25840499999998</v>
      </c>
      <c r="I1203" s="3">
        <v>4</v>
      </c>
      <c r="P1203">
        <v>2</v>
      </c>
      <c r="Q1203" t="str">
        <f>CONCATENATE(C1203,E1203,G1203,I1203)</f>
        <v>14</v>
      </c>
    </row>
    <row r="1204" spans="1:17" x14ac:dyDescent="0.25">
      <c r="A1204">
        <v>1813</v>
      </c>
      <c r="B1204">
        <v>207.11407</v>
      </c>
      <c r="C1204" s="4">
        <v>1</v>
      </c>
      <c r="H1204">
        <v>194.25840499999998</v>
      </c>
      <c r="I1204" s="3">
        <v>4</v>
      </c>
      <c r="P1204">
        <v>2</v>
      </c>
      <c r="Q1204" t="str">
        <f>CONCATENATE(C1204,E1204,G1204,I1204)</f>
        <v>14</v>
      </c>
    </row>
    <row r="1205" spans="1:17" x14ac:dyDescent="0.25">
      <c r="A1205">
        <v>1814</v>
      </c>
      <c r="B1205">
        <v>207.11407</v>
      </c>
      <c r="C1205" s="4">
        <v>1</v>
      </c>
      <c r="H1205">
        <v>194.25840499999998</v>
      </c>
      <c r="I1205" s="3">
        <v>4</v>
      </c>
      <c r="P1205">
        <v>2</v>
      </c>
      <c r="Q1205" t="str">
        <f>CONCATENATE(C1205,E1205,G1205,I1205)</f>
        <v>14</v>
      </c>
    </row>
    <row r="1206" spans="1:17" x14ac:dyDescent="0.25">
      <c r="A1206">
        <v>1815</v>
      </c>
      <c r="B1206">
        <v>207.11407</v>
      </c>
      <c r="C1206" s="4">
        <v>1</v>
      </c>
      <c r="H1206">
        <v>194.25840499999998</v>
      </c>
      <c r="I1206" s="3">
        <v>4</v>
      </c>
      <c r="P1206">
        <v>2</v>
      </c>
      <c r="Q1206" t="str">
        <f>CONCATENATE(C1206,E1206,G1206,I1206)</f>
        <v>14</v>
      </c>
    </row>
    <row r="1207" spans="1:17" x14ac:dyDescent="0.25">
      <c r="A1207">
        <v>1816</v>
      </c>
      <c r="B1207">
        <v>207.11407</v>
      </c>
      <c r="C1207" s="4">
        <v>1</v>
      </c>
      <c r="H1207">
        <v>194.25840499999998</v>
      </c>
      <c r="I1207" s="3">
        <v>4</v>
      </c>
      <c r="P1207">
        <v>2</v>
      </c>
      <c r="Q1207" t="str">
        <f>CONCATENATE(C1207,E1207,G1207,I1207)</f>
        <v>14</v>
      </c>
    </row>
    <row r="1208" spans="1:17" x14ac:dyDescent="0.25">
      <c r="A1208">
        <v>1817</v>
      </c>
      <c r="B1208">
        <v>207.11407</v>
      </c>
      <c r="C1208" s="4">
        <v>1</v>
      </c>
      <c r="H1208">
        <v>194.25840499999998</v>
      </c>
      <c r="I1208" s="3">
        <v>4</v>
      </c>
      <c r="P1208">
        <v>2</v>
      </c>
      <c r="Q1208" t="str">
        <f>CONCATENATE(C1208,E1208,G1208,I1208)</f>
        <v>14</v>
      </c>
    </row>
    <row r="1209" spans="1:17" x14ac:dyDescent="0.25">
      <c r="A1209">
        <v>1818</v>
      </c>
      <c r="B1209">
        <v>207.11407</v>
      </c>
      <c r="C1209" s="4">
        <v>1</v>
      </c>
      <c r="H1209">
        <v>194.25840499999998</v>
      </c>
      <c r="I1209" s="3">
        <v>4</v>
      </c>
      <c r="P1209">
        <v>2</v>
      </c>
      <c r="Q1209" t="str">
        <f>CONCATENATE(C1209,E1209,G1209,I1209)</f>
        <v>14</v>
      </c>
    </row>
    <row r="1210" spans="1:17" x14ac:dyDescent="0.25">
      <c r="A1210">
        <v>1819</v>
      </c>
      <c r="B1210">
        <v>207.11407</v>
      </c>
      <c r="C1210" s="4">
        <v>1</v>
      </c>
      <c r="H1210">
        <v>194.25840499999998</v>
      </c>
      <c r="I1210" s="3">
        <v>4</v>
      </c>
      <c r="P1210">
        <v>2</v>
      </c>
      <c r="Q1210" t="str">
        <f>CONCATENATE(C1210,E1210,G1210,I1210)</f>
        <v>14</v>
      </c>
    </row>
    <row r="1211" spans="1:17" x14ac:dyDescent="0.25">
      <c r="A1211">
        <v>1820</v>
      </c>
      <c r="B1211">
        <v>207.11407</v>
      </c>
      <c r="C1211" s="4">
        <v>1</v>
      </c>
      <c r="P1211">
        <v>1</v>
      </c>
      <c r="Q1211" t="str">
        <f>CONCATENATE(C1211,E1211,G1211,I1211)</f>
        <v>1</v>
      </c>
    </row>
    <row r="1212" spans="1:17" x14ac:dyDescent="0.25">
      <c r="A1212">
        <v>1821</v>
      </c>
      <c r="F1212">
        <v>203.73203100000001</v>
      </c>
      <c r="G1212" s="1">
        <v>3</v>
      </c>
      <c r="P1212">
        <v>1</v>
      </c>
      <c r="Q1212" t="str">
        <f>CONCATENATE(C1212,E1212,G1212,I1212)</f>
        <v>3</v>
      </c>
    </row>
    <row r="1213" spans="1:17" x14ac:dyDescent="0.25">
      <c r="A1213">
        <v>1822</v>
      </c>
      <c r="F1213">
        <v>203.73203100000001</v>
      </c>
      <c r="G1213" s="1">
        <v>3</v>
      </c>
      <c r="P1213">
        <v>1</v>
      </c>
      <c r="Q1213" t="str">
        <f>CONCATENATE(C1213,E1213,G1213,I1213)</f>
        <v>3</v>
      </c>
    </row>
    <row r="1214" spans="1:17" x14ac:dyDescent="0.25">
      <c r="A1214">
        <v>1823</v>
      </c>
      <c r="F1214">
        <v>205.06610000000001</v>
      </c>
      <c r="G1214" s="1">
        <v>3</v>
      </c>
      <c r="P1214">
        <v>1</v>
      </c>
      <c r="Q1214" t="str">
        <f>CONCATENATE(C1214,E1214,G1214,I1214)</f>
        <v>3</v>
      </c>
    </row>
    <row r="1215" spans="1:17" x14ac:dyDescent="0.25">
      <c r="A1215">
        <v>1824</v>
      </c>
      <c r="F1215">
        <v>205.06610000000001</v>
      </c>
      <c r="G1215" s="1">
        <v>3</v>
      </c>
      <c r="P1215">
        <v>1</v>
      </c>
      <c r="Q1215" t="str">
        <f>CONCATENATE(C1215,E1215,G1215,I1215)</f>
        <v>3</v>
      </c>
    </row>
    <row r="1216" spans="1:17" x14ac:dyDescent="0.25">
      <c r="A1216">
        <v>1825</v>
      </c>
      <c r="D1216">
        <v>216.751948</v>
      </c>
      <c r="E1216" s="2">
        <v>2</v>
      </c>
      <c r="F1216">
        <v>205.06610000000001</v>
      </c>
      <c r="G1216" s="1">
        <v>3</v>
      </c>
      <c r="P1216">
        <v>2</v>
      </c>
      <c r="Q1216" t="str">
        <f>CONCATENATE(C1216,E1216,G1216,I1216)</f>
        <v>23</v>
      </c>
    </row>
    <row r="1217" spans="1:17" x14ac:dyDescent="0.25">
      <c r="A1217">
        <v>1826</v>
      </c>
      <c r="D1217">
        <v>216.751948</v>
      </c>
      <c r="E1217" s="2">
        <v>2</v>
      </c>
      <c r="F1217">
        <v>205.06610000000001</v>
      </c>
      <c r="G1217" s="1">
        <v>3</v>
      </c>
      <c r="P1217">
        <v>2</v>
      </c>
      <c r="Q1217" t="str">
        <f>CONCATENATE(C1217,E1217,G1217,I1217)</f>
        <v>23</v>
      </c>
    </row>
    <row r="1218" spans="1:17" x14ac:dyDescent="0.25">
      <c r="A1218">
        <v>1827</v>
      </c>
      <c r="D1218">
        <v>216.751948</v>
      </c>
      <c r="E1218" s="2">
        <v>2</v>
      </c>
      <c r="F1218">
        <v>205.06610000000001</v>
      </c>
      <c r="G1218" s="1">
        <v>3</v>
      </c>
      <c r="P1218">
        <v>2</v>
      </c>
      <c r="Q1218" t="str">
        <f>CONCATENATE(C1218,E1218,G1218,I1218)</f>
        <v>23</v>
      </c>
    </row>
    <row r="1219" spans="1:17" x14ac:dyDescent="0.25">
      <c r="A1219">
        <v>1828</v>
      </c>
      <c r="D1219">
        <v>216.751948</v>
      </c>
      <c r="E1219" s="2">
        <v>2</v>
      </c>
      <c r="F1219">
        <v>205.06610000000001</v>
      </c>
      <c r="G1219" s="1">
        <v>3</v>
      </c>
      <c r="P1219">
        <v>2</v>
      </c>
      <c r="Q1219" t="str">
        <f>CONCATENATE(C1219,E1219,G1219,I1219)</f>
        <v>23</v>
      </c>
    </row>
    <row r="1220" spans="1:17" x14ac:dyDescent="0.25">
      <c r="A1220">
        <v>1829</v>
      </c>
      <c r="D1220">
        <v>216.751948</v>
      </c>
      <c r="E1220" s="2">
        <v>2</v>
      </c>
      <c r="F1220">
        <v>205.06610000000001</v>
      </c>
      <c r="G1220" s="1">
        <v>3</v>
      </c>
      <c r="P1220">
        <v>2</v>
      </c>
      <c r="Q1220" t="str">
        <f>CONCATENATE(C1220,E1220,G1220,I1220)</f>
        <v>23</v>
      </c>
    </row>
    <row r="1221" spans="1:17" x14ac:dyDescent="0.25">
      <c r="A1221">
        <v>1830</v>
      </c>
      <c r="D1221">
        <v>216.751948</v>
      </c>
      <c r="E1221" s="2">
        <v>2</v>
      </c>
      <c r="F1221">
        <v>205.06610000000001</v>
      </c>
      <c r="G1221" s="1">
        <v>3</v>
      </c>
      <c r="P1221">
        <v>2</v>
      </c>
      <c r="Q1221" t="str">
        <f>CONCATENATE(C1221,E1221,G1221,I1221)</f>
        <v>23</v>
      </c>
    </row>
    <row r="1222" spans="1:17" x14ac:dyDescent="0.25">
      <c r="A1222">
        <v>1831</v>
      </c>
      <c r="D1222">
        <v>216.751948</v>
      </c>
      <c r="E1222" s="2">
        <v>2</v>
      </c>
      <c r="F1222">
        <v>205.06610000000001</v>
      </c>
      <c r="G1222" s="1">
        <v>3</v>
      </c>
      <c r="P1222">
        <v>2</v>
      </c>
      <c r="Q1222" t="str">
        <f>CONCATENATE(C1222,E1222,G1222,I1222)</f>
        <v>23</v>
      </c>
    </row>
    <row r="1223" spans="1:17" x14ac:dyDescent="0.25">
      <c r="A1223">
        <v>1832</v>
      </c>
      <c r="D1223">
        <v>216.751948</v>
      </c>
      <c r="E1223" s="2">
        <v>2</v>
      </c>
      <c r="F1223">
        <v>205.06610000000001</v>
      </c>
      <c r="G1223" s="1">
        <v>3</v>
      </c>
      <c r="P1223">
        <v>2</v>
      </c>
      <c r="Q1223" t="str">
        <f>CONCATENATE(C1223,E1223,G1223,I1223)</f>
        <v>23</v>
      </c>
    </row>
    <row r="1224" spans="1:17" x14ac:dyDescent="0.25">
      <c r="A1224">
        <v>1833</v>
      </c>
      <c r="D1224">
        <v>216.751948</v>
      </c>
      <c r="E1224" s="2">
        <v>2</v>
      </c>
      <c r="F1224">
        <v>205.06610000000001</v>
      </c>
      <c r="G1224" s="1">
        <v>3</v>
      </c>
      <c r="P1224">
        <v>2</v>
      </c>
      <c r="Q1224" t="str">
        <f>CONCATENATE(C1224,E1224,G1224,I1224)</f>
        <v>23</v>
      </c>
    </row>
    <row r="1225" spans="1:17" x14ac:dyDescent="0.25">
      <c r="A1225">
        <v>1834</v>
      </c>
      <c r="D1225">
        <v>216.751948</v>
      </c>
      <c r="E1225" s="2">
        <v>2</v>
      </c>
      <c r="F1225">
        <v>205.06610000000001</v>
      </c>
      <c r="G1225" s="1">
        <v>3</v>
      </c>
      <c r="P1225">
        <v>2</v>
      </c>
      <c r="Q1225" t="str">
        <f>CONCATENATE(C1225,E1225,G1225,I1225)</f>
        <v>23</v>
      </c>
    </row>
    <row r="1226" spans="1:17" x14ac:dyDescent="0.25">
      <c r="A1226">
        <v>1835</v>
      </c>
      <c r="D1226">
        <v>216.751948</v>
      </c>
      <c r="E1226" s="2">
        <v>2</v>
      </c>
      <c r="F1226">
        <v>205.06610000000001</v>
      </c>
      <c r="G1226" s="1">
        <v>3</v>
      </c>
      <c r="P1226">
        <v>2</v>
      </c>
      <c r="Q1226" t="str">
        <f>CONCATENATE(C1226,E1226,G1226,I1226)</f>
        <v>23</v>
      </c>
    </row>
    <row r="1227" spans="1:17" x14ac:dyDescent="0.25">
      <c r="A1227">
        <v>1836</v>
      </c>
      <c r="D1227">
        <v>216.751948</v>
      </c>
      <c r="E1227" s="2">
        <v>2</v>
      </c>
      <c r="F1227">
        <v>205.06610000000001</v>
      </c>
      <c r="G1227" s="1">
        <v>3</v>
      </c>
      <c r="P1227">
        <v>2</v>
      </c>
      <c r="Q1227" t="str">
        <f>CONCATENATE(C1227,E1227,G1227,I1227)</f>
        <v>23</v>
      </c>
    </row>
    <row r="1228" spans="1:17" x14ac:dyDescent="0.25">
      <c r="A1228">
        <v>1837</v>
      </c>
      <c r="D1228">
        <v>216.751948</v>
      </c>
      <c r="E1228" s="2">
        <v>2</v>
      </c>
      <c r="F1228">
        <v>205.06610000000001</v>
      </c>
      <c r="G1228" s="1">
        <v>3</v>
      </c>
      <c r="P1228">
        <v>2</v>
      </c>
      <c r="Q1228" t="str">
        <f>CONCATENATE(C1228,E1228,G1228,I1228)</f>
        <v>23</v>
      </c>
    </row>
    <row r="1229" spans="1:17" x14ac:dyDescent="0.25">
      <c r="A1229">
        <v>1838</v>
      </c>
      <c r="D1229">
        <v>216.751948</v>
      </c>
      <c r="E1229" s="2">
        <v>2</v>
      </c>
      <c r="F1229">
        <v>205.06610000000001</v>
      </c>
      <c r="G1229" s="1">
        <v>3</v>
      </c>
      <c r="P1229">
        <v>2</v>
      </c>
      <c r="Q1229" t="str">
        <f>CONCATENATE(C1229,E1229,G1229,I1229)</f>
        <v>23</v>
      </c>
    </row>
    <row r="1230" spans="1:17" x14ac:dyDescent="0.25">
      <c r="A1230">
        <v>1839</v>
      </c>
      <c r="D1230">
        <v>216.751948</v>
      </c>
      <c r="E1230" s="2">
        <v>2</v>
      </c>
      <c r="F1230">
        <v>205.06610000000001</v>
      </c>
      <c r="G1230" s="1">
        <v>3</v>
      </c>
      <c r="P1230">
        <v>2</v>
      </c>
      <c r="Q1230" t="str">
        <f>CONCATENATE(C1230,E1230,G1230,I1230)</f>
        <v>23</v>
      </c>
    </row>
    <row r="1231" spans="1:17" x14ac:dyDescent="0.25">
      <c r="A1231">
        <v>1840</v>
      </c>
      <c r="D1231">
        <v>216.751948</v>
      </c>
      <c r="E1231" s="2">
        <v>2</v>
      </c>
      <c r="P1231">
        <v>1</v>
      </c>
      <c r="Q1231" t="str">
        <f>CONCATENATE(C1231,E1231,G1231,I1231)</f>
        <v>2</v>
      </c>
    </row>
    <row r="1232" spans="1:17" x14ac:dyDescent="0.25">
      <c r="A1232">
        <v>1841</v>
      </c>
      <c r="D1232">
        <v>216.751948</v>
      </c>
      <c r="E1232" s="2">
        <v>2</v>
      </c>
      <c r="P1232">
        <v>1</v>
      </c>
      <c r="Q1232" t="str">
        <f>CONCATENATE(C1232,E1232,G1232,I1232)</f>
        <v>2</v>
      </c>
    </row>
    <row r="1233" spans="1:17" x14ac:dyDescent="0.25">
      <c r="A1233">
        <v>1842</v>
      </c>
      <c r="D1233">
        <v>216.751948</v>
      </c>
      <c r="E1233" s="2">
        <v>2</v>
      </c>
      <c r="P1233">
        <v>1</v>
      </c>
      <c r="Q1233" t="str">
        <f>CONCATENATE(C1233,E1233,G1233,I1233)</f>
        <v>2</v>
      </c>
    </row>
    <row r="1234" spans="1:17" x14ac:dyDescent="0.25">
      <c r="A1234">
        <v>1843</v>
      </c>
      <c r="H1234">
        <v>214.04124300000001</v>
      </c>
      <c r="I1234" s="3">
        <v>4</v>
      </c>
      <c r="P1234">
        <v>1</v>
      </c>
      <c r="Q1234" t="str">
        <f>CONCATENATE(C1234,E1234,G1234,I1234)</f>
        <v>4</v>
      </c>
    </row>
    <row r="1235" spans="1:17" x14ac:dyDescent="0.25">
      <c r="A1235">
        <v>1844</v>
      </c>
      <c r="B1235">
        <v>226.63068999999999</v>
      </c>
      <c r="C1235" s="4">
        <v>1</v>
      </c>
      <c r="H1235">
        <v>214.04124300000001</v>
      </c>
      <c r="I1235" s="3">
        <v>4</v>
      </c>
      <c r="P1235">
        <v>2</v>
      </c>
      <c r="Q1235" t="str">
        <f>CONCATENATE(C1235,E1235,G1235,I1235)</f>
        <v>14</v>
      </c>
    </row>
    <row r="1236" spans="1:17" x14ac:dyDescent="0.25">
      <c r="A1236">
        <v>1845</v>
      </c>
      <c r="B1236">
        <v>226.63068999999999</v>
      </c>
      <c r="C1236" s="4">
        <v>1</v>
      </c>
      <c r="H1236">
        <v>214.04124300000001</v>
      </c>
      <c r="I1236" s="3">
        <v>4</v>
      </c>
      <c r="P1236">
        <v>2</v>
      </c>
      <c r="Q1236" t="str">
        <f>CONCATENATE(C1236,E1236,G1236,I1236)</f>
        <v>14</v>
      </c>
    </row>
    <row r="1237" spans="1:17" x14ac:dyDescent="0.25">
      <c r="A1237">
        <v>1846</v>
      </c>
      <c r="B1237">
        <v>226.63068999999999</v>
      </c>
      <c r="C1237" s="4">
        <v>1</v>
      </c>
      <c r="H1237">
        <v>214.04124300000001</v>
      </c>
      <c r="I1237" s="3">
        <v>4</v>
      </c>
      <c r="P1237">
        <v>2</v>
      </c>
      <c r="Q1237" t="str">
        <f>CONCATENATE(C1237,E1237,G1237,I1237)</f>
        <v>14</v>
      </c>
    </row>
    <row r="1238" spans="1:17" x14ac:dyDescent="0.25">
      <c r="A1238">
        <v>1847</v>
      </c>
      <c r="B1238">
        <v>226.63068999999999</v>
      </c>
      <c r="C1238" s="4">
        <v>1</v>
      </c>
      <c r="H1238">
        <v>214.04124300000001</v>
      </c>
      <c r="I1238" s="3">
        <v>4</v>
      </c>
      <c r="P1238">
        <v>2</v>
      </c>
      <c r="Q1238" t="str">
        <f>CONCATENATE(C1238,E1238,G1238,I1238)</f>
        <v>14</v>
      </c>
    </row>
    <row r="1239" spans="1:17" x14ac:dyDescent="0.25">
      <c r="A1239">
        <v>1848</v>
      </c>
      <c r="B1239">
        <v>226.63068999999999</v>
      </c>
      <c r="C1239" s="4">
        <v>1</v>
      </c>
      <c r="H1239">
        <v>214.04124300000001</v>
      </c>
      <c r="I1239" s="3">
        <v>4</v>
      </c>
      <c r="P1239">
        <v>2</v>
      </c>
      <c r="Q1239" t="str">
        <f>CONCATENATE(C1239,E1239,G1239,I1239)</f>
        <v>14</v>
      </c>
    </row>
    <row r="1240" spans="1:17" x14ac:dyDescent="0.25">
      <c r="A1240">
        <v>1849</v>
      </c>
      <c r="B1240">
        <v>226.63068999999999</v>
      </c>
      <c r="C1240" s="4">
        <v>1</v>
      </c>
      <c r="H1240">
        <v>214.04124300000001</v>
      </c>
      <c r="I1240" s="3">
        <v>4</v>
      </c>
      <c r="P1240">
        <v>2</v>
      </c>
      <c r="Q1240" t="str">
        <f>CONCATENATE(C1240,E1240,G1240,I1240)</f>
        <v>14</v>
      </c>
    </row>
    <row r="1241" spans="1:17" x14ac:dyDescent="0.25">
      <c r="A1241">
        <v>1850</v>
      </c>
      <c r="B1241">
        <v>226.63068999999999</v>
      </c>
      <c r="C1241" s="4">
        <v>1</v>
      </c>
      <c r="H1241">
        <v>214.04124300000001</v>
      </c>
      <c r="I1241" s="3">
        <v>4</v>
      </c>
      <c r="P1241">
        <v>2</v>
      </c>
      <c r="Q1241" t="str">
        <f>CONCATENATE(C1241,E1241,G1241,I1241)</f>
        <v>14</v>
      </c>
    </row>
    <row r="1242" spans="1:17" x14ac:dyDescent="0.25">
      <c r="A1242">
        <v>1851</v>
      </c>
      <c r="B1242">
        <v>226.63068999999999</v>
      </c>
      <c r="C1242" s="4">
        <v>1</v>
      </c>
      <c r="H1242">
        <v>214.04124300000001</v>
      </c>
      <c r="I1242" s="3">
        <v>4</v>
      </c>
      <c r="P1242">
        <v>2</v>
      </c>
      <c r="Q1242" t="str">
        <f>CONCATENATE(C1242,E1242,G1242,I1242)</f>
        <v>14</v>
      </c>
    </row>
    <row r="1243" spans="1:17" x14ac:dyDescent="0.25">
      <c r="A1243">
        <v>1852</v>
      </c>
      <c r="B1243">
        <v>226.63068999999999</v>
      </c>
      <c r="C1243" s="4">
        <v>1</v>
      </c>
      <c r="H1243">
        <v>214.04124300000001</v>
      </c>
      <c r="I1243" s="3">
        <v>4</v>
      </c>
      <c r="P1243">
        <v>2</v>
      </c>
      <c r="Q1243" t="str">
        <f>CONCATENATE(C1243,E1243,G1243,I1243)</f>
        <v>14</v>
      </c>
    </row>
    <row r="1244" spans="1:17" x14ac:dyDescent="0.25">
      <c r="A1244">
        <v>1853</v>
      </c>
      <c r="B1244">
        <v>226.63068999999999</v>
      </c>
      <c r="C1244" s="4">
        <v>1</v>
      </c>
      <c r="H1244">
        <v>214.10151200000001</v>
      </c>
      <c r="I1244" s="3">
        <v>4</v>
      </c>
      <c r="P1244">
        <v>2</v>
      </c>
      <c r="Q1244" t="str">
        <f>CONCATENATE(C1244,E1244,G1244,I1244)</f>
        <v>14</v>
      </c>
    </row>
    <row r="1245" spans="1:17" x14ac:dyDescent="0.25">
      <c r="A1245">
        <v>1854</v>
      </c>
      <c r="B1245">
        <v>226.63068999999999</v>
      </c>
      <c r="C1245" s="4">
        <v>1</v>
      </c>
      <c r="H1245">
        <v>214.10151200000001</v>
      </c>
      <c r="I1245" s="3">
        <v>4</v>
      </c>
      <c r="P1245">
        <v>2</v>
      </c>
      <c r="Q1245" t="str">
        <f>CONCATENATE(C1245,E1245,G1245,I1245)</f>
        <v>14</v>
      </c>
    </row>
    <row r="1246" spans="1:17" x14ac:dyDescent="0.25">
      <c r="A1246">
        <v>1855</v>
      </c>
      <c r="B1246">
        <v>226.63068999999999</v>
      </c>
      <c r="C1246" s="4">
        <v>1</v>
      </c>
      <c r="H1246">
        <v>214.10151200000001</v>
      </c>
      <c r="I1246" s="3">
        <v>4</v>
      </c>
      <c r="P1246">
        <v>2</v>
      </c>
      <c r="Q1246" t="str">
        <f>CONCATENATE(C1246,E1246,G1246,I1246)</f>
        <v>14</v>
      </c>
    </row>
    <row r="1247" spans="1:17" x14ac:dyDescent="0.25">
      <c r="A1247">
        <v>1856</v>
      </c>
      <c r="B1247">
        <v>226.63068999999999</v>
      </c>
      <c r="C1247" s="4">
        <v>1</v>
      </c>
      <c r="H1247">
        <v>214.10151200000001</v>
      </c>
      <c r="I1247" s="3">
        <v>4</v>
      </c>
      <c r="P1247">
        <v>2</v>
      </c>
      <c r="Q1247" t="str">
        <f>CONCATENATE(C1247,E1247,G1247,I1247)</f>
        <v>14</v>
      </c>
    </row>
    <row r="1248" spans="1:17" x14ac:dyDescent="0.25">
      <c r="A1248">
        <v>1857</v>
      </c>
      <c r="B1248">
        <v>226.63068999999999</v>
      </c>
      <c r="C1248" s="4">
        <v>1</v>
      </c>
      <c r="H1248">
        <v>214.10151200000001</v>
      </c>
      <c r="I1248" s="3">
        <v>4</v>
      </c>
      <c r="P1248">
        <v>2</v>
      </c>
      <c r="Q1248" t="str">
        <f>CONCATENATE(C1248,E1248,G1248,I1248)</f>
        <v>14</v>
      </c>
    </row>
    <row r="1249" spans="1:17" x14ac:dyDescent="0.25">
      <c r="A1249">
        <v>1858</v>
      </c>
      <c r="B1249">
        <v>226.63068999999999</v>
      </c>
      <c r="C1249" s="4">
        <v>1</v>
      </c>
      <c r="H1249">
        <v>214.10151200000001</v>
      </c>
      <c r="I1249" s="3">
        <v>4</v>
      </c>
      <c r="P1249">
        <v>2</v>
      </c>
      <c r="Q1249" t="str">
        <f>CONCATENATE(C1249,E1249,G1249,I1249)</f>
        <v>14</v>
      </c>
    </row>
    <row r="1250" spans="1:17" x14ac:dyDescent="0.25">
      <c r="A1250">
        <v>1859</v>
      </c>
      <c r="B1250">
        <v>226.63068999999999</v>
      </c>
      <c r="C1250" s="4">
        <v>1</v>
      </c>
      <c r="H1250">
        <v>214.10151200000001</v>
      </c>
      <c r="I1250" s="3">
        <v>4</v>
      </c>
      <c r="P1250">
        <v>2</v>
      </c>
      <c r="Q1250" t="str">
        <f>CONCATENATE(C1250,E1250,G1250,I1250)</f>
        <v>14</v>
      </c>
    </row>
    <row r="1251" spans="1:17" x14ac:dyDescent="0.25">
      <c r="A1251">
        <v>1860</v>
      </c>
      <c r="B1251">
        <v>226.63068999999999</v>
      </c>
      <c r="C1251" s="4">
        <v>1</v>
      </c>
      <c r="H1251">
        <v>214.10151200000001</v>
      </c>
      <c r="I1251" s="3">
        <v>4</v>
      </c>
      <c r="P1251">
        <v>2</v>
      </c>
      <c r="Q1251" t="str">
        <f>CONCATENATE(C1251,E1251,G1251,I1251)</f>
        <v>14</v>
      </c>
    </row>
    <row r="1252" spans="1:17" x14ac:dyDescent="0.25">
      <c r="A1252">
        <v>1861</v>
      </c>
      <c r="B1252">
        <v>226.63068999999999</v>
      </c>
      <c r="C1252" s="4">
        <v>1</v>
      </c>
      <c r="P1252">
        <v>1</v>
      </c>
      <c r="Q1252" t="str">
        <f>CONCATENATE(C1252,E1252,G1252,I1252)</f>
        <v>1</v>
      </c>
    </row>
    <row r="1253" spans="1:17" x14ac:dyDescent="0.25">
      <c r="A1253">
        <v>1862</v>
      </c>
      <c r="F1253">
        <v>223.19718799999998</v>
      </c>
      <c r="G1253" s="1">
        <v>3</v>
      </c>
      <c r="P1253">
        <v>1</v>
      </c>
      <c r="Q1253" t="str">
        <f>CONCATENATE(C1253,E1253,G1253,I1253)</f>
        <v>3</v>
      </c>
    </row>
    <row r="1254" spans="1:17" x14ac:dyDescent="0.25">
      <c r="A1254">
        <v>1863</v>
      </c>
      <c r="F1254">
        <v>223.19718799999998</v>
      </c>
      <c r="G1254" s="1">
        <v>3</v>
      </c>
      <c r="P1254">
        <v>1</v>
      </c>
      <c r="Q1254" t="str">
        <f>CONCATENATE(C1254,E1254,G1254,I1254)</f>
        <v>3</v>
      </c>
    </row>
    <row r="1255" spans="1:17" x14ac:dyDescent="0.25">
      <c r="A1255">
        <v>1864</v>
      </c>
      <c r="F1255">
        <v>223.19718799999998</v>
      </c>
      <c r="G1255" s="1">
        <v>3</v>
      </c>
      <c r="P1255">
        <v>1</v>
      </c>
      <c r="Q1255" t="str">
        <f>CONCATENATE(C1255,E1255,G1255,I1255)</f>
        <v>3</v>
      </c>
    </row>
    <row r="1256" spans="1:17" x14ac:dyDescent="0.25">
      <c r="A1256">
        <v>1865</v>
      </c>
      <c r="F1256">
        <v>223.19718799999998</v>
      </c>
      <c r="G1256" s="1">
        <v>3</v>
      </c>
      <c r="P1256">
        <v>1</v>
      </c>
      <c r="Q1256" t="str">
        <f>CONCATENATE(C1256,E1256,G1256,I1256)</f>
        <v>3</v>
      </c>
    </row>
    <row r="1257" spans="1:17" x14ac:dyDescent="0.25">
      <c r="A1257">
        <v>1866</v>
      </c>
      <c r="D1257">
        <v>238.37670399999999</v>
      </c>
      <c r="E1257" s="2">
        <v>2</v>
      </c>
      <c r="F1257">
        <v>223.19718799999998</v>
      </c>
      <c r="G1257" s="1">
        <v>3</v>
      </c>
      <c r="P1257">
        <v>2</v>
      </c>
      <c r="Q1257" t="str">
        <f>CONCATENATE(C1257,E1257,G1257,I1257)</f>
        <v>23</v>
      </c>
    </row>
    <row r="1258" spans="1:17" x14ac:dyDescent="0.25">
      <c r="A1258">
        <v>1867</v>
      </c>
      <c r="D1258">
        <v>238.37670399999999</v>
      </c>
      <c r="E1258" s="2">
        <v>2</v>
      </c>
      <c r="F1258">
        <v>223.19718799999998</v>
      </c>
      <c r="G1258" s="1">
        <v>3</v>
      </c>
      <c r="P1258">
        <v>2</v>
      </c>
      <c r="Q1258" t="str">
        <f>CONCATENATE(C1258,E1258,G1258,I1258)</f>
        <v>23</v>
      </c>
    </row>
    <row r="1259" spans="1:17" x14ac:dyDescent="0.25">
      <c r="A1259">
        <v>1868</v>
      </c>
      <c r="D1259">
        <v>238.37670399999999</v>
      </c>
      <c r="E1259" s="2">
        <v>2</v>
      </c>
      <c r="F1259">
        <v>223.19718799999998</v>
      </c>
      <c r="G1259" s="1">
        <v>3</v>
      </c>
      <c r="P1259">
        <v>2</v>
      </c>
      <c r="Q1259" t="str">
        <f>CONCATENATE(C1259,E1259,G1259,I1259)</f>
        <v>23</v>
      </c>
    </row>
    <row r="1260" spans="1:17" x14ac:dyDescent="0.25">
      <c r="A1260">
        <v>1869</v>
      </c>
      <c r="D1260">
        <v>238.37670399999999</v>
      </c>
      <c r="E1260" s="2">
        <v>2</v>
      </c>
      <c r="F1260">
        <v>223.19718799999998</v>
      </c>
      <c r="G1260" s="1">
        <v>3</v>
      </c>
      <c r="P1260">
        <v>2</v>
      </c>
      <c r="Q1260" t="str">
        <f>CONCATENATE(C1260,E1260,G1260,I1260)</f>
        <v>23</v>
      </c>
    </row>
    <row r="1261" spans="1:17" x14ac:dyDescent="0.25">
      <c r="A1261">
        <v>1870</v>
      </c>
      <c r="D1261">
        <v>238.37670399999999</v>
      </c>
      <c r="E1261" s="2">
        <v>2</v>
      </c>
      <c r="F1261">
        <v>223.19718799999998</v>
      </c>
      <c r="G1261" s="1">
        <v>3</v>
      </c>
      <c r="P1261">
        <v>2</v>
      </c>
      <c r="Q1261" t="str">
        <f>CONCATENATE(C1261,E1261,G1261,I1261)</f>
        <v>23</v>
      </c>
    </row>
    <row r="1262" spans="1:17" x14ac:dyDescent="0.25">
      <c r="A1262">
        <v>1871</v>
      </c>
      <c r="D1262">
        <v>238.37670399999999</v>
      </c>
      <c r="E1262" s="2">
        <v>2</v>
      </c>
      <c r="F1262">
        <v>223.19718799999998</v>
      </c>
      <c r="G1262" s="1">
        <v>3</v>
      </c>
      <c r="P1262">
        <v>2</v>
      </c>
      <c r="Q1262" t="str">
        <f>CONCATENATE(C1262,E1262,G1262,I1262)</f>
        <v>23</v>
      </c>
    </row>
    <row r="1263" spans="1:17" x14ac:dyDescent="0.25">
      <c r="A1263">
        <v>1872</v>
      </c>
      <c r="D1263">
        <v>238.37670399999999</v>
      </c>
      <c r="E1263" s="2">
        <v>2</v>
      </c>
      <c r="F1263">
        <v>223.19718799999998</v>
      </c>
      <c r="G1263" s="1">
        <v>3</v>
      </c>
      <c r="P1263">
        <v>2</v>
      </c>
      <c r="Q1263" t="str">
        <f>CONCATENATE(C1263,E1263,G1263,I1263)</f>
        <v>23</v>
      </c>
    </row>
    <row r="1264" spans="1:17" x14ac:dyDescent="0.25">
      <c r="A1264">
        <v>1873</v>
      </c>
      <c r="D1264">
        <v>238.37670399999999</v>
      </c>
      <c r="E1264" s="2">
        <v>2</v>
      </c>
      <c r="F1264">
        <v>223.19718799999998</v>
      </c>
      <c r="G1264" s="1">
        <v>3</v>
      </c>
      <c r="P1264">
        <v>2</v>
      </c>
      <c r="Q1264" t="str">
        <f>CONCATENATE(C1264,E1264,G1264,I1264)</f>
        <v>23</v>
      </c>
    </row>
    <row r="1265" spans="1:17" x14ac:dyDescent="0.25">
      <c r="A1265">
        <v>1874</v>
      </c>
      <c r="D1265">
        <v>238.37670399999999</v>
      </c>
      <c r="E1265" s="2">
        <v>2</v>
      </c>
      <c r="F1265">
        <v>223.19718799999998</v>
      </c>
      <c r="G1265" s="1">
        <v>3</v>
      </c>
      <c r="P1265">
        <v>2</v>
      </c>
      <c r="Q1265" t="str">
        <f>CONCATENATE(C1265,E1265,G1265,I1265)</f>
        <v>23</v>
      </c>
    </row>
    <row r="1266" spans="1:17" x14ac:dyDescent="0.25">
      <c r="A1266">
        <v>1875</v>
      </c>
      <c r="D1266">
        <v>238.37670399999999</v>
      </c>
      <c r="E1266" s="2">
        <v>2</v>
      </c>
      <c r="F1266">
        <v>223.19718799999998</v>
      </c>
      <c r="G1266" s="1">
        <v>3</v>
      </c>
      <c r="P1266">
        <v>2</v>
      </c>
      <c r="Q1266" t="str">
        <f>CONCATENATE(C1266,E1266,G1266,I1266)</f>
        <v>23</v>
      </c>
    </row>
    <row r="1267" spans="1:17" x14ac:dyDescent="0.25">
      <c r="A1267">
        <v>1876</v>
      </c>
      <c r="D1267">
        <v>238.37670399999999</v>
      </c>
      <c r="E1267" s="2">
        <v>2</v>
      </c>
      <c r="F1267">
        <v>223.19718799999998</v>
      </c>
      <c r="G1267" s="1">
        <v>3</v>
      </c>
      <c r="P1267">
        <v>2</v>
      </c>
      <c r="Q1267" t="str">
        <f>CONCATENATE(C1267,E1267,G1267,I1267)</f>
        <v>23</v>
      </c>
    </row>
    <row r="1268" spans="1:17" x14ac:dyDescent="0.25">
      <c r="A1268">
        <v>1877</v>
      </c>
      <c r="D1268">
        <v>238.37670399999999</v>
      </c>
      <c r="E1268" s="2">
        <v>2</v>
      </c>
      <c r="F1268">
        <v>223.19718799999998</v>
      </c>
      <c r="G1268" s="1">
        <v>3</v>
      </c>
      <c r="P1268">
        <v>2</v>
      </c>
      <c r="Q1268" t="str">
        <f>CONCATENATE(C1268,E1268,G1268,I1268)</f>
        <v>23</v>
      </c>
    </row>
    <row r="1269" spans="1:17" x14ac:dyDescent="0.25">
      <c r="A1269">
        <v>1878</v>
      </c>
      <c r="D1269">
        <v>238.37670399999999</v>
      </c>
      <c r="E1269" s="2">
        <v>2</v>
      </c>
      <c r="F1269">
        <v>223.19718799999998</v>
      </c>
      <c r="G1269" s="1">
        <v>3</v>
      </c>
      <c r="P1269">
        <v>2</v>
      </c>
      <c r="Q1269" t="str">
        <f>CONCATENATE(C1269,E1269,G1269,I1269)</f>
        <v>23</v>
      </c>
    </row>
    <row r="1270" spans="1:17" x14ac:dyDescent="0.25">
      <c r="A1270">
        <v>1879</v>
      </c>
      <c r="D1270">
        <v>238.37670399999999</v>
      </c>
      <c r="E1270" s="2">
        <v>2</v>
      </c>
      <c r="F1270">
        <v>223.257453</v>
      </c>
      <c r="G1270" s="1">
        <v>3</v>
      </c>
      <c r="P1270">
        <v>2</v>
      </c>
      <c r="Q1270" t="str">
        <f>CONCATENATE(C1270,E1270,G1270,I1270)</f>
        <v>23</v>
      </c>
    </row>
    <row r="1271" spans="1:17" x14ac:dyDescent="0.25">
      <c r="A1271">
        <v>1880</v>
      </c>
      <c r="D1271">
        <v>238.37670399999999</v>
      </c>
      <c r="E1271" s="2">
        <v>2</v>
      </c>
      <c r="F1271">
        <v>223.37788699999999</v>
      </c>
      <c r="G1271" s="1">
        <v>3</v>
      </c>
      <c r="P1271">
        <v>2</v>
      </c>
      <c r="Q1271" t="str">
        <f>CONCATENATE(C1271,E1271,G1271,I1271)</f>
        <v>23</v>
      </c>
    </row>
    <row r="1272" spans="1:17" x14ac:dyDescent="0.25">
      <c r="A1272">
        <v>1881</v>
      </c>
      <c r="D1272">
        <v>238.37670399999999</v>
      </c>
      <c r="E1272" s="2">
        <v>2</v>
      </c>
      <c r="F1272">
        <v>223.37788699999999</v>
      </c>
      <c r="G1272" s="1">
        <v>3</v>
      </c>
      <c r="P1272">
        <v>2</v>
      </c>
      <c r="Q1272" t="str">
        <f>CONCATENATE(C1272,E1272,G1272,I1272)</f>
        <v>23</v>
      </c>
    </row>
    <row r="1273" spans="1:17" x14ac:dyDescent="0.25">
      <c r="A1273">
        <v>1882</v>
      </c>
      <c r="D1273">
        <v>238.37670399999999</v>
      </c>
      <c r="E1273" s="2">
        <v>2</v>
      </c>
      <c r="F1273">
        <v>223.37788699999999</v>
      </c>
      <c r="G1273" s="1">
        <v>3</v>
      </c>
      <c r="P1273">
        <v>2</v>
      </c>
      <c r="Q1273" t="str">
        <f>CONCATENATE(C1273,E1273,G1273,I1273)</f>
        <v>23</v>
      </c>
    </row>
    <row r="1274" spans="1:17" x14ac:dyDescent="0.25">
      <c r="A1274">
        <v>1883</v>
      </c>
      <c r="D1274">
        <v>238.37670399999999</v>
      </c>
      <c r="E1274" s="2">
        <v>2</v>
      </c>
      <c r="P1274">
        <v>1</v>
      </c>
      <c r="Q1274" t="str">
        <f>CONCATENATE(C1274,E1274,G1274,I1274)</f>
        <v>2</v>
      </c>
    </row>
    <row r="1275" spans="1:17" x14ac:dyDescent="0.25">
      <c r="A1275">
        <v>1884</v>
      </c>
      <c r="B1275">
        <v>246.93028200000001</v>
      </c>
      <c r="C1275" s="4">
        <v>1</v>
      </c>
      <c r="D1275">
        <v>238.37670399999999</v>
      </c>
      <c r="E1275" s="2">
        <v>2</v>
      </c>
      <c r="P1275">
        <v>2</v>
      </c>
      <c r="Q1275" t="str">
        <f>CONCATENATE(C1275,E1275,G1275,I1275)</f>
        <v>12</v>
      </c>
    </row>
    <row r="1276" spans="1:17" x14ac:dyDescent="0.25">
      <c r="A1276">
        <v>1885</v>
      </c>
      <c r="B1276">
        <v>246.93028200000001</v>
      </c>
      <c r="C1276" s="4">
        <v>1</v>
      </c>
      <c r="D1276">
        <v>238.37670399999999</v>
      </c>
      <c r="E1276" s="2">
        <v>2</v>
      </c>
      <c r="P1276">
        <v>2</v>
      </c>
      <c r="Q1276" t="str">
        <f>CONCATENATE(C1276,E1276,G1276,I1276)</f>
        <v>12</v>
      </c>
    </row>
    <row r="1277" spans="1:17" x14ac:dyDescent="0.25">
      <c r="A1277">
        <v>1886</v>
      </c>
      <c r="B1277">
        <v>246.93028200000001</v>
      </c>
      <c r="C1277" s="4">
        <v>1</v>
      </c>
      <c r="H1277">
        <v>233.67829799999998</v>
      </c>
      <c r="I1277" s="3">
        <v>4</v>
      </c>
      <c r="P1277">
        <v>2</v>
      </c>
      <c r="Q1277" t="str">
        <f>CONCATENATE(C1277,E1277,G1277,I1277)</f>
        <v>14</v>
      </c>
    </row>
    <row r="1278" spans="1:17" x14ac:dyDescent="0.25">
      <c r="A1278">
        <v>1887</v>
      </c>
      <c r="B1278">
        <v>246.93028200000001</v>
      </c>
      <c r="C1278" s="4">
        <v>1</v>
      </c>
      <c r="H1278">
        <v>233.67829799999998</v>
      </c>
      <c r="I1278" s="3">
        <v>4</v>
      </c>
      <c r="P1278">
        <v>2</v>
      </c>
      <c r="Q1278" t="str">
        <f>CONCATENATE(C1278,E1278,G1278,I1278)</f>
        <v>14</v>
      </c>
    </row>
    <row r="1279" spans="1:17" x14ac:dyDescent="0.25">
      <c r="A1279">
        <v>1888</v>
      </c>
      <c r="B1279">
        <v>246.93028200000001</v>
      </c>
      <c r="C1279" s="4">
        <v>1</v>
      </c>
      <c r="H1279">
        <v>233.67829799999998</v>
      </c>
      <c r="I1279" s="3">
        <v>4</v>
      </c>
      <c r="P1279">
        <v>2</v>
      </c>
      <c r="Q1279" t="str">
        <f>CONCATENATE(C1279,E1279,G1279,I1279)</f>
        <v>14</v>
      </c>
    </row>
    <row r="1280" spans="1:17" x14ac:dyDescent="0.25">
      <c r="A1280">
        <v>1889</v>
      </c>
      <c r="B1280">
        <v>246.93028200000001</v>
      </c>
      <c r="C1280" s="4">
        <v>1</v>
      </c>
      <c r="H1280">
        <v>233.67829799999998</v>
      </c>
      <c r="I1280" s="3">
        <v>4</v>
      </c>
      <c r="P1280">
        <v>2</v>
      </c>
      <c r="Q1280" t="str">
        <f>CONCATENATE(C1280,E1280,G1280,I1280)</f>
        <v>14</v>
      </c>
    </row>
    <row r="1281" spans="1:17" x14ac:dyDescent="0.25">
      <c r="A1281">
        <v>1890</v>
      </c>
      <c r="B1281">
        <v>246.93028200000001</v>
      </c>
      <c r="C1281" s="4">
        <v>1</v>
      </c>
      <c r="H1281">
        <v>233.67829799999998</v>
      </c>
      <c r="I1281" s="3">
        <v>4</v>
      </c>
      <c r="P1281">
        <v>2</v>
      </c>
      <c r="Q1281" t="str">
        <f>CONCATENATE(C1281,E1281,G1281,I1281)</f>
        <v>14</v>
      </c>
    </row>
    <row r="1282" spans="1:17" x14ac:dyDescent="0.25">
      <c r="A1282">
        <v>1891</v>
      </c>
      <c r="B1282">
        <v>246.93028200000001</v>
      </c>
      <c r="C1282" s="4">
        <v>1</v>
      </c>
      <c r="H1282">
        <v>233.67829799999998</v>
      </c>
      <c r="I1282" s="3">
        <v>4</v>
      </c>
      <c r="P1282">
        <v>2</v>
      </c>
      <c r="Q1282" t="str">
        <f>CONCATENATE(C1282,E1282,G1282,I1282)</f>
        <v>14</v>
      </c>
    </row>
    <row r="1283" spans="1:17" x14ac:dyDescent="0.25">
      <c r="A1283">
        <v>1892</v>
      </c>
      <c r="B1283">
        <v>246.93028200000001</v>
      </c>
      <c r="C1283" s="4">
        <v>1</v>
      </c>
      <c r="H1283">
        <v>233.67829799999998</v>
      </c>
      <c r="I1283" s="3">
        <v>4</v>
      </c>
      <c r="P1283">
        <v>2</v>
      </c>
      <c r="Q1283" t="str">
        <f>CONCATENATE(C1283,E1283,G1283,I1283)</f>
        <v>14</v>
      </c>
    </row>
    <row r="1284" spans="1:17" x14ac:dyDescent="0.25">
      <c r="A1284">
        <v>1893</v>
      </c>
      <c r="B1284">
        <v>246.93028200000001</v>
      </c>
      <c r="C1284" s="4">
        <v>1</v>
      </c>
      <c r="H1284">
        <v>233.67829799999998</v>
      </c>
      <c r="I1284" s="3">
        <v>4</v>
      </c>
      <c r="P1284">
        <v>2</v>
      </c>
      <c r="Q1284" t="str">
        <f>CONCATENATE(C1284,E1284,G1284,I1284)</f>
        <v>14</v>
      </c>
    </row>
    <row r="1285" spans="1:17" x14ac:dyDescent="0.25">
      <c r="A1285">
        <v>1894</v>
      </c>
      <c r="B1285">
        <v>246.93028200000001</v>
      </c>
      <c r="C1285" s="4">
        <v>1</v>
      </c>
      <c r="H1285">
        <v>233.67829799999998</v>
      </c>
      <c r="I1285" s="3">
        <v>4</v>
      </c>
      <c r="P1285">
        <v>2</v>
      </c>
      <c r="Q1285" t="str">
        <f>CONCATENATE(C1285,E1285,G1285,I1285)</f>
        <v>14</v>
      </c>
    </row>
    <row r="1286" spans="1:17" x14ac:dyDescent="0.25">
      <c r="A1286">
        <v>1895</v>
      </c>
      <c r="B1286">
        <v>246.93028200000001</v>
      </c>
      <c r="C1286" s="4">
        <v>1</v>
      </c>
      <c r="H1286">
        <v>233.67829799999998</v>
      </c>
      <c r="I1286" s="3">
        <v>4</v>
      </c>
      <c r="P1286">
        <v>2</v>
      </c>
      <c r="Q1286" t="str">
        <f>CONCATENATE(C1286,E1286,G1286,I1286)</f>
        <v>14</v>
      </c>
    </row>
    <row r="1287" spans="1:17" x14ac:dyDescent="0.25">
      <c r="A1287">
        <v>1896</v>
      </c>
      <c r="B1287">
        <v>246.93028200000001</v>
      </c>
      <c r="C1287" s="4">
        <v>1</v>
      </c>
      <c r="H1287">
        <v>233.67829799999998</v>
      </c>
      <c r="I1287" s="3">
        <v>4</v>
      </c>
      <c r="P1287">
        <v>2</v>
      </c>
      <c r="Q1287" t="str">
        <f>CONCATENATE(C1287,E1287,G1287,I1287)</f>
        <v>14</v>
      </c>
    </row>
    <row r="1288" spans="1:17" x14ac:dyDescent="0.25">
      <c r="A1288">
        <v>1897</v>
      </c>
      <c r="B1288">
        <v>246.93028200000001</v>
      </c>
      <c r="C1288" s="4">
        <v>1</v>
      </c>
      <c r="H1288">
        <v>233.67829799999998</v>
      </c>
      <c r="I1288" s="3">
        <v>4</v>
      </c>
      <c r="P1288">
        <v>2</v>
      </c>
      <c r="Q1288" t="str">
        <f>CONCATENATE(C1288,E1288,G1288,I1288)</f>
        <v>14</v>
      </c>
    </row>
    <row r="1289" spans="1:17" x14ac:dyDescent="0.25">
      <c r="A1289">
        <v>1898</v>
      </c>
      <c r="B1289">
        <v>246.93028200000001</v>
      </c>
      <c r="C1289" s="4">
        <v>1</v>
      </c>
      <c r="H1289">
        <v>233.67829799999998</v>
      </c>
      <c r="I1289" s="3">
        <v>4</v>
      </c>
      <c r="P1289">
        <v>2</v>
      </c>
      <c r="Q1289" t="str">
        <f>CONCATENATE(C1289,E1289,G1289,I1289)</f>
        <v>14</v>
      </c>
    </row>
    <row r="1290" spans="1:17" x14ac:dyDescent="0.25">
      <c r="A1290">
        <v>1899</v>
      </c>
      <c r="B1290">
        <v>246.93028200000001</v>
      </c>
      <c r="C1290" s="4">
        <v>1</v>
      </c>
      <c r="H1290">
        <v>233.67829799999998</v>
      </c>
      <c r="I1290" s="3">
        <v>4</v>
      </c>
      <c r="P1290">
        <v>2</v>
      </c>
      <c r="Q1290" t="str">
        <f>CONCATENATE(C1290,E1290,G1290,I1290)</f>
        <v>14</v>
      </c>
    </row>
    <row r="1291" spans="1:17" x14ac:dyDescent="0.25">
      <c r="A1291">
        <v>1900</v>
      </c>
      <c r="B1291">
        <v>246.93028200000001</v>
      </c>
      <c r="C1291" s="4">
        <v>1</v>
      </c>
      <c r="H1291">
        <v>233.67829799999998</v>
      </c>
      <c r="I1291" s="3">
        <v>4</v>
      </c>
      <c r="P1291">
        <v>2</v>
      </c>
      <c r="Q1291" t="str">
        <f>CONCATENATE(C1291,E1291,G1291,I1291)</f>
        <v>14</v>
      </c>
    </row>
    <row r="1292" spans="1:17" x14ac:dyDescent="0.25">
      <c r="A1292">
        <v>1901</v>
      </c>
      <c r="B1292">
        <v>246.93028200000001</v>
      </c>
      <c r="C1292" s="4">
        <v>1</v>
      </c>
      <c r="H1292">
        <v>233.67829799999998</v>
      </c>
      <c r="I1292" s="3">
        <v>4</v>
      </c>
      <c r="P1292">
        <v>2</v>
      </c>
      <c r="Q1292" t="str">
        <f>CONCATENATE(C1292,E1292,G1292,I1292)</f>
        <v>14</v>
      </c>
    </row>
    <row r="1293" spans="1:17" x14ac:dyDescent="0.25">
      <c r="A1293">
        <v>1902</v>
      </c>
      <c r="B1293">
        <v>246.93028200000001</v>
      </c>
      <c r="C1293" s="4">
        <v>1</v>
      </c>
      <c r="F1293">
        <v>241.027141</v>
      </c>
      <c r="G1293" s="1">
        <v>3</v>
      </c>
      <c r="H1293">
        <v>233.67829799999998</v>
      </c>
      <c r="I1293" s="3">
        <v>4</v>
      </c>
      <c r="P1293">
        <v>3</v>
      </c>
      <c r="Q1293" t="str">
        <f>CONCATENATE(C1293,E1293,G1293,I1293)</f>
        <v>134</v>
      </c>
    </row>
    <row r="1294" spans="1:17" x14ac:dyDescent="0.25">
      <c r="A1294">
        <v>1903</v>
      </c>
      <c r="B1294">
        <v>246.93028200000001</v>
      </c>
      <c r="C1294" s="4">
        <v>1</v>
      </c>
      <c r="F1294">
        <v>241.027141</v>
      </c>
      <c r="G1294" s="1">
        <v>3</v>
      </c>
      <c r="H1294">
        <v>233.67829799999998</v>
      </c>
      <c r="I1294" s="3">
        <v>4</v>
      </c>
      <c r="P1294">
        <v>3</v>
      </c>
      <c r="Q1294" t="str">
        <f>CONCATENATE(C1294,E1294,G1294,I1294)</f>
        <v>134</v>
      </c>
    </row>
    <row r="1295" spans="1:17" x14ac:dyDescent="0.25">
      <c r="A1295">
        <v>1904</v>
      </c>
      <c r="B1295">
        <v>246.93028200000001</v>
      </c>
      <c r="C1295" s="4">
        <v>1</v>
      </c>
      <c r="F1295">
        <v>241.027141</v>
      </c>
      <c r="G1295" s="1">
        <v>3</v>
      </c>
      <c r="H1295">
        <v>233.67829799999998</v>
      </c>
      <c r="I1295" s="3">
        <v>4</v>
      </c>
      <c r="P1295">
        <v>3</v>
      </c>
      <c r="Q1295" t="str">
        <f>CONCATENATE(C1295,E1295,G1295,I1295)</f>
        <v>134</v>
      </c>
    </row>
    <row r="1296" spans="1:17" x14ac:dyDescent="0.25">
      <c r="A1296">
        <v>1905</v>
      </c>
      <c r="B1296">
        <v>246.93028200000001</v>
      </c>
      <c r="C1296" s="4">
        <v>1</v>
      </c>
      <c r="F1296">
        <v>241.027141</v>
      </c>
      <c r="G1296" s="1">
        <v>3</v>
      </c>
      <c r="H1296">
        <v>233.85899999999998</v>
      </c>
      <c r="I1296" s="3">
        <v>4</v>
      </c>
      <c r="P1296">
        <v>3</v>
      </c>
      <c r="Q1296" t="str">
        <f>CONCATENATE(C1296,E1296,G1296,I1296)</f>
        <v>134</v>
      </c>
    </row>
    <row r="1297" spans="1:17" x14ac:dyDescent="0.25">
      <c r="A1297">
        <v>1906</v>
      </c>
      <c r="B1297">
        <v>246.93028200000001</v>
      </c>
      <c r="C1297" s="4">
        <v>1</v>
      </c>
      <c r="F1297">
        <v>241.027141</v>
      </c>
      <c r="G1297" s="1">
        <v>3</v>
      </c>
      <c r="H1297">
        <v>233.85899999999998</v>
      </c>
      <c r="I1297" s="3">
        <v>4</v>
      </c>
      <c r="P1297">
        <v>3</v>
      </c>
      <c r="Q1297" t="str">
        <f>CONCATENATE(C1297,E1297,G1297,I1297)</f>
        <v>134</v>
      </c>
    </row>
    <row r="1298" spans="1:17" x14ac:dyDescent="0.25">
      <c r="A1298">
        <v>1907</v>
      </c>
      <c r="B1298">
        <v>246.93028200000001</v>
      </c>
      <c r="C1298" s="4">
        <v>1</v>
      </c>
      <c r="F1298">
        <v>241.027141</v>
      </c>
      <c r="G1298" s="1">
        <v>3</v>
      </c>
      <c r="H1298">
        <v>233.85899999999998</v>
      </c>
      <c r="I1298" s="3">
        <v>4</v>
      </c>
      <c r="P1298">
        <v>3</v>
      </c>
      <c r="Q1298" t="str">
        <f>CONCATENATE(C1298,E1298,G1298,I1298)</f>
        <v>134</v>
      </c>
    </row>
    <row r="1299" spans="1:17" x14ac:dyDescent="0.25">
      <c r="A1299">
        <v>1908</v>
      </c>
      <c r="B1299">
        <v>246.93028200000001</v>
      </c>
      <c r="C1299" s="4">
        <v>1</v>
      </c>
      <c r="F1299">
        <v>241.027141</v>
      </c>
      <c r="G1299" s="1">
        <v>3</v>
      </c>
      <c r="H1299">
        <v>233.85899999999998</v>
      </c>
      <c r="I1299" s="3">
        <v>4</v>
      </c>
      <c r="P1299">
        <v>3</v>
      </c>
      <c r="Q1299" t="str">
        <f>CONCATENATE(C1299,E1299,G1299,I1299)</f>
        <v>134</v>
      </c>
    </row>
    <row r="1300" spans="1:17" x14ac:dyDescent="0.25">
      <c r="A1300">
        <v>1909</v>
      </c>
      <c r="B1300">
        <v>246.93028200000001</v>
      </c>
      <c r="C1300" s="4">
        <v>1</v>
      </c>
      <c r="F1300">
        <v>241.027141</v>
      </c>
      <c r="G1300" s="1">
        <v>3</v>
      </c>
      <c r="H1300">
        <v>233.85899999999998</v>
      </c>
      <c r="I1300" s="3">
        <v>4</v>
      </c>
      <c r="P1300">
        <v>3</v>
      </c>
      <c r="Q1300" t="str">
        <f>CONCATENATE(C1300,E1300,G1300,I1300)</f>
        <v>134</v>
      </c>
    </row>
    <row r="1301" spans="1:17" x14ac:dyDescent="0.25">
      <c r="A1301">
        <v>1910</v>
      </c>
      <c r="B1301">
        <v>246.93028200000001</v>
      </c>
      <c r="C1301" s="4">
        <v>1</v>
      </c>
      <c r="F1301">
        <v>241.027141</v>
      </c>
      <c r="G1301" s="1">
        <v>3</v>
      </c>
      <c r="P1301">
        <v>2</v>
      </c>
      <c r="Q1301" t="str">
        <f>CONCATENATE(C1301,E1301,G1301,I1301)</f>
        <v>13</v>
      </c>
    </row>
    <row r="1302" spans="1:17" x14ac:dyDescent="0.25">
      <c r="A1302">
        <v>1911</v>
      </c>
      <c r="D1302">
        <v>255.664557</v>
      </c>
      <c r="E1302" s="2">
        <v>2</v>
      </c>
      <c r="F1302">
        <v>241.027141</v>
      </c>
      <c r="G1302" s="1">
        <v>3</v>
      </c>
      <c r="P1302">
        <v>2</v>
      </c>
      <c r="Q1302" t="str">
        <f>CONCATENATE(C1302,E1302,G1302,I1302)</f>
        <v>23</v>
      </c>
    </row>
    <row r="1303" spans="1:17" x14ac:dyDescent="0.25">
      <c r="A1303">
        <v>1912</v>
      </c>
      <c r="D1303">
        <v>255.664557</v>
      </c>
      <c r="E1303" s="2">
        <v>2</v>
      </c>
      <c r="F1303">
        <v>241.027141</v>
      </c>
      <c r="G1303" s="1">
        <v>3</v>
      </c>
      <c r="P1303">
        <v>2</v>
      </c>
      <c r="Q1303" t="str">
        <f>CONCATENATE(C1303,E1303,G1303,I1303)</f>
        <v>23</v>
      </c>
    </row>
    <row r="1304" spans="1:17" x14ac:dyDescent="0.25">
      <c r="A1304">
        <v>1913</v>
      </c>
      <c r="D1304">
        <v>255.664557</v>
      </c>
      <c r="E1304" s="2">
        <v>2</v>
      </c>
      <c r="F1304">
        <v>241.027141</v>
      </c>
      <c r="G1304" s="1">
        <v>3</v>
      </c>
      <c r="P1304">
        <v>2</v>
      </c>
      <c r="Q1304" t="str">
        <f>CONCATENATE(C1304,E1304,G1304,I1304)</f>
        <v>23</v>
      </c>
    </row>
    <row r="1305" spans="1:17" x14ac:dyDescent="0.25">
      <c r="A1305">
        <v>1914</v>
      </c>
      <c r="D1305">
        <v>255.664557</v>
      </c>
      <c r="E1305" s="2">
        <v>2</v>
      </c>
      <c r="F1305">
        <v>241.027141</v>
      </c>
      <c r="G1305" s="1">
        <v>3</v>
      </c>
      <c r="P1305">
        <v>2</v>
      </c>
      <c r="Q1305" t="str">
        <f>CONCATENATE(C1305,E1305,G1305,I1305)</f>
        <v>23</v>
      </c>
    </row>
    <row r="1306" spans="1:17" x14ac:dyDescent="0.25">
      <c r="A1306">
        <v>1915</v>
      </c>
      <c r="D1306">
        <v>255.664557</v>
      </c>
      <c r="E1306" s="2">
        <v>2</v>
      </c>
      <c r="F1306">
        <v>241.027141</v>
      </c>
      <c r="G1306" s="1">
        <v>3</v>
      </c>
      <c r="P1306">
        <v>2</v>
      </c>
      <c r="Q1306" t="str">
        <f>CONCATENATE(C1306,E1306,G1306,I1306)</f>
        <v>23</v>
      </c>
    </row>
    <row r="1307" spans="1:17" x14ac:dyDescent="0.25">
      <c r="A1307">
        <v>1916</v>
      </c>
      <c r="D1307">
        <v>255.664557</v>
      </c>
      <c r="E1307" s="2">
        <v>2</v>
      </c>
      <c r="F1307">
        <v>241.027141</v>
      </c>
      <c r="G1307" s="1">
        <v>3</v>
      </c>
      <c r="P1307">
        <v>2</v>
      </c>
      <c r="Q1307" t="str">
        <f>CONCATENATE(C1307,E1307,G1307,I1307)</f>
        <v>23</v>
      </c>
    </row>
    <row r="1308" spans="1:17" x14ac:dyDescent="0.25">
      <c r="A1308">
        <v>1917</v>
      </c>
      <c r="D1308">
        <v>255.664557</v>
      </c>
      <c r="E1308" s="2">
        <v>2</v>
      </c>
      <c r="F1308">
        <v>241.027141</v>
      </c>
      <c r="G1308" s="1">
        <v>3</v>
      </c>
      <c r="P1308">
        <v>2</v>
      </c>
      <c r="Q1308" t="str">
        <f>CONCATENATE(C1308,E1308,G1308,I1308)</f>
        <v>23</v>
      </c>
    </row>
    <row r="1309" spans="1:17" x14ac:dyDescent="0.25">
      <c r="A1309">
        <v>1918</v>
      </c>
      <c r="D1309">
        <v>255.664557</v>
      </c>
      <c r="E1309" s="2">
        <v>2</v>
      </c>
      <c r="F1309">
        <v>241.027141</v>
      </c>
      <c r="G1309" s="1">
        <v>3</v>
      </c>
      <c r="P1309">
        <v>2</v>
      </c>
      <c r="Q1309" t="str">
        <f>CONCATENATE(C1309,E1309,G1309,I1309)</f>
        <v>23</v>
      </c>
    </row>
    <row r="1310" spans="1:17" x14ac:dyDescent="0.25">
      <c r="A1310">
        <v>1919</v>
      </c>
      <c r="D1310">
        <v>255.664557</v>
      </c>
      <c r="E1310" s="2">
        <v>2</v>
      </c>
      <c r="F1310">
        <v>241.027141</v>
      </c>
      <c r="G1310" s="1">
        <v>3</v>
      </c>
      <c r="P1310">
        <v>2</v>
      </c>
      <c r="Q1310" t="str">
        <f>CONCATENATE(C1310,E1310,G1310,I1310)</f>
        <v>23</v>
      </c>
    </row>
    <row r="1311" spans="1:17" x14ac:dyDescent="0.25">
      <c r="A1311">
        <v>1920</v>
      </c>
      <c r="D1311">
        <v>255.664557</v>
      </c>
      <c r="E1311" s="2">
        <v>2</v>
      </c>
      <c r="F1311">
        <v>241.027141</v>
      </c>
      <c r="G1311" s="1">
        <v>3</v>
      </c>
      <c r="P1311">
        <v>2</v>
      </c>
      <c r="Q1311" t="str">
        <f>CONCATENATE(C1311,E1311,G1311,I1311)</f>
        <v>23</v>
      </c>
    </row>
    <row r="1312" spans="1:17" x14ac:dyDescent="0.25">
      <c r="A1312">
        <v>1921</v>
      </c>
      <c r="D1312">
        <v>255.664557</v>
      </c>
      <c r="E1312" s="2">
        <v>2</v>
      </c>
      <c r="F1312">
        <v>241.027141</v>
      </c>
      <c r="G1312" s="1">
        <v>3</v>
      </c>
      <c r="P1312">
        <v>2</v>
      </c>
      <c r="Q1312" t="str">
        <f>CONCATENATE(C1312,E1312,G1312,I1312)</f>
        <v>23</v>
      </c>
    </row>
    <row r="1313" spans="1:17" x14ac:dyDescent="0.25">
      <c r="A1313">
        <v>1922</v>
      </c>
      <c r="D1313">
        <v>255.664557</v>
      </c>
      <c r="E1313" s="2">
        <v>2</v>
      </c>
      <c r="F1313">
        <v>241.027141</v>
      </c>
      <c r="G1313" s="1">
        <v>3</v>
      </c>
      <c r="P1313">
        <v>2</v>
      </c>
      <c r="Q1313" t="str">
        <f>CONCATENATE(C1313,E1313,G1313,I1313)</f>
        <v>23</v>
      </c>
    </row>
    <row r="1314" spans="1:17" x14ac:dyDescent="0.25">
      <c r="A1314">
        <v>1923</v>
      </c>
      <c r="D1314">
        <v>255.664557</v>
      </c>
      <c r="E1314" s="2">
        <v>2</v>
      </c>
      <c r="F1314">
        <v>241.027141</v>
      </c>
      <c r="G1314" s="1">
        <v>3</v>
      </c>
      <c r="P1314">
        <v>2</v>
      </c>
      <c r="Q1314" t="str">
        <f>CONCATENATE(C1314,E1314,G1314,I1314)</f>
        <v>23</v>
      </c>
    </row>
    <row r="1315" spans="1:17" x14ac:dyDescent="0.25">
      <c r="A1315">
        <v>1924</v>
      </c>
      <c r="D1315">
        <v>255.664557</v>
      </c>
      <c r="E1315" s="2">
        <v>2</v>
      </c>
      <c r="F1315">
        <v>241.027141</v>
      </c>
      <c r="G1315" s="1">
        <v>3</v>
      </c>
      <c r="P1315">
        <v>2</v>
      </c>
      <c r="Q1315" t="str">
        <f>CONCATENATE(C1315,E1315,G1315,I1315)</f>
        <v>23</v>
      </c>
    </row>
    <row r="1316" spans="1:17" x14ac:dyDescent="0.25">
      <c r="A1316">
        <v>1925</v>
      </c>
      <c r="D1316">
        <v>255.664557</v>
      </c>
      <c r="E1316" s="2">
        <v>2</v>
      </c>
      <c r="F1316">
        <v>241.027141</v>
      </c>
      <c r="G1316" s="1">
        <v>3</v>
      </c>
      <c r="P1316">
        <v>2</v>
      </c>
      <c r="Q1316" t="str">
        <f>CONCATENATE(C1316,E1316,G1316,I1316)</f>
        <v>23</v>
      </c>
    </row>
    <row r="1317" spans="1:17" x14ac:dyDescent="0.25">
      <c r="A1317">
        <v>1926</v>
      </c>
      <c r="D1317">
        <v>255.664557</v>
      </c>
      <c r="E1317" s="2">
        <v>2</v>
      </c>
      <c r="F1317">
        <v>241.027141</v>
      </c>
      <c r="G1317" s="1">
        <v>3</v>
      </c>
      <c r="P1317">
        <v>2</v>
      </c>
      <c r="Q1317" t="str">
        <f>CONCATENATE(C1317,E1317,G1317,I1317)</f>
        <v>23</v>
      </c>
    </row>
    <row r="1318" spans="1:17" x14ac:dyDescent="0.25">
      <c r="A1318">
        <v>1927</v>
      </c>
      <c r="D1318">
        <v>255.664557</v>
      </c>
      <c r="E1318" s="2">
        <v>2</v>
      </c>
      <c r="F1318">
        <v>241.027141</v>
      </c>
      <c r="G1318" s="1">
        <v>3</v>
      </c>
      <c r="P1318">
        <v>2</v>
      </c>
      <c r="Q1318" t="str">
        <f>CONCATENATE(C1318,E1318,G1318,I1318)</f>
        <v>23</v>
      </c>
    </row>
    <row r="1319" spans="1:17" x14ac:dyDescent="0.25">
      <c r="A1319">
        <v>1928</v>
      </c>
      <c r="D1319">
        <v>255.664557</v>
      </c>
      <c r="E1319" s="2">
        <v>2</v>
      </c>
      <c r="F1319">
        <v>241.027141</v>
      </c>
      <c r="G1319" s="1">
        <v>3</v>
      </c>
      <c r="P1319">
        <v>2</v>
      </c>
      <c r="Q1319" t="str">
        <f>CONCATENATE(C1319,E1319,G1319,I1319)</f>
        <v>23</v>
      </c>
    </row>
    <row r="1320" spans="1:17" x14ac:dyDescent="0.25">
      <c r="A1320">
        <v>1929</v>
      </c>
      <c r="B1320">
        <v>259.640062</v>
      </c>
      <c r="C1320" s="4">
        <v>1</v>
      </c>
      <c r="D1320">
        <v>255.664557</v>
      </c>
      <c r="E1320" s="2">
        <v>2</v>
      </c>
      <c r="F1320">
        <v>241.027141</v>
      </c>
      <c r="G1320" s="1">
        <v>3</v>
      </c>
      <c r="P1320">
        <v>3</v>
      </c>
      <c r="Q1320" t="str">
        <f>CONCATENATE(C1320,E1320,G1320,I1320)</f>
        <v>123</v>
      </c>
    </row>
    <row r="1321" spans="1:17" x14ac:dyDescent="0.25">
      <c r="A1321">
        <v>1930</v>
      </c>
      <c r="B1321">
        <v>259.640062</v>
      </c>
      <c r="C1321" s="4">
        <v>1</v>
      </c>
      <c r="D1321">
        <v>255.664557</v>
      </c>
      <c r="E1321" s="2">
        <v>2</v>
      </c>
      <c r="F1321">
        <v>241.027141</v>
      </c>
      <c r="G1321" s="1">
        <v>3</v>
      </c>
      <c r="P1321">
        <v>3</v>
      </c>
      <c r="Q1321" t="str">
        <f>CONCATENATE(C1321,E1321,G1321,I1321)</f>
        <v>123</v>
      </c>
    </row>
    <row r="1322" spans="1:17" x14ac:dyDescent="0.25">
      <c r="A1322">
        <v>1931</v>
      </c>
      <c r="B1322">
        <v>259.640062</v>
      </c>
      <c r="C1322" s="4">
        <v>1</v>
      </c>
      <c r="D1322">
        <v>255.664557</v>
      </c>
      <c r="E1322" s="2">
        <v>2</v>
      </c>
      <c r="F1322">
        <v>241.027141</v>
      </c>
      <c r="G1322" s="1">
        <v>3</v>
      </c>
      <c r="P1322">
        <v>3</v>
      </c>
      <c r="Q1322" t="str">
        <f>CONCATENATE(C1322,E1322,G1322,I1322)</f>
        <v>123</v>
      </c>
    </row>
    <row r="1323" spans="1:17" x14ac:dyDescent="0.25">
      <c r="A1323">
        <v>1932</v>
      </c>
      <c r="B1323">
        <v>259.640062</v>
      </c>
      <c r="C1323" s="4">
        <v>1</v>
      </c>
      <c r="D1323">
        <v>255.664557</v>
      </c>
      <c r="E1323" s="2">
        <v>2</v>
      </c>
      <c r="F1323">
        <v>241.027141</v>
      </c>
      <c r="G1323" s="1">
        <v>3</v>
      </c>
      <c r="P1323">
        <v>3</v>
      </c>
      <c r="Q1323" t="str">
        <f>CONCATENATE(C1323,E1323,G1323,I1323)</f>
        <v>123</v>
      </c>
    </row>
    <row r="1324" spans="1:17" x14ac:dyDescent="0.25">
      <c r="A1324">
        <v>1933</v>
      </c>
      <c r="B1324">
        <v>259.640062</v>
      </c>
      <c r="C1324" s="4">
        <v>1</v>
      </c>
      <c r="D1324">
        <v>255.664557</v>
      </c>
      <c r="E1324" s="2">
        <v>2</v>
      </c>
      <c r="F1324">
        <v>241.027141</v>
      </c>
      <c r="G1324" s="1">
        <v>3</v>
      </c>
      <c r="P1324">
        <v>3</v>
      </c>
      <c r="Q1324" t="str">
        <f>CONCATENATE(C1324,E1324,G1324,I1324)</f>
        <v>123</v>
      </c>
    </row>
    <row r="1325" spans="1:17" x14ac:dyDescent="0.25">
      <c r="A1325">
        <v>1934</v>
      </c>
      <c r="B1325">
        <v>259.640062</v>
      </c>
      <c r="C1325" s="4">
        <v>1</v>
      </c>
      <c r="D1325">
        <v>255.664557</v>
      </c>
      <c r="E1325" s="2">
        <v>2</v>
      </c>
      <c r="F1325">
        <v>241.027141</v>
      </c>
      <c r="G1325" s="1">
        <v>3</v>
      </c>
      <c r="P1325">
        <v>3</v>
      </c>
      <c r="Q1325" t="str">
        <f>CONCATENATE(C1325,E1325,G1325,I1325)</f>
        <v>123</v>
      </c>
    </row>
    <row r="1326" spans="1:17" x14ac:dyDescent="0.25">
      <c r="A1326">
        <v>1935</v>
      </c>
      <c r="B1326">
        <v>259.640062</v>
      </c>
      <c r="C1326" s="4">
        <v>1</v>
      </c>
      <c r="D1326">
        <v>255.664557</v>
      </c>
      <c r="E1326" s="2">
        <v>2</v>
      </c>
      <c r="F1326">
        <v>241.027141</v>
      </c>
      <c r="G1326" s="1">
        <v>3</v>
      </c>
      <c r="P1326">
        <v>3</v>
      </c>
      <c r="Q1326" t="str">
        <f>CONCATENATE(C1326,E1326,G1326,I1326)</f>
        <v>123</v>
      </c>
    </row>
    <row r="1327" spans="1:17" x14ac:dyDescent="0.25">
      <c r="A1327">
        <v>1936</v>
      </c>
      <c r="B1327">
        <v>259.640062</v>
      </c>
      <c r="C1327" s="4">
        <v>1</v>
      </c>
      <c r="D1327">
        <v>255.664557</v>
      </c>
      <c r="E1327" s="2">
        <v>2</v>
      </c>
      <c r="F1327">
        <v>241.027141</v>
      </c>
      <c r="G1327" s="1">
        <v>3</v>
      </c>
      <c r="H1327">
        <v>248.255448</v>
      </c>
      <c r="I1327" s="3">
        <v>4</v>
      </c>
      <c r="P1327">
        <v>4</v>
      </c>
      <c r="Q1327" t="str">
        <f>CONCATENATE(C1327,E1327,G1327,I1327)</f>
        <v>1234</v>
      </c>
    </row>
    <row r="1328" spans="1:17" x14ac:dyDescent="0.25">
      <c r="A1328">
        <v>1937</v>
      </c>
      <c r="B1328">
        <v>259.640062</v>
      </c>
      <c r="C1328" s="4">
        <v>1</v>
      </c>
      <c r="D1328">
        <v>255.664557</v>
      </c>
      <c r="E1328" s="2">
        <v>2</v>
      </c>
      <c r="F1328">
        <v>241.027141</v>
      </c>
      <c r="G1328" s="1">
        <v>3</v>
      </c>
      <c r="H1328">
        <v>248.255448</v>
      </c>
      <c r="I1328" s="3">
        <v>4</v>
      </c>
      <c r="P1328">
        <v>4</v>
      </c>
      <c r="Q1328" t="str">
        <f>CONCATENATE(C1328,E1328,G1328,I1328)</f>
        <v>1234</v>
      </c>
    </row>
    <row r="1329" spans="1:17" x14ac:dyDescent="0.25">
      <c r="A1329">
        <v>1938</v>
      </c>
      <c r="B1329">
        <v>259.640062</v>
      </c>
      <c r="C1329" s="4">
        <v>1</v>
      </c>
      <c r="D1329">
        <v>255.664557</v>
      </c>
      <c r="E1329" s="2">
        <v>2</v>
      </c>
      <c r="F1329">
        <v>241.027141</v>
      </c>
      <c r="G1329" s="1">
        <v>3</v>
      </c>
      <c r="H1329">
        <v>248.255448</v>
      </c>
      <c r="I1329" s="3">
        <v>4</v>
      </c>
      <c r="P1329">
        <v>4</v>
      </c>
      <c r="Q1329" t="str">
        <f>CONCATENATE(C1329,E1329,G1329,I1329)</f>
        <v>1234</v>
      </c>
    </row>
    <row r="1330" spans="1:17" x14ac:dyDescent="0.25">
      <c r="A1330">
        <v>1939</v>
      </c>
      <c r="B1330">
        <v>259.640062</v>
      </c>
      <c r="C1330" s="4">
        <v>1</v>
      </c>
      <c r="F1330">
        <v>241.027141</v>
      </c>
      <c r="G1330" s="1">
        <v>3</v>
      </c>
      <c r="H1330">
        <v>248.255448</v>
      </c>
      <c r="I1330" s="3">
        <v>4</v>
      </c>
      <c r="P1330">
        <v>3</v>
      </c>
      <c r="Q1330" t="str">
        <f>CONCATENATE(C1330,E1330,G1330,I1330)</f>
        <v>134</v>
      </c>
    </row>
    <row r="1331" spans="1:17" x14ac:dyDescent="0.25">
      <c r="A1331">
        <v>1940</v>
      </c>
      <c r="B1331">
        <v>259.640062</v>
      </c>
      <c r="C1331" s="4">
        <v>1</v>
      </c>
      <c r="F1331">
        <v>241.027141</v>
      </c>
      <c r="G1331" s="1">
        <v>3</v>
      </c>
      <c r="H1331">
        <v>248.255448</v>
      </c>
      <c r="I1331" s="3">
        <v>4</v>
      </c>
      <c r="P1331">
        <v>3</v>
      </c>
      <c r="Q1331" t="str">
        <f>CONCATENATE(C1331,E1331,G1331,I1331)</f>
        <v>134</v>
      </c>
    </row>
    <row r="1332" spans="1:17" x14ac:dyDescent="0.25">
      <c r="A1332">
        <v>1941</v>
      </c>
      <c r="B1332">
        <v>259.640062</v>
      </c>
      <c r="C1332" s="4">
        <v>1</v>
      </c>
      <c r="F1332">
        <v>241.027141</v>
      </c>
      <c r="G1332" s="1">
        <v>3</v>
      </c>
      <c r="H1332">
        <v>248.255448</v>
      </c>
      <c r="I1332" s="3">
        <v>4</v>
      </c>
      <c r="P1332">
        <v>3</v>
      </c>
      <c r="Q1332" t="str">
        <f>CONCATENATE(C1332,E1332,G1332,I1332)</f>
        <v>134</v>
      </c>
    </row>
    <row r="1333" spans="1:17" x14ac:dyDescent="0.25">
      <c r="A1333">
        <v>1942</v>
      </c>
      <c r="B1333">
        <v>259.640062</v>
      </c>
      <c r="C1333" s="4">
        <v>1</v>
      </c>
      <c r="H1333">
        <v>248.255448</v>
      </c>
      <c r="I1333" s="3">
        <v>4</v>
      </c>
      <c r="P1333">
        <v>2</v>
      </c>
      <c r="Q1333" t="str">
        <f>CONCATENATE(C1333,E1333,G1333,I1333)</f>
        <v>14</v>
      </c>
    </row>
    <row r="1334" spans="1:17" x14ac:dyDescent="0.25">
      <c r="A1334">
        <v>1943</v>
      </c>
      <c r="B1334">
        <v>259.640062</v>
      </c>
      <c r="C1334" s="4">
        <v>1</v>
      </c>
      <c r="H1334">
        <v>248.255448</v>
      </c>
      <c r="I1334" s="3">
        <v>4</v>
      </c>
      <c r="P1334">
        <v>2</v>
      </c>
      <c r="Q1334" t="str">
        <f>CONCATENATE(C1334,E1334,G1334,I1334)</f>
        <v>14</v>
      </c>
    </row>
    <row r="1335" spans="1:17" x14ac:dyDescent="0.25">
      <c r="A1335">
        <v>1944</v>
      </c>
      <c r="J1335">
        <v>211.69204200000001</v>
      </c>
      <c r="K1335" t="s">
        <v>22</v>
      </c>
      <c r="Q1335" t="str">
        <f>CONCATENATE(C1335,E1335,G1335,I1335)</f>
        <v/>
      </c>
    </row>
    <row r="1336" spans="1:17" x14ac:dyDescent="0.25">
      <c r="A1336">
        <v>2540</v>
      </c>
      <c r="Q1336" t="str">
        <f>CONCATENATE(C1336,E1336,G1336,I1336)</f>
        <v/>
      </c>
    </row>
    <row r="1337" spans="1:17" x14ac:dyDescent="0.25">
      <c r="A1337">
        <v>2541</v>
      </c>
      <c r="Q1337" t="str">
        <f>CONCATENATE(C1337,E1337,G1337,I1337)</f>
        <v/>
      </c>
    </row>
    <row r="1338" spans="1:17" x14ac:dyDescent="0.25">
      <c r="A1338">
        <v>2542</v>
      </c>
      <c r="J1338">
        <v>5.8865119999999962</v>
      </c>
      <c r="K1338" t="s">
        <v>22</v>
      </c>
      <c r="Q1338" t="str">
        <f>CONCATENATE(C1338,E1338,G1338,I1338)</f>
        <v/>
      </c>
    </row>
    <row r="1339" spans="1:17" x14ac:dyDescent="0.25">
      <c r="A1339">
        <v>2543</v>
      </c>
      <c r="Q1339" t="str">
        <f>CONCATENATE(C1339,E1339,G1339,I1339)</f>
        <v/>
      </c>
    </row>
    <row r="1340" spans="1:17" x14ac:dyDescent="0.25">
      <c r="A1340">
        <v>2544</v>
      </c>
      <c r="Q1340" t="str">
        <f>CONCATENATE(C1340,E1340,G1340,I1340)</f>
        <v/>
      </c>
    </row>
    <row r="1341" spans="1:17" x14ac:dyDescent="0.25">
      <c r="A1341">
        <v>2545</v>
      </c>
      <c r="Q1341" t="str">
        <f>CONCATENATE(C1341,E1341,G1341,I1341)</f>
        <v/>
      </c>
    </row>
    <row r="1342" spans="1:17" x14ac:dyDescent="0.25">
      <c r="A1342">
        <v>2546</v>
      </c>
      <c r="Q1342" t="str">
        <f>CONCATENATE(C1342,E1342,G1342,I1342)</f>
        <v/>
      </c>
    </row>
    <row r="1343" spans="1:17" x14ac:dyDescent="0.25">
      <c r="A1343">
        <v>2547</v>
      </c>
      <c r="Q1343" t="str">
        <f>CONCATENATE(C1343,E1343,G1343,I1343)</f>
        <v/>
      </c>
    </row>
    <row r="1344" spans="1:17" x14ac:dyDescent="0.25">
      <c r="A1344">
        <v>2548</v>
      </c>
      <c r="Q1344" t="str">
        <f>CONCATENATE(C1344,E1344,G1344,I1344)</f>
        <v/>
      </c>
    </row>
    <row r="1345" spans="1:17" x14ac:dyDescent="0.25">
      <c r="A1345">
        <v>2549</v>
      </c>
      <c r="Q1345" t="str">
        <f>CONCATENATE(C1345,E1345,G1345,I1345)</f>
        <v/>
      </c>
    </row>
    <row r="1346" spans="1:17" x14ac:dyDescent="0.25">
      <c r="A1346">
        <v>2550</v>
      </c>
      <c r="Q1346" t="str">
        <f>CONCATENATE(C1346,E1346,G1346,I1346)</f>
        <v/>
      </c>
    </row>
    <row r="1347" spans="1:17" x14ac:dyDescent="0.25">
      <c r="A1347">
        <v>2551</v>
      </c>
      <c r="Q1347" t="str">
        <f>CONCATENATE(C1347,E1347,G1347,I1347)</f>
        <v/>
      </c>
    </row>
    <row r="1348" spans="1:17" x14ac:dyDescent="0.25">
      <c r="A1348">
        <v>2552</v>
      </c>
      <c r="Q1348" t="str">
        <f>CONCATENATE(C1348,E1348,G1348,I1348)</f>
        <v/>
      </c>
    </row>
    <row r="1349" spans="1:17" x14ac:dyDescent="0.25">
      <c r="A1349">
        <v>2553</v>
      </c>
      <c r="Q1349" t="str">
        <f>CONCATENATE(C1349,E1349,G1349,I1349)</f>
        <v/>
      </c>
    </row>
    <row r="1350" spans="1:17" x14ac:dyDescent="0.25">
      <c r="A1350">
        <v>2554</v>
      </c>
      <c r="Q1350" t="str">
        <f>CONCATENATE(C1350,E1350,G1350,I1350)</f>
        <v/>
      </c>
    </row>
    <row r="1351" spans="1:17" x14ac:dyDescent="0.25">
      <c r="A1351">
        <v>2555</v>
      </c>
      <c r="Q1351" t="str">
        <f>CONCATENATE(C1351,E1351,G1351,I1351)</f>
        <v/>
      </c>
    </row>
    <row r="1352" spans="1:17" x14ac:dyDescent="0.25">
      <c r="A1352">
        <v>2556</v>
      </c>
      <c r="Q1352" t="str">
        <f>CONCATENATE(C1352,E1352,G1352,I1352)</f>
        <v/>
      </c>
    </row>
    <row r="1353" spans="1:17" x14ac:dyDescent="0.25">
      <c r="A1353">
        <v>2557</v>
      </c>
      <c r="B1353">
        <v>33.419329999999988</v>
      </c>
      <c r="C1353" s="4">
        <v>1</v>
      </c>
      <c r="P1353">
        <v>1</v>
      </c>
      <c r="Q1353" t="str">
        <f>CONCATENATE(C1353,E1353,G1353,I1353)</f>
        <v>1</v>
      </c>
    </row>
    <row r="1354" spans="1:17" x14ac:dyDescent="0.25">
      <c r="A1354">
        <v>2558</v>
      </c>
      <c r="B1354">
        <v>33.630549999999999</v>
      </c>
      <c r="C1354" s="4">
        <v>1</v>
      </c>
      <c r="P1354">
        <v>1</v>
      </c>
      <c r="Q1354" t="str">
        <f>CONCATENATE(C1354,E1354,G1354,I1354)</f>
        <v>1</v>
      </c>
    </row>
    <row r="1355" spans="1:17" x14ac:dyDescent="0.25">
      <c r="A1355">
        <v>2559</v>
      </c>
      <c r="B1355">
        <v>33.630549999999999</v>
      </c>
      <c r="C1355" s="4">
        <v>1</v>
      </c>
      <c r="P1355">
        <v>1</v>
      </c>
      <c r="Q1355" t="str">
        <f>CONCATENATE(C1355,E1355,G1355,I1355)</f>
        <v>1</v>
      </c>
    </row>
    <row r="1356" spans="1:17" x14ac:dyDescent="0.25">
      <c r="A1356">
        <v>2560</v>
      </c>
      <c r="B1356">
        <v>33.700953999999996</v>
      </c>
      <c r="C1356" s="4">
        <v>1</v>
      </c>
      <c r="P1356">
        <v>1</v>
      </c>
      <c r="Q1356" t="str">
        <f>CONCATENATE(C1356,E1356,G1356,I1356)</f>
        <v>1</v>
      </c>
    </row>
    <row r="1357" spans="1:17" x14ac:dyDescent="0.25">
      <c r="A1357">
        <v>2561</v>
      </c>
      <c r="B1357">
        <v>33.700953999999996</v>
      </c>
      <c r="C1357" s="4">
        <v>1</v>
      </c>
      <c r="P1357">
        <v>1</v>
      </c>
      <c r="Q1357" t="str">
        <f>CONCATENATE(C1357,E1357,G1357,I1357)</f>
        <v>1</v>
      </c>
    </row>
    <row r="1358" spans="1:17" x14ac:dyDescent="0.25">
      <c r="A1358">
        <v>2562</v>
      </c>
      <c r="B1358">
        <v>33.700953999999996</v>
      </c>
      <c r="C1358" s="4">
        <v>1</v>
      </c>
      <c r="P1358">
        <v>1</v>
      </c>
      <c r="Q1358" t="str">
        <f>CONCATENATE(C1358,E1358,G1358,I1358)</f>
        <v>1</v>
      </c>
    </row>
    <row r="1359" spans="1:17" x14ac:dyDescent="0.25">
      <c r="A1359">
        <v>2563</v>
      </c>
      <c r="B1359">
        <v>33.700953999999996</v>
      </c>
      <c r="C1359" s="4">
        <v>1</v>
      </c>
      <c r="P1359">
        <v>1</v>
      </c>
      <c r="Q1359" t="str">
        <f>CONCATENATE(C1359,E1359,G1359,I1359)</f>
        <v>1</v>
      </c>
    </row>
    <row r="1360" spans="1:17" x14ac:dyDescent="0.25">
      <c r="A1360">
        <v>2564</v>
      </c>
      <c r="B1360">
        <v>33.700953999999996</v>
      </c>
      <c r="C1360" s="4">
        <v>1</v>
      </c>
      <c r="P1360">
        <v>1</v>
      </c>
      <c r="Q1360" t="str">
        <f>CONCATENATE(C1360,E1360,G1360,I1360)</f>
        <v>1</v>
      </c>
    </row>
    <row r="1361" spans="1:17" x14ac:dyDescent="0.25">
      <c r="A1361">
        <v>2565</v>
      </c>
      <c r="B1361">
        <v>33.700953999999996</v>
      </c>
      <c r="C1361" s="4">
        <v>1</v>
      </c>
      <c r="P1361">
        <v>1</v>
      </c>
      <c r="Q1361" t="str">
        <f>CONCATENATE(C1361,E1361,G1361,I1361)</f>
        <v>1</v>
      </c>
    </row>
    <row r="1362" spans="1:17" x14ac:dyDescent="0.25">
      <c r="A1362">
        <v>2566</v>
      </c>
      <c r="B1362">
        <v>33.700953999999996</v>
      </c>
      <c r="C1362" s="4">
        <v>1</v>
      </c>
      <c r="P1362">
        <v>1</v>
      </c>
      <c r="Q1362" t="str">
        <f>CONCATENATE(C1362,E1362,G1362,I1362)</f>
        <v>1</v>
      </c>
    </row>
    <row r="1363" spans="1:17" x14ac:dyDescent="0.25">
      <c r="A1363">
        <v>2567</v>
      </c>
      <c r="B1363">
        <v>33.700953999999996</v>
      </c>
      <c r="C1363" s="4">
        <v>1</v>
      </c>
      <c r="P1363">
        <v>1</v>
      </c>
      <c r="Q1363" t="str">
        <f>CONCATENATE(C1363,E1363,G1363,I1363)</f>
        <v>1</v>
      </c>
    </row>
    <row r="1364" spans="1:17" x14ac:dyDescent="0.25">
      <c r="A1364">
        <v>2568</v>
      </c>
      <c r="B1364">
        <v>33.700953999999996</v>
      </c>
      <c r="C1364" s="4">
        <v>1</v>
      </c>
      <c r="P1364">
        <v>1</v>
      </c>
      <c r="Q1364" t="str">
        <f>CONCATENATE(C1364,E1364,G1364,I1364)</f>
        <v>1</v>
      </c>
    </row>
    <row r="1365" spans="1:17" x14ac:dyDescent="0.25">
      <c r="A1365">
        <v>2569</v>
      </c>
      <c r="B1365">
        <v>33.700953999999996</v>
      </c>
      <c r="C1365" s="4">
        <v>1</v>
      </c>
      <c r="P1365">
        <v>1</v>
      </c>
      <c r="Q1365" t="str">
        <f>CONCATENATE(C1365,E1365,G1365,I1365)</f>
        <v>1</v>
      </c>
    </row>
    <row r="1366" spans="1:17" x14ac:dyDescent="0.25">
      <c r="A1366">
        <v>2570</v>
      </c>
      <c r="B1366">
        <v>33.700953999999996</v>
      </c>
      <c r="C1366" s="4">
        <v>1</v>
      </c>
      <c r="P1366">
        <v>1</v>
      </c>
      <c r="Q1366" t="str">
        <f>CONCATENATE(C1366,E1366,G1366,I1366)</f>
        <v>1</v>
      </c>
    </row>
    <row r="1367" spans="1:17" x14ac:dyDescent="0.25">
      <c r="A1367">
        <v>2571</v>
      </c>
      <c r="B1367">
        <v>33.700953999999996</v>
      </c>
      <c r="C1367" s="4">
        <v>1</v>
      </c>
      <c r="P1367">
        <v>1</v>
      </c>
      <c r="Q1367" t="str">
        <f>CONCATENATE(C1367,E1367,G1367,I1367)</f>
        <v>1</v>
      </c>
    </row>
    <row r="1368" spans="1:17" x14ac:dyDescent="0.25">
      <c r="A1368">
        <v>2572</v>
      </c>
      <c r="B1368">
        <v>33.700953999999996</v>
      </c>
      <c r="C1368" s="4">
        <v>1</v>
      </c>
      <c r="P1368">
        <v>1</v>
      </c>
      <c r="Q1368" t="str">
        <f>CONCATENATE(C1368,E1368,G1368,I1368)</f>
        <v>1</v>
      </c>
    </row>
    <row r="1369" spans="1:17" x14ac:dyDescent="0.25">
      <c r="A1369">
        <v>2573</v>
      </c>
      <c r="B1369">
        <v>33.700953999999996</v>
      </c>
      <c r="C1369" s="4">
        <v>1</v>
      </c>
      <c r="P1369">
        <v>1</v>
      </c>
      <c r="Q1369" t="str">
        <f>CONCATENATE(C1369,E1369,G1369,I1369)</f>
        <v>1</v>
      </c>
    </row>
    <row r="1370" spans="1:17" x14ac:dyDescent="0.25">
      <c r="A1370">
        <v>2574</v>
      </c>
      <c r="B1370">
        <v>33.700953999999996</v>
      </c>
      <c r="C1370" s="4">
        <v>1</v>
      </c>
      <c r="P1370">
        <v>1</v>
      </c>
      <c r="Q1370" t="str">
        <f>CONCATENATE(C1370,E1370,G1370,I1370)</f>
        <v>1</v>
      </c>
    </row>
    <row r="1371" spans="1:17" x14ac:dyDescent="0.25">
      <c r="A1371">
        <v>2575</v>
      </c>
      <c r="B1371">
        <v>33.700953999999996</v>
      </c>
      <c r="C1371" s="4">
        <v>1</v>
      </c>
      <c r="P1371">
        <v>1</v>
      </c>
      <c r="Q1371" t="str">
        <f>CONCATENATE(C1371,E1371,G1371,I1371)</f>
        <v>1</v>
      </c>
    </row>
    <row r="1372" spans="1:17" x14ac:dyDescent="0.25">
      <c r="A1372">
        <v>2576</v>
      </c>
      <c r="B1372">
        <v>33.700953999999996</v>
      </c>
      <c r="C1372" s="4">
        <v>1</v>
      </c>
      <c r="F1372">
        <v>25.462322</v>
      </c>
      <c r="G1372" s="1">
        <v>3</v>
      </c>
      <c r="P1372">
        <v>2</v>
      </c>
      <c r="Q1372" t="str">
        <f>CONCATENATE(C1372,E1372,G1372,I1372)</f>
        <v>13</v>
      </c>
    </row>
    <row r="1373" spans="1:17" x14ac:dyDescent="0.25">
      <c r="A1373">
        <v>2577</v>
      </c>
      <c r="B1373">
        <v>33.700953999999996</v>
      </c>
      <c r="C1373" s="4">
        <v>1</v>
      </c>
      <c r="F1373">
        <v>25.462322</v>
      </c>
      <c r="G1373" s="1">
        <v>3</v>
      </c>
      <c r="P1373">
        <v>2</v>
      </c>
      <c r="Q1373" t="str">
        <f>CONCATENATE(C1373,E1373,G1373,I1373)</f>
        <v>13</v>
      </c>
    </row>
    <row r="1374" spans="1:17" x14ac:dyDescent="0.25">
      <c r="A1374">
        <v>2578</v>
      </c>
      <c r="B1374">
        <v>33.700953999999996</v>
      </c>
      <c r="C1374" s="4">
        <v>1</v>
      </c>
      <c r="F1374">
        <v>25.462322</v>
      </c>
      <c r="G1374" s="1">
        <v>3</v>
      </c>
      <c r="P1374">
        <v>2</v>
      </c>
      <c r="Q1374" t="str">
        <f>CONCATENATE(C1374,E1374,G1374,I1374)</f>
        <v>13</v>
      </c>
    </row>
    <row r="1375" spans="1:17" x14ac:dyDescent="0.25">
      <c r="A1375">
        <v>2579</v>
      </c>
      <c r="B1375">
        <v>33.700953999999996</v>
      </c>
      <c r="C1375" s="4">
        <v>1</v>
      </c>
      <c r="F1375">
        <v>25.462322</v>
      </c>
      <c r="G1375" s="1">
        <v>3</v>
      </c>
      <c r="P1375">
        <v>2</v>
      </c>
      <c r="Q1375" t="str">
        <f>CONCATENATE(C1375,E1375,G1375,I1375)</f>
        <v>13</v>
      </c>
    </row>
    <row r="1376" spans="1:17" x14ac:dyDescent="0.25">
      <c r="A1376">
        <v>2580</v>
      </c>
      <c r="B1376">
        <v>33.700953999999996</v>
      </c>
      <c r="C1376" s="4">
        <v>1</v>
      </c>
      <c r="F1376">
        <v>25.462322</v>
      </c>
      <c r="G1376" s="1">
        <v>3</v>
      </c>
      <c r="P1376">
        <v>2</v>
      </c>
      <c r="Q1376" t="str">
        <f>CONCATENATE(C1376,E1376,G1376,I1376)</f>
        <v>13</v>
      </c>
    </row>
    <row r="1377" spans="1:17" x14ac:dyDescent="0.25">
      <c r="A1377">
        <v>2581</v>
      </c>
      <c r="B1377">
        <v>33.700953999999996</v>
      </c>
      <c r="C1377" s="4">
        <v>1</v>
      </c>
      <c r="F1377">
        <v>25.462322</v>
      </c>
      <c r="G1377" s="1">
        <v>3</v>
      </c>
      <c r="P1377">
        <v>2</v>
      </c>
      <c r="Q1377" t="str">
        <f>CONCATENATE(C1377,E1377,G1377,I1377)</f>
        <v>13</v>
      </c>
    </row>
    <row r="1378" spans="1:17" x14ac:dyDescent="0.25">
      <c r="A1378">
        <v>2582</v>
      </c>
      <c r="B1378">
        <v>33.700953999999996</v>
      </c>
      <c r="C1378" s="4">
        <v>1</v>
      </c>
      <c r="F1378">
        <v>25.462322</v>
      </c>
      <c r="G1378" s="1">
        <v>3</v>
      </c>
      <c r="P1378">
        <v>2</v>
      </c>
      <c r="Q1378" t="str">
        <f>CONCATENATE(C1378,E1378,G1378,I1378)</f>
        <v>13</v>
      </c>
    </row>
    <row r="1379" spans="1:17" x14ac:dyDescent="0.25">
      <c r="A1379">
        <v>2583</v>
      </c>
      <c r="B1379">
        <v>33.700953999999996</v>
      </c>
      <c r="C1379" s="4">
        <v>1</v>
      </c>
      <c r="D1379">
        <v>42.995903999999996</v>
      </c>
      <c r="E1379" s="2">
        <v>2</v>
      </c>
      <c r="F1379">
        <v>25.462322</v>
      </c>
      <c r="G1379" s="1">
        <v>3</v>
      </c>
      <c r="P1379">
        <v>3</v>
      </c>
      <c r="Q1379" t="str">
        <f>CONCATENATE(C1379,E1379,G1379,I1379)</f>
        <v>123</v>
      </c>
    </row>
    <row r="1380" spans="1:17" x14ac:dyDescent="0.25">
      <c r="A1380">
        <v>2584</v>
      </c>
      <c r="B1380">
        <v>33.700953999999996</v>
      </c>
      <c r="C1380" s="4">
        <v>1</v>
      </c>
      <c r="D1380">
        <v>42.995903999999996</v>
      </c>
      <c r="E1380" s="2">
        <v>2</v>
      </c>
      <c r="F1380">
        <v>25.462322</v>
      </c>
      <c r="G1380" s="1">
        <v>3</v>
      </c>
      <c r="P1380">
        <v>3</v>
      </c>
      <c r="Q1380" t="str">
        <f>CONCATENATE(C1380,E1380,G1380,I1380)</f>
        <v>123</v>
      </c>
    </row>
    <row r="1381" spans="1:17" x14ac:dyDescent="0.25">
      <c r="A1381">
        <v>2585</v>
      </c>
      <c r="B1381">
        <v>33.700953999999996</v>
      </c>
      <c r="C1381" s="4">
        <v>1</v>
      </c>
      <c r="D1381">
        <v>42.995903999999996</v>
      </c>
      <c r="E1381" s="2">
        <v>2</v>
      </c>
      <c r="F1381">
        <v>25.462322</v>
      </c>
      <c r="G1381" s="1">
        <v>3</v>
      </c>
      <c r="P1381">
        <v>3</v>
      </c>
      <c r="Q1381" t="str">
        <f>CONCATENATE(C1381,E1381,G1381,I1381)</f>
        <v>123</v>
      </c>
    </row>
    <row r="1382" spans="1:17" x14ac:dyDescent="0.25">
      <c r="A1382">
        <v>2586</v>
      </c>
      <c r="D1382">
        <v>42.995903999999996</v>
      </c>
      <c r="E1382" s="2">
        <v>2</v>
      </c>
      <c r="F1382">
        <v>25.462322</v>
      </c>
      <c r="G1382" s="1">
        <v>3</v>
      </c>
      <c r="P1382">
        <v>2</v>
      </c>
      <c r="Q1382" t="str">
        <f>CONCATENATE(C1382,E1382,G1382,I1382)</f>
        <v>23</v>
      </c>
    </row>
    <row r="1383" spans="1:17" x14ac:dyDescent="0.25">
      <c r="A1383">
        <v>2587</v>
      </c>
      <c r="D1383">
        <v>42.995903999999996</v>
      </c>
      <c r="E1383" s="2">
        <v>2</v>
      </c>
      <c r="F1383">
        <v>25.462322</v>
      </c>
      <c r="G1383" s="1">
        <v>3</v>
      </c>
      <c r="P1383">
        <v>2</v>
      </c>
      <c r="Q1383" t="str">
        <f>CONCATENATE(C1383,E1383,G1383,I1383)</f>
        <v>23</v>
      </c>
    </row>
    <row r="1384" spans="1:17" x14ac:dyDescent="0.25">
      <c r="A1384">
        <v>2588</v>
      </c>
      <c r="D1384">
        <v>42.995903999999996</v>
      </c>
      <c r="E1384" s="2">
        <v>2</v>
      </c>
      <c r="F1384">
        <v>25.462322</v>
      </c>
      <c r="G1384" s="1">
        <v>3</v>
      </c>
      <c r="P1384">
        <v>2</v>
      </c>
      <c r="Q1384" t="str">
        <f>CONCATENATE(C1384,E1384,G1384,I1384)</f>
        <v>23</v>
      </c>
    </row>
    <row r="1385" spans="1:17" x14ac:dyDescent="0.25">
      <c r="A1385">
        <v>2589</v>
      </c>
      <c r="D1385">
        <v>42.995903999999996</v>
      </c>
      <c r="E1385" s="2">
        <v>2</v>
      </c>
      <c r="F1385">
        <v>25.462322</v>
      </c>
      <c r="G1385" s="1">
        <v>3</v>
      </c>
      <c r="P1385">
        <v>2</v>
      </c>
      <c r="Q1385" t="str">
        <f>CONCATENATE(C1385,E1385,G1385,I1385)</f>
        <v>23</v>
      </c>
    </row>
    <row r="1386" spans="1:17" x14ac:dyDescent="0.25">
      <c r="A1386">
        <v>2590</v>
      </c>
      <c r="D1386">
        <v>42.995903999999996</v>
      </c>
      <c r="E1386" s="2">
        <v>2</v>
      </c>
      <c r="F1386">
        <v>25.462322</v>
      </c>
      <c r="G1386" s="1">
        <v>3</v>
      </c>
      <c r="P1386">
        <v>2</v>
      </c>
      <c r="Q1386" t="str">
        <f>CONCATENATE(C1386,E1386,G1386,I1386)</f>
        <v>23</v>
      </c>
    </row>
    <row r="1387" spans="1:17" x14ac:dyDescent="0.25">
      <c r="A1387">
        <v>2591</v>
      </c>
      <c r="D1387">
        <v>42.995903999999996</v>
      </c>
      <c r="E1387" s="2">
        <v>2</v>
      </c>
      <c r="F1387">
        <v>25.462322</v>
      </c>
      <c r="G1387" s="1">
        <v>3</v>
      </c>
      <c r="P1387">
        <v>2</v>
      </c>
      <c r="Q1387" t="str">
        <f>CONCATENATE(C1387,E1387,G1387,I1387)</f>
        <v>23</v>
      </c>
    </row>
    <row r="1388" spans="1:17" x14ac:dyDescent="0.25">
      <c r="A1388">
        <v>2592</v>
      </c>
      <c r="D1388">
        <v>42.995903999999996</v>
      </c>
      <c r="E1388" s="2">
        <v>2</v>
      </c>
      <c r="F1388">
        <v>25.462322</v>
      </c>
      <c r="G1388" s="1">
        <v>3</v>
      </c>
      <c r="P1388">
        <v>2</v>
      </c>
      <c r="Q1388" t="str">
        <f>CONCATENATE(C1388,E1388,G1388,I1388)</f>
        <v>23</v>
      </c>
    </row>
    <row r="1389" spans="1:17" x14ac:dyDescent="0.25">
      <c r="A1389">
        <v>2593</v>
      </c>
      <c r="D1389">
        <v>42.995903999999996</v>
      </c>
      <c r="E1389" s="2">
        <v>2</v>
      </c>
      <c r="F1389">
        <v>25.462322</v>
      </c>
      <c r="G1389" s="1">
        <v>3</v>
      </c>
      <c r="P1389">
        <v>2</v>
      </c>
      <c r="Q1389" t="str">
        <f>CONCATENATE(C1389,E1389,G1389,I1389)</f>
        <v>23</v>
      </c>
    </row>
    <row r="1390" spans="1:17" x14ac:dyDescent="0.25">
      <c r="A1390">
        <v>2594</v>
      </c>
      <c r="D1390">
        <v>42.995903999999996</v>
      </c>
      <c r="E1390" s="2">
        <v>2</v>
      </c>
      <c r="F1390">
        <v>25.462322</v>
      </c>
      <c r="G1390" s="1">
        <v>3</v>
      </c>
      <c r="P1390">
        <v>2</v>
      </c>
      <c r="Q1390" t="str">
        <f>CONCATENATE(C1390,E1390,G1390,I1390)</f>
        <v>23</v>
      </c>
    </row>
    <row r="1391" spans="1:17" x14ac:dyDescent="0.25">
      <c r="A1391">
        <v>2595</v>
      </c>
      <c r="D1391">
        <v>42.995903999999996</v>
      </c>
      <c r="E1391" s="2">
        <v>2</v>
      </c>
      <c r="F1391">
        <v>25.462322</v>
      </c>
      <c r="G1391" s="1">
        <v>3</v>
      </c>
      <c r="P1391">
        <v>2</v>
      </c>
      <c r="Q1391" t="str">
        <f>CONCATENATE(C1391,E1391,G1391,I1391)</f>
        <v>23</v>
      </c>
    </row>
    <row r="1392" spans="1:17" x14ac:dyDescent="0.25">
      <c r="A1392">
        <v>2596</v>
      </c>
      <c r="D1392">
        <v>42.995903999999996</v>
      </c>
      <c r="E1392" s="2">
        <v>2</v>
      </c>
      <c r="F1392">
        <v>25.462322</v>
      </c>
      <c r="G1392" s="1">
        <v>3</v>
      </c>
      <c r="P1392">
        <v>2</v>
      </c>
      <c r="Q1392" t="str">
        <f>CONCATENATE(C1392,E1392,G1392,I1392)</f>
        <v>23</v>
      </c>
    </row>
    <row r="1393" spans="1:17" x14ac:dyDescent="0.25">
      <c r="A1393">
        <v>2597</v>
      </c>
      <c r="D1393">
        <v>42.995903999999996</v>
      </c>
      <c r="E1393" s="2">
        <v>2</v>
      </c>
      <c r="F1393">
        <v>25.462322</v>
      </c>
      <c r="G1393" s="1">
        <v>3</v>
      </c>
      <c r="P1393">
        <v>2</v>
      </c>
      <c r="Q1393" t="str">
        <f>CONCATENATE(C1393,E1393,G1393,I1393)</f>
        <v>23</v>
      </c>
    </row>
    <row r="1394" spans="1:17" x14ac:dyDescent="0.25">
      <c r="A1394">
        <v>2598</v>
      </c>
      <c r="D1394">
        <v>42.995903999999996</v>
      </c>
      <c r="E1394" s="2">
        <v>2</v>
      </c>
      <c r="F1394">
        <v>25.462322</v>
      </c>
      <c r="G1394" s="1">
        <v>3</v>
      </c>
      <c r="P1394">
        <v>2</v>
      </c>
      <c r="Q1394" t="str">
        <f>CONCATENATE(C1394,E1394,G1394,I1394)</f>
        <v>23</v>
      </c>
    </row>
    <row r="1395" spans="1:17" x14ac:dyDescent="0.25">
      <c r="A1395">
        <v>2599</v>
      </c>
      <c r="D1395">
        <v>42.995903999999996</v>
      </c>
      <c r="E1395" s="2">
        <v>2</v>
      </c>
      <c r="F1395">
        <v>25.462322</v>
      </c>
      <c r="G1395" s="1">
        <v>3</v>
      </c>
      <c r="P1395">
        <v>2</v>
      </c>
      <c r="Q1395" t="str">
        <f>CONCATENATE(C1395,E1395,G1395,I1395)</f>
        <v>23</v>
      </c>
    </row>
    <row r="1396" spans="1:17" x14ac:dyDescent="0.25">
      <c r="A1396">
        <v>2600</v>
      </c>
      <c r="D1396">
        <v>42.995903999999996</v>
      </c>
      <c r="E1396" s="2">
        <v>2</v>
      </c>
      <c r="F1396">
        <v>25.462322</v>
      </c>
      <c r="G1396" s="1">
        <v>3</v>
      </c>
      <c r="P1396">
        <v>2</v>
      </c>
      <c r="Q1396" t="str">
        <f>CONCATENATE(C1396,E1396,G1396,I1396)</f>
        <v>23</v>
      </c>
    </row>
    <row r="1397" spans="1:17" x14ac:dyDescent="0.25">
      <c r="A1397">
        <v>2601</v>
      </c>
      <c r="D1397">
        <v>42.995903999999996</v>
      </c>
      <c r="E1397" s="2">
        <v>2</v>
      </c>
      <c r="F1397">
        <v>25.462322</v>
      </c>
      <c r="G1397" s="1">
        <v>3</v>
      </c>
      <c r="P1397">
        <v>2</v>
      </c>
      <c r="Q1397" t="str">
        <f>CONCATENATE(C1397,E1397,G1397,I1397)</f>
        <v>23</v>
      </c>
    </row>
    <row r="1398" spans="1:17" x14ac:dyDescent="0.25">
      <c r="A1398">
        <v>2602</v>
      </c>
      <c r="D1398">
        <v>42.995903999999996</v>
      </c>
      <c r="E1398" s="2">
        <v>2</v>
      </c>
      <c r="F1398">
        <v>25.462322</v>
      </c>
      <c r="G1398" s="1">
        <v>3</v>
      </c>
      <c r="P1398">
        <v>2</v>
      </c>
      <c r="Q1398" t="str">
        <f>CONCATENATE(C1398,E1398,G1398,I1398)</f>
        <v>23</v>
      </c>
    </row>
    <row r="1399" spans="1:17" x14ac:dyDescent="0.25">
      <c r="A1399">
        <v>2603</v>
      </c>
      <c r="D1399">
        <v>42.995903999999996</v>
      </c>
      <c r="E1399" s="2">
        <v>2</v>
      </c>
      <c r="H1399">
        <v>36.024691999999988</v>
      </c>
      <c r="I1399" s="3">
        <v>4</v>
      </c>
      <c r="P1399">
        <v>2</v>
      </c>
      <c r="Q1399" t="str">
        <f>CONCATENATE(C1399,E1399,G1399,I1399)</f>
        <v>24</v>
      </c>
    </row>
    <row r="1400" spans="1:17" x14ac:dyDescent="0.25">
      <c r="A1400">
        <v>2604</v>
      </c>
      <c r="D1400">
        <v>42.995903999999996</v>
      </c>
      <c r="E1400" s="2">
        <v>2</v>
      </c>
      <c r="H1400">
        <v>36.024691999999988</v>
      </c>
      <c r="I1400" s="3">
        <v>4</v>
      </c>
      <c r="P1400">
        <v>2</v>
      </c>
      <c r="Q1400" t="str">
        <f>CONCATENATE(C1400,E1400,G1400,I1400)</f>
        <v>24</v>
      </c>
    </row>
    <row r="1401" spans="1:17" x14ac:dyDescent="0.25">
      <c r="A1401">
        <v>2605</v>
      </c>
      <c r="D1401">
        <v>42.995903999999996</v>
      </c>
      <c r="E1401" s="2">
        <v>2</v>
      </c>
      <c r="H1401">
        <v>36.024691999999988</v>
      </c>
      <c r="I1401" s="3">
        <v>4</v>
      </c>
      <c r="P1401">
        <v>2</v>
      </c>
      <c r="Q1401" t="str">
        <f>CONCATENATE(C1401,E1401,G1401,I1401)</f>
        <v>24</v>
      </c>
    </row>
    <row r="1402" spans="1:17" x14ac:dyDescent="0.25">
      <c r="A1402">
        <v>2606</v>
      </c>
      <c r="D1402">
        <v>42.995903999999996</v>
      </c>
      <c r="E1402" s="2">
        <v>2</v>
      </c>
      <c r="H1402">
        <v>36.024691999999988</v>
      </c>
      <c r="I1402" s="3">
        <v>4</v>
      </c>
      <c r="P1402">
        <v>2</v>
      </c>
      <c r="Q1402" t="str">
        <f>CONCATENATE(C1402,E1402,G1402,I1402)</f>
        <v>24</v>
      </c>
    </row>
    <row r="1403" spans="1:17" x14ac:dyDescent="0.25">
      <c r="A1403">
        <v>2607</v>
      </c>
      <c r="D1403">
        <v>42.995903999999996</v>
      </c>
      <c r="E1403" s="2">
        <v>2</v>
      </c>
      <c r="H1403">
        <v>36.024691999999988</v>
      </c>
      <c r="I1403" s="3">
        <v>4</v>
      </c>
      <c r="P1403">
        <v>2</v>
      </c>
      <c r="Q1403" t="str">
        <f>CONCATENATE(C1403,E1403,G1403,I1403)</f>
        <v>24</v>
      </c>
    </row>
    <row r="1404" spans="1:17" x14ac:dyDescent="0.25">
      <c r="A1404">
        <v>2608</v>
      </c>
      <c r="H1404">
        <v>36.024691999999988</v>
      </c>
      <c r="I1404" s="3">
        <v>4</v>
      </c>
      <c r="P1404">
        <v>1</v>
      </c>
      <c r="Q1404" t="str">
        <f>CONCATENATE(C1404,E1404,G1404,I1404)</f>
        <v>4</v>
      </c>
    </row>
    <row r="1405" spans="1:17" x14ac:dyDescent="0.25">
      <c r="A1405">
        <v>2609</v>
      </c>
      <c r="H1405">
        <v>36.024691999999988</v>
      </c>
      <c r="I1405" s="3">
        <v>4</v>
      </c>
      <c r="P1405">
        <v>1</v>
      </c>
      <c r="Q1405" t="str">
        <f>CONCATENATE(C1405,E1405,G1405,I1405)</f>
        <v>4</v>
      </c>
    </row>
    <row r="1406" spans="1:17" x14ac:dyDescent="0.25">
      <c r="A1406">
        <v>2610</v>
      </c>
      <c r="B1406">
        <v>53.840012999999999</v>
      </c>
      <c r="C1406" s="4">
        <v>1</v>
      </c>
      <c r="H1406">
        <v>36.024691999999988</v>
      </c>
      <c r="I1406" s="3">
        <v>4</v>
      </c>
      <c r="P1406">
        <v>2</v>
      </c>
      <c r="Q1406" t="str">
        <f>CONCATENATE(C1406,E1406,G1406,I1406)</f>
        <v>14</v>
      </c>
    </row>
    <row r="1407" spans="1:17" x14ac:dyDescent="0.25">
      <c r="A1407">
        <v>2611</v>
      </c>
      <c r="B1407">
        <v>53.840012999999999</v>
      </c>
      <c r="C1407" s="4">
        <v>1</v>
      </c>
      <c r="H1407">
        <v>36.024691999999988</v>
      </c>
      <c r="I1407" s="3">
        <v>4</v>
      </c>
      <c r="P1407">
        <v>2</v>
      </c>
      <c r="Q1407" t="str">
        <f>CONCATENATE(C1407,E1407,G1407,I1407)</f>
        <v>14</v>
      </c>
    </row>
    <row r="1408" spans="1:17" x14ac:dyDescent="0.25">
      <c r="A1408">
        <v>2612</v>
      </c>
      <c r="B1408">
        <v>53.840012999999999</v>
      </c>
      <c r="C1408" s="4">
        <v>1</v>
      </c>
      <c r="H1408">
        <v>36.024691999999988</v>
      </c>
      <c r="I1408" s="3">
        <v>4</v>
      </c>
      <c r="P1408">
        <v>2</v>
      </c>
      <c r="Q1408" t="str">
        <f>CONCATENATE(C1408,E1408,G1408,I1408)</f>
        <v>14</v>
      </c>
    </row>
    <row r="1409" spans="1:17" x14ac:dyDescent="0.25">
      <c r="A1409">
        <v>2613</v>
      </c>
      <c r="B1409">
        <v>53.840012999999999</v>
      </c>
      <c r="C1409" s="4">
        <v>1</v>
      </c>
      <c r="H1409">
        <v>36.024691999999988</v>
      </c>
      <c r="I1409" s="3">
        <v>4</v>
      </c>
      <c r="P1409">
        <v>2</v>
      </c>
      <c r="Q1409" t="str">
        <f>CONCATENATE(C1409,E1409,G1409,I1409)</f>
        <v>14</v>
      </c>
    </row>
    <row r="1410" spans="1:17" x14ac:dyDescent="0.25">
      <c r="A1410">
        <v>2614</v>
      </c>
      <c r="B1410">
        <v>53.840012999999999</v>
      </c>
      <c r="C1410" s="4">
        <v>1</v>
      </c>
      <c r="H1410">
        <v>36.024691999999988</v>
      </c>
      <c r="I1410" s="3">
        <v>4</v>
      </c>
      <c r="P1410">
        <v>2</v>
      </c>
      <c r="Q1410" t="str">
        <f>CONCATENATE(C1410,E1410,G1410,I1410)</f>
        <v>14</v>
      </c>
    </row>
    <row r="1411" spans="1:17" x14ac:dyDescent="0.25">
      <c r="A1411">
        <v>2615</v>
      </c>
      <c r="B1411">
        <v>53.840012999999999</v>
      </c>
      <c r="C1411" s="4">
        <v>1</v>
      </c>
      <c r="H1411">
        <v>36.024691999999988</v>
      </c>
      <c r="I1411" s="3">
        <v>4</v>
      </c>
      <c r="P1411">
        <v>2</v>
      </c>
      <c r="Q1411" t="str">
        <f>CONCATENATE(C1411,E1411,G1411,I1411)</f>
        <v>14</v>
      </c>
    </row>
    <row r="1412" spans="1:17" x14ac:dyDescent="0.25">
      <c r="A1412">
        <v>2616</v>
      </c>
      <c r="B1412">
        <v>53.840012999999999</v>
      </c>
      <c r="C1412" s="4">
        <v>1</v>
      </c>
      <c r="H1412">
        <v>36.024691999999988</v>
      </c>
      <c r="I1412" s="3">
        <v>4</v>
      </c>
      <c r="P1412">
        <v>2</v>
      </c>
      <c r="Q1412" t="str">
        <f>CONCATENATE(C1412,E1412,G1412,I1412)</f>
        <v>14</v>
      </c>
    </row>
    <row r="1413" spans="1:17" x14ac:dyDescent="0.25">
      <c r="A1413">
        <v>2617</v>
      </c>
      <c r="B1413">
        <v>53.840012999999999</v>
      </c>
      <c r="C1413" s="4">
        <v>1</v>
      </c>
      <c r="H1413">
        <v>36.024691999999988</v>
      </c>
      <c r="I1413" s="3">
        <v>4</v>
      </c>
      <c r="P1413">
        <v>2</v>
      </c>
      <c r="Q1413" t="str">
        <f>CONCATENATE(C1413,E1413,G1413,I1413)</f>
        <v>14</v>
      </c>
    </row>
    <row r="1414" spans="1:17" x14ac:dyDescent="0.25">
      <c r="A1414">
        <v>2618</v>
      </c>
      <c r="B1414">
        <v>53.840012999999999</v>
      </c>
      <c r="C1414" s="4">
        <v>1</v>
      </c>
      <c r="H1414">
        <v>36.024691999999988</v>
      </c>
      <c r="I1414" s="3">
        <v>4</v>
      </c>
      <c r="P1414">
        <v>2</v>
      </c>
      <c r="Q1414" t="str">
        <f>CONCATENATE(C1414,E1414,G1414,I1414)</f>
        <v>14</v>
      </c>
    </row>
    <row r="1415" spans="1:17" x14ac:dyDescent="0.25">
      <c r="A1415">
        <v>2619</v>
      </c>
      <c r="B1415">
        <v>53.840012999999999</v>
      </c>
      <c r="C1415" s="4">
        <v>1</v>
      </c>
      <c r="H1415">
        <v>36.024691999999988</v>
      </c>
      <c r="I1415" s="3">
        <v>4</v>
      </c>
      <c r="P1415">
        <v>2</v>
      </c>
      <c r="Q1415" t="str">
        <f>CONCATENATE(C1415,E1415,G1415,I1415)</f>
        <v>14</v>
      </c>
    </row>
    <row r="1416" spans="1:17" x14ac:dyDescent="0.25">
      <c r="A1416">
        <v>2620</v>
      </c>
      <c r="B1416">
        <v>53.840012999999999</v>
      </c>
      <c r="C1416" s="4">
        <v>1</v>
      </c>
      <c r="H1416">
        <v>36.024691999999988</v>
      </c>
      <c r="I1416" s="3">
        <v>4</v>
      </c>
      <c r="P1416">
        <v>2</v>
      </c>
      <c r="Q1416" t="str">
        <f>CONCATENATE(C1416,E1416,G1416,I1416)</f>
        <v>14</v>
      </c>
    </row>
    <row r="1417" spans="1:17" x14ac:dyDescent="0.25">
      <c r="A1417">
        <v>2621</v>
      </c>
      <c r="B1417">
        <v>53.840012999999999</v>
      </c>
      <c r="C1417" s="4">
        <v>1</v>
      </c>
      <c r="H1417">
        <v>36.024691999999988</v>
      </c>
      <c r="I1417" s="3">
        <v>4</v>
      </c>
      <c r="P1417">
        <v>2</v>
      </c>
      <c r="Q1417" t="str">
        <f>CONCATENATE(C1417,E1417,G1417,I1417)</f>
        <v>14</v>
      </c>
    </row>
    <row r="1418" spans="1:17" x14ac:dyDescent="0.25">
      <c r="A1418">
        <v>2622</v>
      </c>
      <c r="B1418">
        <v>53.840012999999999</v>
      </c>
      <c r="C1418" s="4">
        <v>1</v>
      </c>
      <c r="H1418">
        <v>36.165503999999999</v>
      </c>
      <c r="I1418" s="3">
        <v>4</v>
      </c>
      <c r="P1418">
        <v>2</v>
      </c>
      <c r="Q1418" t="str">
        <f>CONCATENATE(C1418,E1418,G1418,I1418)</f>
        <v>14</v>
      </c>
    </row>
    <row r="1419" spans="1:17" x14ac:dyDescent="0.25">
      <c r="A1419">
        <v>2623</v>
      </c>
      <c r="B1419">
        <v>53.840012999999999</v>
      </c>
      <c r="C1419" s="4">
        <v>1</v>
      </c>
      <c r="H1419">
        <v>36.165503999999999</v>
      </c>
      <c r="I1419" s="3">
        <v>4</v>
      </c>
      <c r="P1419">
        <v>2</v>
      </c>
      <c r="Q1419" t="str">
        <f>CONCATENATE(C1419,E1419,G1419,I1419)</f>
        <v>14</v>
      </c>
    </row>
    <row r="1420" spans="1:17" x14ac:dyDescent="0.25">
      <c r="A1420">
        <v>2624</v>
      </c>
      <c r="B1420">
        <v>53.840012999999999</v>
      </c>
      <c r="C1420" s="4">
        <v>1</v>
      </c>
      <c r="F1420">
        <v>46.164626999999996</v>
      </c>
      <c r="G1420" s="1">
        <v>3</v>
      </c>
      <c r="H1420">
        <v>36.165503999999999</v>
      </c>
      <c r="I1420" s="3">
        <v>4</v>
      </c>
      <c r="P1420">
        <v>3</v>
      </c>
      <c r="Q1420" t="str">
        <f>CONCATENATE(C1420,E1420,G1420,I1420)</f>
        <v>134</v>
      </c>
    </row>
    <row r="1421" spans="1:17" x14ac:dyDescent="0.25">
      <c r="A1421">
        <v>2625</v>
      </c>
      <c r="B1421">
        <v>53.840012999999999</v>
      </c>
      <c r="C1421" s="4">
        <v>1</v>
      </c>
      <c r="F1421">
        <v>46.164626999999996</v>
      </c>
      <c r="G1421" s="1">
        <v>3</v>
      </c>
      <c r="P1421">
        <v>2</v>
      </c>
      <c r="Q1421" t="str">
        <f>CONCATENATE(C1421,E1421,G1421,I1421)</f>
        <v>13</v>
      </c>
    </row>
    <row r="1422" spans="1:17" x14ac:dyDescent="0.25">
      <c r="A1422">
        <v>2626</v>
      </c>
      <c r="B1422">
        <v>53.840012999999999</v>
      </c>
      <c r="C1422" s="4">
        <v>1</v>
      </c>
      <c r="F1422">
        <v>46.164626999999996</v>
      </c>
      <c r="G1422" s="1">
        <v>3</v>
      </c>
      <c r="P1422">
        <v>2</v>
      </c>
      <c r="Q1422" t="str">
        <f>CONCATENATE(C1422,E1422,G1422,I1422)</f>
        <v>13</v>
      </c>
    </row>
    <row r="1423" spans="1:17" x14ac:dyDescent="0.25">
      <c r="A1423">
        <v>2627</v>
      </c>
      <c r="B1423">
        <v>53.840012999999999</v>
      </c>
      <c r="C1423" s="4">
        <v>1</v>
      </c>
      <c r="F1423">
        <v>46.164626999999996</v>
      </c>
      <c r="G1423" s="1">
        <v>3</v>
      </c>
      <c r="P1423">
        <v>2</v>
      </c>
      <c r="Q1423" t="str">
        <f>CONCATENATE(C1423,E1423,G1423,I1423)</f>
        <v>13</v>
      </c>
    </row>
    <row r="1424" spans="1:17" x14ac:dyDescent="0.25">
      <c r="A1424">
        <v>2628</v>
      </c>
      <c r="B1424">
        <v>53.840012999999999</v>
      </c>
      <c r="C1424" s="4">
        <v>1</v>
      </c>
      <c r="F1424">
        <v>46.164626999999996</v>
      </c>
      <c r="G1424" s="1">
        <v>3</v>
      </c>
      <c r="P1424">
        <v>2</v>
      </c>
      <c r="Q1424" t="str">
        <f>CONCATENATE(C1424,E1424,G1424,I1424)</f>
        <v>13</v>
      </c>
    </row>
    <row r="1425" spans="1:17" x14ac:dyDescent="0.25">
      <c r="A1425">
        <v>2629</v>
      </c>
      <c r="B1425">
        <v>53.840012999999999</v>
      </c>
      <c r="C1425" s="4">
        <v>1</v>
      </c>
      <c r="F1425">
        <v>46.164626999999996</v>
      </c>
      <c r="G1425" s="1">
        <v>3</v>
      </c>
      <c r="P1425">
        <v>2</v>
      </c>
      <c r="Q1425" t="str">
        <f>CONCATENATE(C1425,E1425,G1425,I1425)</f>
        <v>13</v>
      </c>
    </row>
    <row r="1426" spans="1:17" x14ac:dyDescent="0.25">
      <c r="A1426">
        <v>2630</v>
      </c>
      <c r="B1426">
        <v>53.840012999999999</v>
      </c>
      <c r="C1426" s="4">
        <v>1</v>
      </c>
      <c r="F1426">
        <v>46.164626999999996</v>
      </c>
      <c r="G1426" s="1">
        <v>3</v>
      </c>
      <c r="P1426">
        <v>2</v>
      </c>
      <c r="Q1426" t="str">
        <f>CONCATENATE(C1426,E1426,G1426,I1426)</f>
        <v>13</v>
      </c>
    </row>
    <row r="1427" spans="1:17" x14ac:dyDescent="0.25">
      <c r="A1427">
        <v>2631</v>
      </c>
      <c r="D1427">
        <v>65.289109999999994</v>
      </c>
      <c r="E1427" s="2">
        <v>2</v>
      </c>
      <c r="F1427">
        <v>46.164626999999996</v>
      </c>
      <c r="G1427" s="1">
        <v>3</v>
      </c>
      <c r="P1427">
        <v>2</v>
      </c>
      <c r="Q1427" t="str">
        <f>CONCATENATE(C1427,E1427,G1427,I1427)</f>
        <v>23</v>
      </c>
    </row>
    <row r="1428" spans="1:17" x14ac:dyDescent="0.25">
      <c r="A1428">
        <v>2632</v>
      </c>
      <c r="D1428">
        <v>65.289109999999994</v>
      </c>
      <c r="E1428" s="2">
        <v>2</v>
      </c>
      <c r="F1428">
        <v>46.164626999999996</v>
      </c>
      <c r="G1428" s="1">
        <v>3</v>
      </c>
      <c r="P1428">
        <v>2</v>
      </c>
      <c r="Q1428" t="str">
        <f>CONCATENATE(C1428,E1428,G1428,I1428)</f>
        <v>23</v>
      </c>
    </row>
    <row r="1429" spans="1:17" x14ac:dyDescent="0.25">
      <c r="A1429">
        <v>2633</v>
      </c>
      <c r="D1429">
        <v>65.289109999999994</v>
      </c>
      <c r="E1429" s="2">
        <v>2</v>
      </c>
      <c r="F1429">
        <v>46.164626999999996</v>
      </c>
      <c r="G1429" s="1">
        <v>3</v>
      </c>
      <c r="P1429">
        <v>2</v>
      </c>
      <c r="Q1429" t="str">
        <f>CONCATENATE(C1429,E1429,G1429,I1429)</f>
        <v>23</v>
      </c>
    </row>
    <row r="1430" spans="1:17" x14ac:dyDescent="0.25">
      <c r="A1430">
        <v>2634</v>
      </c>
      <c r="D1430">
        <v>65.289109999999994</v>
      </c>
      <c r="E1430" s="2">
        <v>2</v>
      </c>
      <c r="F1430">
        <v>46.164626999999996</v>
      </c>
      <c r="G1430" s="1">
        <v>3</v>
      </c>
      <c r="P1430">
        <v>2</v>
      </c>
      <c r="Q1430" t="str">
        <f>CONCATENATE(C1430,E1430,G1430,I1430)</f>
        <v>23</v>
      </c>
    </row>
    <row r="1431" spans="1:17" x14ac:dyDescent="0.25">
      <c r="A1431">
        <v>2635</v>
      </c>
      <c r="D1431">
        <v>65.289109999999994</v>
      </c>
      <c r="E1431" s="2">
        <v>2</v>
      </c>
      <c r="F1431">
        <v>46.164626999999996</v>
      </c>
      <c r="G1431" s="1">
        <v>3</v>
      </c>
      <c r="P1431">
        <v>2</v>
      </c>
      <c r="Q1431" t="str">
        <f>CONCATENATE(C1431,E1431,G1431,I1431)</f>
        <v>23</v>
      </c>
    </row>
    <row r="1432" spans="1:17" x14ac:dyDescent="0.25">
      <c r="A1432">
        <v>2636</v>
      </c>
      <c r="D1432">
        <v>65.289109999999994</v>
      </c>
      <c r="E1432" s="2">
        <v>2</v>
      </c>
      <c r="F1432">
        <v>46.164626999999996</v>
      </c>
      <c r="G1432" s="1">
        <v>3</v>
      </c>
      <c r="P1432">
        <v>2</v>
      </c>
      <c r="Q1432" t="str">
        <f>CONCATENATE(C1432,E1432,G1432,I1432)</f>
        <v>23</v>
      </c>
    </row>
    <row r="1433" spans="1:17" x14ac:dyDescent="0.25">
      <c r="A1433">
        <v>2637</v>
      </c>
      <c r="D1433">
        <v>65.289109999999994</v>
      </c>
      <c r="E1433" s="2">
        <v>2</v>
      </c>
      <c r="F1433">
        <v>46.164626999999996</v>
      </c>
      <c r="G1433" s="1">
        <v>3</v>
      </c>
      <c r="P1433">
        <v>2</v>
      </c>
      <c r="Q1433" t="str">
        <f>CONCATENATE(C1433,E1433,G1433,I1433)</f>
        <v>23</v>
      </c>
    </row>
    <row r="1434" spans="1:17" x14ac:dyDescent="0.25">
      <c r="A1434">
        <v>2638</v>
      </c>
      <c r="D1434">
        <v>65.289109999999994</v>
      </c>
      <c r="E1434" s="2">
        <v>2</v>
      </c>
      <c r="F1434">
        <v>46.164626999999996</v>
      </c>
      <c r="G1434" s="1">
        <v>3</v>
      </c>
      <c r="P1434">
        <v>2</v>
      </c>
      <c r="Q1434" t="str">
        <f>CONCATENATE(C1434,E1434,G1434,I1434)</f>
        <v>23</v>
      </c>
    </row>
    <row r="1435" spans="1:17" x14ac:dyDescent="0.25">
      <c r="A1435">
        <v>2639</v>
      </c>
      <c r="D1435">
        <v>65.289109999999994</v>
      </c>
      <c r="E1435" s="2">
        <v>2</v>
      </c>
      <c r="F1435">
        <v>46.164626999999996</v>
      </c>
      <c r="G1435" s="1">
        <v>3</v>
      </c>
      <c r="P1435">
        <v>2</v>
      </c>
      <c r="Q1435" t="str">
        <f>CONCATENATE(C1435,E1435,G1435,I1435)</f>
        <v>23</v>
      </c>
    </row>
    <row r="1436" spans="1:17" x14ac:dyDescent="0.25">
      <c r="A1436">
        <v>2640</v>
      </c>
      <c r="D1436">
        <v>65.289109999999994</v>
      </c>
      <c r="E1436" s="2">
        <v>2</v>
      </c>
      <c r="F1436">
        <v>46.657582999999995</v>
      </c>
      <c r="G1436" s="1">
        <v>3</v>
      </c>
      <c r="P1436">
        <v>2</v>
      </c>
      <c r="Q1436" t="str">
        <f>CONCATENATE(C1436,E1436,G1436,I1436)</f>
        <v>23</v>
      </c>
    </row>
    <row r="1437" spans="1:17" x14ac:dyDescent="0.25">
      <c r="A1437">
        <v>2641</v>
      </c>
      <c r="D1437">
        <v>65.289109999999994</v>
      </c>
      <c r="E1437" s="2">
        <v>2</v>
      </c>
      <c r="F1437">
        <v>46.657582999999995</v>
      </c>
      <c r="G1437" s="1">
        <v>3</v>
      </c>
      <c r="P1437">
        <v>2</v>
      </c>
      <c r="Q1437" t="str">
        <f>CONCATENATE(C1437,E1437,G1437,I1437)</f>
        <v>23</v>
      </c>
    </row>
    <row r="1438" spans="1:17" x14ac:dyDescent="0.25">
      <c r="A1438">
        <v>2642</v>
      </c>
      <c r="D1438">
        <v>65.289109999999994</v>
      </c>
      <c r="E1438" s="2">
        <v>2</v>
      </c>
      <c r="F1438">
        <v>46.657582999999995</v>
      </c>
      <c r="G1438" s="1">
        <v>3</v>
      </c>
      <c r="P1438">
        <v>2</v>
      </c>
      <c r="Q1438" t="str">
        <f>CONCATENATE(C1438,E1438,G1438,I1438)</f>
        <v>23</v>
      </c>
    </row>
    <row r="1439" spans="1:17" x14ac:dyDescent="0.25">
      <c r="A1439">
        <v>2643</v>
      </c>
      <c r="D1439">
        <v>65.289109999999994</v>
      </c>
      <c r="E1439" s="2">
        <v>2</v>
      </c>
      <c r="F1439">
        <v>47.009612999999995</v>
      </c>
      <c r="G1439" s="1">
        <v>3</v>
      </c>
      <c r="P1439">
        <v>2</v>
      </c>
      <c r="Q1439" t="str">
        <f>CONCATENATE(C1439,E1439,G1439,I1439)</f>
        <v>23</v>
      </c>
    </row>
    <row r="1440" spans="1:17" x14ac:dyDescent="0.25">
      <c r="A1440">
        <v>2644</v>
      </c>
      <c r="D1440">
        <v>65.289109999999994</v>
      </c>
      <c r="E1440" s="2">
        <v>2</v>
      </c>
      <c r="F1440">
        <v>47.572974999999992</v>
      </c>
      <c r="G1440" s="1">
        <v>3</v>
      </c>
      <c r="P1440">
        <v>2</v>
      </c>
      <c r="Q1440" t="str">
        <f>CONCATENATE(C1440,E1440,G1440,I1440)</f>
        <v>23</v>
      </c>
    </row>
    <row r="1441" spans="1:17" x14ac:dyDescent="0.25">
      <c r="A1441">
        <v>2645</v>
      </c>
      <c r="D1441">
        <v>65.289109999999994</v>
      </c>
      <c r="E1441" s="2">
        <v>2</v>
      </c>
      <c r="F1441">
        <v>47.784190999999993</v>
      </c>
      <c r="G1441" s="1">
        <v>3</v>
      </c>
      <c r="P1441">
        <v>2</v>
      </c>
      <c r="Q1441" t="str">
        <f>CONCATENATE(C1441,E1441,G1441,I1441)</f>
        <v>23</v>
      </c>
    </row>
    <row r="1442" spans="1:17" x14ac:dyDescent="0.25">
      <c r="A1442">
        <v>2646</v>
      </c>
      <c r="D1442">
        <v>65.289109999999994</v>
      </c>
      <c r="E1442" s="2">
        <v>2</v>
      </c>
      <c r="P1442">
        <v>1</v>
      </c>
      <c r="Q1442" t="str">
        <f>CONCATENATE(C1442,E1442,G1442,I1442)</f>
        <v>2</v>
      </c>
    </row>
    <row r="1443" spans="1:17" x14ac:dyDescent="0.25">
      <c r="A1443">
        <v>2647</v>
      </c>
      <c r="D1443">
        <v>65.289109999999994</v>
      </c>
      <c r="E1443" s="2">
        <v>2</v>
      </c>
      <c r="P1443">
        <v>1</v>
      </c>
      <c r="Q1443" t="str">
        <f>CONCATENATE(C1443,E1443,G1443,I1443)</f>
        <v>2</v>
      </c>
    </row>
    <row r="1444" spans="1:17" x14ac:dyDescent="0.25">
      <c r="A1444">
        <v>2648</v>
      </c>
      <c r="D1444">
        <v>65.289109999999994</v>
      </c>
      <c r="E1444" s="2">
        <v>2</v>
      </c>
      <c r="H1444">
        <v>58.065051999999994</v>
      </c>
      <c r="I1444" s="3">
        <v>4</v>
      </c>
      <c r="P1444">
        <v>2</v>
      </c>
      <c r="Q1444" t="str">
        <f>CONCATENATE(C1444,E1444,G1444,I1444)</f>
        <v>24</v>
      </c>
    </row>
    <row r="1445" spans="1:17" x14ac:dyDescent="0.25">
      <c r="A1445">
        <v>2649</v>
      </c>
      <c r="D1445">
        <v>65.289109999999994</v>
      </c>
      <c r="E1445" s="2">
        <v>2</v>
      </c>
      <c r="H1445">
        <v>58.065051999999994</v>
      </c>
      <c r="I1445" s="3">
        <v>4</v>
      </c>
      <c r="P1445">
        <v>2</v>
      </c>
      <c r="Q1445" t="str">
        <f>CONCATENATE(C1445,E1445,G1445,I1445)</f>
        <v>24</v>
      </c>
    </row>
    <row r="1446" spans="1:17" x14ac:dyDescent="0.25">
      <c r="A1446">
        <v>2650</v>
      </c>
      <c r="D1446">
        <v>65.289109999999994</v>
      </c>
      <c r="E1446" s="2">
        <v>2</v>
      </c>
      <c r="H1446">
        <v>58.065051999999994</v>
      </c>
      <c r="I1446" s="3">
        <v>4</v>
      </c>
      <c r="P1446">
        <v>2</v>
      </c>
      <c r="Q1446" t="str">
        <f>CONCATENATE(C1446,E1446,G1446,I1446)</f>
        <v>24</v>
      </c>
    </row>
    <row r="1447" spans="1:17" x14ac:dyDescent="0.25">
      <c r="A1447">
        <v>2651</v>
      </c>
      <c r="B1447">
        <v>72.262768999999992</v>
      </c>
      <c r="C1447" s="4">
        <v>1</v>
      </c>
      <c r="D1447">
        <v>63.416585999999995</v>
      </c>
      <c r="E1447" s="2">
        <v>2</v>
      </c>
      <c r="H1447">
        <v>58.065051999999994</v>
      </c>
      <c r="I1447" s="3">
        <v>4</v>
      </c>
      <c r="P1447">
        <v>3</v>
      </c>
      <c r="Q1447" t="str">
        <f>CONCATENATE(C1447,E1447,G1447,I1447)</f>
        <v>124</v>
      </c>
    </row>
    <row r="1448" spans="1:17" x14ac:dyDescent="0.25">
      <c r="A1448">
        <v>2652</v>
      </c>
      <c r="B1448">
        <v>72.262768999999992</v>
      </c>
      <c r="C1448" s="4">
        <v>1</v>
      </c>
      <c r="H1448">
        <v>58.065051999999994</v>
      </c>
      <c r="I1448" s="3">
        <v>4</v>
      </c>
      <c r="P1448">
        <v>2</v>
      </c>
      <c r="Q1448" t="str">
        <f>CONCATENATE(C1448,E1448,G1448,I1448)</f>
        <v>14</v>
      </c>
    </row>
    <row r="1449" spans="1:17" x14ac:dyDescent="0.25">
      <c r="A1449">
        <v>2653</v>
      </c>
      <c r="B1449">
        <v>72.262768999999992</v>
      </c>
      <c r="C1449" s="4">
        <v>1</v>
      </c>
      <c r="H1449">
        <v>58.065051999999994</v>
      </c>
      <c r="I1449" s="3">
        <v>4</v>
      </c>
      <c r="P1449">
        <v>2</v>
      </c>
      <c r="Q1449" t="str">
        <f>CONCATENATE(C1449,E1449,G1449,I1449)</f>
        <v>14</v>
      </c>
    </row>
    <row r="1450" spans="1:17" x14ac:dyDescent="0.25">
      <c r="A1450">
        <v>2654</v>
      </c>
      <c r="B1450">
        <v>72.262768999999992</v>
      </c>
      <c r="C1450" s="4">
        <v>1</v>
      </c>
      <c r="H1450">
        <v>58.065051999999994</v>
      </c>
      <c r="I1450" s="3">
        <v>4</v>
      </c>
      <c r="P1450">
        <v>2</v>
      </c>
      <c r="Q1450" t="str">
        <f>CONCATENATE(C1450,E1450,G1450,I1450)</f>
        <v>14</v>
      </c>
    </row>
    <row r="1451" spans="1:17" x14ac:dyDescent="0.25">
      <c r="A1451">
        <v>2655</v>
      </c>
      <c r="B1451">
        <v>72.262768999999992</v>
      </c>
      <c r="C1451" s="4">
        <v>1</v>
      </c>
      <c r="H1451">
        <v>58.065051999999994</v>
      </c>
      <c r="I1451" s="3">
        <v>4</v>
      </c>
      <c r="P1451">
        <v>2</v>
      </c>
      <c r="Q1451" t="str">
        <f>CONCATENATE(C1451,E1451,G1451,I1451)</f>
        <v>14</v>
      </c>
    </row>
    <row r="1452" spans="1:17" x14ac:dyDescent="0.25">
      <c r="A1452">
        <v>2656</v>
      </c>
      <c r="B1452">
        <v>72.262768999999992</v>
      </c>
      <c r="C1452" s="4">
        <v>1</v>
      </c>
      <c r="H1452">
        <v>58.065051999999994</v>
      </c>
      <c r="I1452" s="3">
        <v>4</v>
      </c>
      <c r="P1452">
        <v>2</v>
      </c>
      <c r="Q1452" t="str">
        <f>CONCATENATE(C1452,E1452,G1452,I1452)</f>
        <v>14</v>
      </c>
    </row>
    <row r="1453" spans="1:17" x14ac:dyDescent="0.25">
      <c r="A1453">
        <v>2657</v>
      </c>
      <c r="B1453">
        <v>72.262768999999992</v>
      </c>
      <c r="C1453" s="4">
        <v>1</v>
      </c>
      <c r="H1453">
        <v>58.065051999999994</v>
      </c>
      <c r="I1453" s="3">
        <v>4</v>
      </c>
      <c r="P1453">
        <v>2</v>
      </c>
      <c r="Q1453" t="str">
        <f>CONCATENATE(C1453,E1453,G1453,I1453)</f>
        <v>14</v>
      </c>
    </row>
    <row r="1454" spans="1:17" x14ac:dyDescent="0.25">
      <c r="A1454">
        <v>2658</v>
      </c>
      <c r="B1454">
        <v>72.262768999999992</v>
      </c>
      <c r="C1454" s="4">
        <v>1</v>
      </c>
      <c r="H1454">
        <v>58.065051999999994</v>
      </c>
      <c r="I1454" s="3">
        <v>4</v>
      </c>
      <c r="P1454">
        <v>2</v>
      </c>
      <c r="Q1454" t="str">
        <f>CONCATENATE(C1454,E1454,G1454,I1454)</f>
        <v>14</v>
      </c>
    </row>
    <row r="1455" spans="1:17" x14ac:dyDescent="0.25">
      <c r="A1455">
        <v>2659</v>
      </c>
      <c r="B1455">
        <v>72.262768999999992</v>
      </c>
      <c r="C1455" s="4">
        <v>1</v>
      </c>
      <c r="H1455">
        <v>58.065051999999994</v>
      </c>
      <c r="I1455" s="3">
        <v>4</v>
      </c>
      <c r="P1455">
        <v>2</v>
      </c>
      <c r="Q1455" t="str">
        <f>CONCATENATE(C1455,E1455,G1455,I1455)</f>
        <v>14</v>
      </c>
    </row>
    <row r="1456" spans="1:17" x14ac:dyDescent="0.25">
      <c r="A1456">
        <v>2660</v>
      </c>
      <c r="B1456">
        <v>72.262768999999992</v>
      </c>
      <c r="C1456" s="4">
        <v>1</v>
      </c>
      <c r="H1456">
        <v>58.065051999999994</v>
      </c>
      <c r="I1456" s="3">
        <v>4</v>
      </c>
      <c r="P1456">
        <v>2</v>
      </c>
      <c r="Q1456" t="str">
        <f>CONCATENATE(C1456,E1456,G1456,I1456)</f>
        <v>14</v>
      </c>
    </row>
    <row r="1457" spans="1:17" x14ac:dyDescent="0.25">
      <c r="A1457">
        <v>2661</v>
      </c>
      <c r="B1457">
        <v>72.262768999999992</v>
      </c>
      <c r="C1457" s="4">
        <v>1</v>
      </c>
      <c r="H1457">
        <v>58.065051999999994</v>
      </c>
      <c r="I1457" s="3">
        <v>4</v>
      </c>
      <c r="P1457">
        <v>2</v>
      </c>
      <c r="Q1457" t="str">
        <f>CONCATENATE(C1457,E1457,G1457,I1457)</f>
        <v>14</v>
      </c>
    </row>
    <row r="1458" spans="1:17" x14ac:dyDescent="0.25">
      <c r="A1458">
        <v>2662</v>
      </c>
      <c r="B1458">
        <v>72.262768999999992</v>
      </c>
      <c r="C1458" s="4">
        <v>1</v>
      </c>
      <c r="H1458">
        <v>58.065051999999994</v>
      </c>
      <c r="I1458" s="3">
        <v>4</v>
      </c>
      <c r="P1458">
        <v>2</v>
      </c>
      <c r="Q1458" t="str">
        <f>CONCATENATE(C1458,E1458,G1458,I1458)</f>
        <v>14</v>
      </c>
    </row>
    <row r="1459" spans="1:17" x14ac:dyDescent="0.25">
      <c r="A1459">
        <v>2663</v>
      </c>
      <c r="B1459">
        <v>72.262768999999992</v>
      </c>
      <c r="C1459" s="4">
        <v>1</v>
      </c>
      <c r="H1459">
        <v>58.065051999999994</v>
      </c>
      <c r="I1459" s="3">
        <v>4</v>
      </c>
      <c r="P1459">
        <v>2</v>
      </c>
      <c r="Q1459" t="str">
        <f>CONCATENATE(C1459,E1459,G1459,I1459)</f>
        <v>14</v>
      </c>
    </row>
    <row r="1460" spans="1:17" x14ac:dyDescent="0.25">
      <c r="A1460">
        <v>2664</v>
      </c>
      <c r="B1460">
        <v>72.262768999999992</v>
      </c>
      <c r="C1460" s="4">
        <v>1</v>
      </c>
      <c r="G1460" s="1" t="s">
        <v>206</v>
      </c>
      <c r="H1460">
        <v>58.065051999999994</v>
      </c>
      <c r="I1460" s="3">
        <v>4</v>
      </c>
      <c r="L1460">
        <v>67.197022999999987</v>
      </c>
      <c r="M1460">
        <v>2664</v>
      </c>
      <c r="P1460">
        <v>3</v>
      </c>
      <c r="Q1460" t="str">
        <f>CONCATENATE(C1460,E1460,G1460,I1460)</f>
        <v>13D4</v>
      </c>
    </row>
    <row r="1461" spans="1:17" x14ac:dyDescent="0.25">
      <c r="A1461">
        <v>2665</v>
      </c>
      <c r="B1461">
        <v>72.262768999999992</v>
      </c>
      <c r="C1461" s="4">
        <v>1</v>
      </c>
      <c r="G1461" s="1" t="s">
        <v>206</v>
      </c>
      <c r="L1461">
        <v>67.197022999999987</v>
      </c>
      <c r="P1461">
        <v>2</v>
      </c>
      <c r="Q1461" t="str">
        <f>CONCATENATE(C1461,E1461,G1461,I1461)</f>
        <v>13D</v>
      </c>
    </row>
    <row r="1462" spans="1:17" x14ac:dyDescent="0.25">
      <c r="A1462">
        <v>2666</v>
      </c>
      <c r="B1462">
        <v>72.262768999999992</v>
      </c>
      <c r="C1462" s="4">
        <v>1</v>
      </c>
      <c r="G1462" s="1" t="s">
        <v>206</v>
      </c>
      <c r="L1462">
        <v>67.197022999999987</v>
      </c>
      <c r="P1462">
        <v>2</v>
      </c>
      <c r="Q1462" t="str">
        <f>CONCATENATE(C1462,E1462,G1462,I1462)</f>
        <v>13D</v>
      </c>
    </row>
    <row r="1463" spans="1:17" x14ac:dyDescent="0.25">
      <c r="A1463">
        <v>2667</v>
      </c>
      <c r="B1463">
        <v>72.262768999999992</v>
      </c>
      <c r="C1463" s="4">
        <v>1</v>
      </c>
      <c r="G1463" s="1" t="s">
        <v>206</v>
      </c>
      <c r="L1463">
        <v>67.197022999999987</v>
      </c>
      <c r="P1463">
        <v>2</v>
      </c>
      <c r="Q1463" t="str">
        <f>CONCATENATE(C1463,E1463,G1463,I1463)</f>
        <v>13D</v>
      </c>
    </row>
    <row r="1464" spans="1:17" x14ac:dyDescent="0.25">
      <c r="A1464">
        <v>2668</v>
      </c>
      <c r="B1464">
        <v>72.262768999999992</v>
      </c>
      <c r="C1464" s="4">
        <v>1</v>
      </c>
      <c r="G1464" s="1" t="s">
        <v>206</v>
      </c>
      <c r="L1464">
        <v>67.197022999999987</v>
      </c>
      <c r="P1464">
        <v>2</v>
      </c>
      <c r="Q1464" t="str">
        <f>CONCATENATE(C1464,E1464,G1464,I1464)</f>
        <v>13D</v>
      </c>
    </row>
    <row r="1465" spans="1:17" x14ac:dyDescent="0.25">
      <c r="A1465">
        <v>2669</v>
      </c>
      <c r="B1465">
        <v>72.262768999999992</v>
      </c>
      <c r="C1465" s="4">
        <v>1</v>
      </c>
      <c r="G1465" s="1" t="s">
        <v>206</v>
      </c>
      <c r="L1465">
        <v>67.197022999999987</v>
      </c>
      <c r="P1465">
        <v>2</v>
      </c>
      <c r="Q1465" t="str">
        <f>CONCATENATE(C1465,E1465,G1465,I1465)</f>
        <v>13D</v>
      </c>
    </row>
    <row r="1466" spans="1:17" x14ac:dyDescent="0.25">
      <c r="A1466">
        <v>2670</v>
      </c>
      <c r="G1466" s="1" t="s">
        <v>206</v>
      </c>
      <c r="L1466">
        <v>67.197022999999987</v>
      </c>
      <c r="P1466">
        <v>1</v>
      </c>
      <c r="Q1466" t="str">
        <f>CONCATENATE(C1466,E1466,G1466,I1466)</f>
        <v>3D</v>
      </c>
    </row>
    <row r="1467" spans="1:17" x14ac:dyDescent="0.25">
      <c r="A1467">
        <v>2671</v>
      </c>
      <c r="G1467" s="1" t="s">
        <v>206</v>
      </c>
      <c r="L1467">
        <v>67.197022999999987</v>
      </c>
      <c r="P1467">
        <v>1</v>
      </c>
      <c r="Q1467" t="str">
        <f>CONCATENATE(C1467,E1467,G1467,I1467)</f>
        <v>3D</v>
      </c>
    </row>
    <row r="1468" spans="1:17" x14ac:dyDescent="0.25">
      <c r="A1468">
        <v>2672</v>
      </c>
      <c r="G1468" s="1" t="s">
        <v>206</v>
      </c>
      <c r="L1468">
        <v>67.197022999999987</v>
      </c>
      <c r="P1468">
        <v>1</v>
      </c>
      <c r="Q1468" t="str">
        <f>CONCATENATE(C1468,E1468,G1468,I1468)</f>
        <v>3D</v>
      </c>
    </row>
    <row r="1469" spans="1:17" x14ac:dyDescent="0.25">
      <c r="A1469">
        <v>2673</v>
      </c>
      <c r="D1469">
        <v>80.881142999999994</v>
      </c>
      <c r="E1469" s="2">
        <v>2</v>
      </c>
      <c r="G1469" s="1" t="s">
        <v>206</v>
      </c>
      <c r="L1469">
        <v>67.197022999999987</v>
      </c>
      <c r="P1469">
        <v>2</v>
      </c>
      <c r="Q1469" t="str">
        <f>CONCATENATE(C1469,E1469,G1469,I1469)</f>
        <v>23D</v>
      </c>
    </row>
    <row r="1470" spans="1:17" x14ac:dyDescent="0.25">
      <c r="A1470">
        <v>2674</v>
      </c>
      <c r="D1470">
        <v>80.881142999999994</v>
      </c>
      <c r="E1470" s="2">
        <v>2</v>
      </c>
      <c r="G1470" s="1" t="s">
        <v>206</v>
      </c>
      <c r="L1470">
        <v>67.197022999999987</v>
      </c>
      <c r="P1470">
        <v>2</v>
      </c>
      <c r="Q1470" t="str">
        <f>CONCATENATE(C1470,E1470,G1470,I1470)</f>
        <v>23D</v>
      </c>
    </row>
    <row r="1471" spans="1:17" x14ac:dyDescent="0.25">
      <c r="A1471">
        <v>2675</v>
      </c>
      <c r="D1471">
        <v>80.881142999999994</v>
      </c>
      <c r="E1471" s="2">
        <v>2</v>
      </c>
      <c r="G1471" s="1" t="s">
        <v>206</v>
      </c>
      <c r="L1471">
        <v>67.197022999999987</v>
      </c>
      <c r="P1471">
        <v>2</v>
      </c>
      <c r="Q1471" t="str">
        <f>CONCATENATE(C1471,E1471,G1471,I1471)</f>
        <v>23D</v>
      </c>
    </row>
    <row r="1472" spans="1:17" x14ac:dyDescent="0.25">
      <c r="A1472">
        <v>2676</v>
      </c>
      <c r="D1472">
        <v>80.881142999999994</v>
      </c>
      <c r="E1472" s="2">
        <v>2</v>
      </c>
      <c r="G1472" s="1" t="s">
        <v>206</v>
      </c>
      <c r="L1472">
        <v>67.197022999999987</v>
      </c>
      <c r="P1472">
        <v>2</v>
      </c>
      <c r="Q1472" t="str">
        <f>CONCATENATE(C1472,E1472,G1472,I1472)</f>
        <v>23D</v>
      </c>
    </row>
    <row r="1473" spans="1:17" x14ac:dyDescent="0.25">
      <c r="A1473">
        <v>2677</v>
      </c>
      <c r="D1473">
        <v>80.881142999999994</v>
      </c>
      <c r="E1473" s="2">
        <v>2</v>
      </c>
      <c r="G1473" s="1" t="s">
        <v>206</v>
      </c>
      <c r="L1473">
        <v>67.197022999999987</v>
      </c>
      <c r="M1473">
        <v>2677</v>
      </c>
      <c r="P1473">
        <v>2</v>
      </c>
      <c r="Q1473" t="str">
        <f>CONCATENATE(C1473,E1473,G1473,I1473)</f>
        <v>23D</v>
      </c>
    </row>
    <row r="1474" spans="1:17" x14ac:dyDescent="0.25">
      <c r="A1474">
        <v>2678</v>
      </c>
      <c r="D1474">
        <v>80.881142999999994</v>
      </c>
      <c r="E1474" s="2">
        <v>2</v>
      </c>
      <c r="P1474">
        <v>1</v>
      </c>
      <c r="Q1474" t="str">
        <f>CONCATENATE(C1474,E1474,G1474,I1474)</f>
        <v>2</v>
      </c>
    </row>
    <row r="1475" spans="1:17" x14ac:dyDescent="0.25">
      <c r="A1475">
        <v>2679</v>
      </c>
      <c r="D1475">
        <v>80.881142999999994</v>
      </c>
      <c r="E1475" s="2">
        <v>2</v>
      </c>
      <c r="P1475">
        <v>1</v>
      </c>
      <c r="Q1475" t="str">
        <f>CONCATENATE(C1475,E1475,G1475,I1475)</f>
        <v>2</v>
      </c>
    </row>
    <row r="1476" spans="1:17" x14ac:dyDescent="0.25">
      <c r="A1476">
        <v>2680</v>
      </c>
      <c r="D1476">
        <v>80.881142999999994</v>
      </c>
      <c r="E1476" s="2">
        <v>2</v>
      </c>
      <c r="P1476">
        <v>1</v>
      </c>
      <c r="Q1476" t="str">
        <f>CONCATENATE(C1476,E1476,G1476,I1476)</f>
        <v>2</v>
      </c>
    </row>
    <row r="1477" spans="1:17" x14ac:dyDescent="0.25">
      <c r="A1477">
        <v>2681</v>
      </c>
      <c r="D1477">
        <v>80.881142999999994</v>
      </c>
      <c r="E1477" s="2">
        <v>2</v>
      </c>
      <c r="P1477">
        <v>1</v>
      </c>
      <c r="Q1477" t="str">
        <f>CONCATENATE(C1477,E1477,G1477,I1477)</f>
        <v>2</v>
      </c>
    </row>
    <row r="1478" spans="1:17" x14ac:dyDescent="0.25">
      <c r="A1478">
        <v>2682</v>
      </c>
      <c r="D1478">
        <v>80.881142999999994</v>
      </c>
      <c r="E1478" s="2">
        <v>2</v>
      </c>
      <c r="P1478">
        <v>1</v>
      </c>
      <c r="Q1478" t="str">
        <f>CONCATENATE(C1478,E1478,G1478,I1478)</f>
        <v>2</v>
      </c>
    </row>
    <row r="1479" spans="1:17" x14ac:dyDescent="0.25">
      <c r="A1479">
        <v>2683</v>
      </c>
      <c r="D1479">
        <v>80.881142999999994</v>
      </c>
      <c r="E1479" s="2">
        <v>2</v>
      </c>
      <c r="P1479">
        <v>1</v>
      </c>
      <c r="Q1479" t="str">
        <f>CONCATENATE(C1479,E1479,G1479,I1479)</f>
        <v>2</v>
      </c>
    </row>
    <row r="1480" spans="1:17" x14ac:dyDescent="0.25">
      <c r="A1480">
        <v>2684</v>
      </c>
      <c r="D1480">
        <v>80.881142999999994</v>
      </c>
      <c r="E1480" s="2">
        <v>2</v>
      </c>
      <c r="P1480">
        <v>1</v>
      </c>
      <c r="Q1480" t="str">
        <f>CONCATENATE(C1480,E1480,G1480,I1480)</f>
        <v>2</v>
      </c>
    </row>
    <row r="1481" spans="1:17" x14ac:dyDescent="0.25">
      <c r="A1481">
        <v>2685</v>
      </c>
      <c r="D1481">
        <v>80.881142999999994</v>
      </c>
      <c r="E1481" s="2">
        <v>2</v>
      </c>
      <c r="H1481">
        <v>73.841740999999985</v>
      </c>
      <c r="I1481" s="3">
        <v>4</v>
      </c>
      <c r="P1481">
        <v>2</v>
      </c>
      <c r="Q1481" t="str">
        <f>CONCATENATE(C1481,E1481,G1481,I1481)</f>
        <v>24</v>
      </c>
    </row>
    <row r="1482" spans="1:17" x14ac:dyDescent="0.25">
      <c r="A1482">
        <v>2686</v>
      </c>
      <c r="D1482">
        <v>80.881142999999994</v>
      </c>
      <c r="E1482" s="2">
        <v>2</v>
      </c>
      <c r="H1482">
        <v>73.841740999999985</v>
      </c>
      <c r="I1482" s="3">
        <v>4</v>
      </c>
      <c r="P1482">
        <v>2</v>
      </c>
      <c r="Q1482" t="str">
        <f>CONCATENATE(C1482,E1482,G1482,I1482)</f>
        <v>24</v>
      </c>
    </row>
    <row r="1483" spans="1:17" x14ac:dyDescent="0.25">
      <c r="A1483">
        <v>2687</v>
      </c>
      <c r="D1483">
        <v>80.881142999999994</v>
      </c>
      <c r="E1483" s="2">
        <v>2</v>
      </c>
      <c r="H1483">
        <v>73.841740999999985</v>
      </c>
      <c r="I1483" s="3">
        <v>4</v>
      </c>
      <c r="P1483">
        <v>2</v>
      </c>
      <c r="Q1483" t="str">
        <f>CONCATENATE(C1483,E1483,G1483,I1483)</f>
        <v>24</v>
      </c>
    </row>
    <row r="1484" spans="1:17" x14ac:dyDescent="0.25">
      <c r="A1484">
        <v>2688</v>
      </c>
      <c r="B1484">
        <v>88.18363699999999</v>
      </c>
      <c r="C1484" s="4">
        <v>1</v>
      </c>
      <c r="D1484">
        <v>80.881142999999994</v>
      </c>
      <c r="E1484" s="2">
        <v>2</v>
      </c>
      <c r="H1484">
        <v>73.841740999999985</v>
      </c>
      <c r="I1484" s="3">
        <v>4</v>
      </c>
      <c r="P1484">
        <v>3</v>
      </c>
      <c r="Q1484" t="str">
        <f>CONCATENATE(C1484,E1484,G1484,I1484)</f>
        <v>124</v>
      </c>
    </row>
    <row r="1485" spans="1:17" x14ac:dyDescent="0.25">
      <c r="A1485">
        <v>2689</v>
      </c>
      <c r="B1485">
        <v>88.18363699999999</v>
      </c>
      <c r="C1485" s="4">
        <v>1</v>
      </c>
      <c r="D1485">
        <v>80.881142999999994</v>
      </c>
      <c r="E1485" s="2">
        <v>2</v>
      </c>
      <c r="H1485">
        <v>73.841740999999985</v>
      </c>
      <c r="I1485" s="3">
        <v>4</v>
      </c>
      <c r="P1485">
        <v>3</v>
      </c>
      <c r="Q1485" t="str">
        <f>CONCATENATE(C1485,E1485,G1485,I1485)</f>
        <v>124</v>
      </c>
    </row>
    <row r="1486" spans="1:17" x14ac:dyDescent="0.25">
      <c r="A1486">
        <v>2690</v>
      </c>
      <c r="B1486">
        <v>88.18363699999999</v>
      </c>
      <c r="C1486" s="4">
        <v>1</v>
      </c>
      <c r="F1486">
        <v>77.723202999999984</v>
      </c>
      <c r="G1486" s="1">
        <v>3</v>
      </c>
      <c r="H1486">
        <v>73.841740999999985</v>
      </c>
      <c r="I1486" s="3">
        <v>4</v>
      </c>
      <c r="P1486">
        <v>3</v>
      </c>
      <c r="Q1486" t="str">
        <f>CONCATENATE(C1486,E1486,G1486,I1486)</f>
        <v>134</v>
      </c>
    </row>
    <row r="1487" spans="1:17" x14ac:dyDescent="0.25">
      <c r="A1487">
        <v>2691</v>
      </c>
      <c r="B1487">
        <v>88.18363699999999</v>
      </c>
      <c r="C1487" s="4">
        <v>1</v>
      </c>
      <c r="F1487">
        <v>77.723202999999984</v>
      </c>
      <c r="G1487" s="1">
        <v>3</v>
      </c>
      <c r="H1487">
        <v>73.841740999999985</v>
      </c>
      <c r="I1487" s="3">
        <v>4</v>
      </c>
      <c r="P1487">
        <v>3</v>
      </c>
      <c r="Q1487" t="str">
        <f>CONCATENATE(C1487,E1487,G1487,I1487)</f>
        <v>134</v>
      </c>
    </row>
    <row r="1488" spans="1:17" x14ac:dyDescent="0.25">
      <c r="A1488">
        <v>2692</v>
      </c>
      <c r="B1488">
        <v>88.18363699999999</v>
      </c>
      <c r="C1488" s="4">
        <v>1</v>
      </c>
      <c r="F1488">
        <v>77.723202999999984</v>
      </c>
      <c r="G1488" s="1">
        <v>3</v>
      </c>
      <c r="H1488">
        <v>73.775887999999981</v>
      </c>
      <c r="I1488" s="3">
        <v>4</v>
      </c>
      <c r="P1488">
        <v>3</v>
      </c>
      <c r="Q1488" t="str">
        <f>CONCATENATE(C1488,E1488,G1488,I1488)</f>
        <v>134</v>
      </c>
    </row>
    <row r="1489" spans="1:17" x14ac:dyDescent="0.25">
      <c r="A1489">
        <v>2693</v>
      </c>
      <c r="B1489">
        <v>88.18363699999999</v>
      </c>
      <c r="C1489" s="4">
        <v>1</v>
      </c>
      <c r="F1489">
        <v>77.723202999999984</v>
      </c>
      <c r="G1489" s="1">
        <v>3</v>
      </c>
      <c r="H1489">
        <v>73.775887999999981</v>
      </c>
      <c r="I1489" s="3">
        <v>4</v>
      </c>
      <c r="P1489">
        <v>3</v>
      </c>
      <c r="Q1489" t="str">
        <f>CONCATENATE(C1489,E1489,G1489,I1489)</f>
        <v>134</v>
      </c>
    </row>
    <row r="1490" spans="1:17" x14ac:dyDescent="0.25">
      <c r="A1490">
        <v>2694</v>
      </c>
      <c r="B1490">
        <v>88.18363699999999</v>
      </c>
      <c r="C1490" s="4">
        <v>1</v>
      </c>
      <c r="F1490">
        <v>77.723202999999984</v>
      </c>
      <c r="G1490" s="1">
        <v>3</v>
      </c>
      <c r="H1490">
        <v>73.775887999999981</v>
      </c>
      <c r="I1490" s="3">
        <v>4</v>
      </c>
      <c r="P1490">
        <v>3</v>
      </c>
      <c r="Q1490" t="str">
        <f>CONCATENATE(C1490,E1490,G1490,I1490)</f>
        <v>134</v>
      </c>
    </row>
    <row r="1491" spans="1:17" x14ac:dyDescent="0.25">
      <c r="A1491">
        <v>2695</v>
      </c>
      <c r="B1491">
        <v>88.18363699999999</v>
      </c>
      <c r="C1491" s="4">
        <v>1</v>
      </c>
      <c r="F1491">
        <v>77.723202999999984</v>
      </c>
      <c r="G1491" s="1">
        <v>3</v>
      </c>
      <c r="H1491">
        <v>73.841740999999985</v>
      </c>
      <c r="I1491" s="3">
        <v>4</v>
      </c>
      <c r="P1491">
        <v>3</v>
      </c>
      <c r="Q1491" t="str">
        <f>CONCATENATE(C1491,E1491,G1491,I1491)</f>
        <v>134</v>
      </c>
    </row>
    <row r="1492" spans="1:17" x14ac:dyDescent="0.25">
      <c r="A1492">
        <v>2696</v>
      </c>
      <c r="B1492">
        <v>88.18363699999999</v>
      </c>
      <c r="C1492" s="4">
        <v>1</v>
      </c>
      <c r="F1492">
        <v>77.723202999999984</v>
      </c>
      <c r="G1492" s="1">
        <v>3</v>
      </c>
      <c r="H1492">
        <v>73.907488000000001</v>
      </c>
      <c r="I1492" s="3">
        <v>4</v>
      </c>
      <c r="P1492">
        <v>3</v>
      </c>
      <c r="Q1492" t="str">
        <f>CONCATENATE(C1492,E1492,G1492,I1492)</f>
        <v>134</v>
      </c>
    </row>
    <row r="1493" spans="1:17" x14ac:dyDescent="0.25">
      <c r="A1493">
        <v>2697</v>
      </c>
      <c r="B1493">
        <v>88.18363699999999</v>
      </c>
      <c r="C1493" s="4">
        <v>1</v>
      </c>
      <c r="F1493">
        <v>77.723202999999984</v>
      </c>
      <c r="G1493" s="1">
        <v>3</v>
      </c>
      <c r="H1493">
        <v>73.907488000000001</v>
      </c>
      <c r="I1493" s="3">
        <v>4</v>
      </c>
      <c r="P1493">
        <v>3</v>
      </c>
      <c r="Q1493" t="str">
        <f>CONCATENATE(C1493,E1493,G1493,I1493)</f>
        <v>134</v>
      </c>
    </row>
    <row r="1494" spans="1:17" x14ac:dyDescent="0.25">
      <c r="A1494">
        <v>2698</v>
      </c>
      <c r="B1494">
        <v>88.18363699999999</v>
      </c>
      <c r="C1494" s="4">
        <v>1</v>
      </c>
      <c r="F1494">
        <v>77.723202999999984</v>
      </c>
      <c r="G1494" s="1">
        <v>3</v>
      </c>
      <c r="H1494">
        <v>73.973230000000001</v>
      </c>
      <c r="I1494" s="3">
        <v>4</v>
      </c>
      <c r="P1494">
        <v>3</v>
      </c>
      <c r="Q1494" t="str">
        <f>CONCATENATE(C1494,E1494,G1494,I1494)</f>
        <v>134</v>
      </c>
    </row>
    <row r="1495" spans="1:17" x14ac:dyDescent="0.25">
      <c r="A1495">
        <v>2699</v>
      </c>
      <c r="B1495">
        <v>88.18363699999999</v>
      </c>
      <c r="C1495" s="4">
        <v>1</v>
      </c>
      <c r="F1495">
        <v>77.723202999999984</v>
      </c>
      <c r="G1495" s="1">
        <v>3</v>
      </c>
      <c r="H1495">
        <v>73.973230000000001</v>
      </c>
      <c r="I1495" s="3">
        <v>4</v>
      </c>
      <c r="P1495">
        <v>3</v>
      </c>
      <c r="Q1495" t="str">
        <f>CONCATENATE(C1495,E1495,G1495,I1495)</f>
        <v>134</v>
      </c>
    </row>
    <row r="1496" spans="1:17" x14ac:dyDescent="0.25">
      <c r="A1496">
        <v>2700</v>
      </c>
      <c r="B1496">
        <v>88.18363699999999</v>
      </c>
      <c r="C1496" s="4">
        <v>1</v>
      </c>
      <c r="F1496">
        <v>77.723202999999984</v>
      </c>
      <c r="G1496" s="1">
        <v>3</v>
      </c>
      <c r="H1496">
        <v>73.973230000000001</v>
      </c>
      <c r="I1496" s="3">
        <v>4</v>
      </c>
      <c r="P1496">
        <v>3</v>
      </c>
      <c r="Q1496" t="str">
        <f>CONCATENATE(C1496,E1496,G1496,I1496)</f>
        <v>134</v>
      </c>
    </row>
    <row r="1497" spans="1:17" x14ac:dyDescent="0.25">
      <c r="A1497">
        <v>2701</v>
      </c>
      <c r="B1497">
        <v>88.18363699999999</v>
      </c>
      <c r="C1497" s="4">
        <v>1</v>
      </c>
      <c r="F1497">
        <v>77.723202999999984</v>
      </c>
      <c r="G1497" s="1">
        <v>3</v>
      </c>
      <c r="H1497">
        <v>74.302174999999991</v>
      </c>
      <c r="I1497" s="3">
        <v>4</v>
      </c>
      <c r="P1497">
        <v>3</v>
      </c>
      <c r="Q1497" t="str">
        <f>CONCATENATE(C1497,E1497,G1497,I1497)</f>
        <v>134</v>
      </c>
    </row>
    <row r="1498" spans="1:17" x14ac:dyDescent="0.25">
      <c r="A1498">
        <v>2702</v>
      </c>
      <c r="B1498">
        <v>88.18363699999999</v>
      </c>
      <c r="C1498" s="4">
        <v>1</v>
      </c>
      <c r="F1498">
        <v>77.723202999999984</v>
      </c>
      <c r="G1498" s="1">
        <v>3</v>
      </c>
      <c r="H1498">
        <v>74.302174999999991</v>
      </c>
      <c r="I1498" s="3">
        <v>4</v>
      </c>
      <c r="P1498">
        <v>3</v>
      </c>
      <c r="Q1498" t="str">
        <f>CONCATENATE(C1498,E1498,G1498,I1498)</f>
        <v>134</v>
      </c>
    </row>
    <row r="1499" spans="1:17" x14ac:dyDescent="0.25">
      <c r="A1499">
        <v>2703</v>
      </c>
      <c r="B1499">
        <v>88.18363699999999</v>
      </c>
      <c r="C1499" s="4">
        <v>1</v>
      </c>
      <c r="F1499">
        <v>77.723202999999984</v>
      </c>
      <c r="G1499" s="1">
        <v>3</v>
      </c>
      <c r="P1499">
        <v>2</v>
      </c>
      <c r="Q1499" t="str">
        <f>CONCATENATE(C1499,E1499,G1499,I1499)</f>
        <v>13</v>
      </c>
    </row>
    <row r="1500" spans="1:17" x14ac:dyDescent="0.25">
      <c r="A1500">
        <v>2704</v>
      </c>
      <c r="B1500">
        <v>88.18363699999999</v>
      </c>
      <c r="C1500" s="4">
        <v>1</v>
      </c>
      <c r="F1500">
        <v>77.723202999999984</v>
      </c>
      <c r="G1500" s="1">
        <v>3</v>
      </c>
      <c r="P1500">
        <v>2</v>
      </c>
      <c r="Q1500" t="str">
        <f>CONCATENATE(C1500,E1500,G1500,I1500)</f>
        <v>13</v>
      </c>
    </row>
    <row r="1501" spans="1:17" x14ac:dyDescent="0.25">
      <c r="A1501">
        <v>2705</v>
      </c>
      <c r="B1501">
        <v>88.18363699999999</v>
      </c>
      <c r="C1501" s="4">
        <v>1</v>
      </c>
      <c r="F1501">
        <v>77.723202999999984</v>
      </c>
      <c r="G1501" s="1">
        <v>3</v>
      </c>
      <c r="P1501">
        <v>2</v>
      </c>
      <c r="Q1501" t="str">
        <f>CONCATENATE(C1501,E1501,G1501,I1501)</f>
        <v>13</v>
      </c>
    </row>
    <row r="1502" spans="1:17" x14ac:dyDescent="0.25">
      <c r="A1502">
        <v>2706</v>
      </c>
      <c r="B1502">
        <v>88.18363699999999</v>
      </c>
      <c r="C1502" s="4">
        <v>1</v>
      </c>
      <c r="F1502">
        <v>77.723202999999984</v>
      </c>
      <c r="G1502" s="1">
        <v>3</v>
      </c>
      <c r="P1502">
        <v>2</v>
      </c>
      <c r="Q1502" t="str">
        <f>CONCATENATE(C1502,E1502,G1502,I1502)</f>
        <v>13</v>
      </c>
    </row>
    <row r="1503" spans="1:17" x14ac:dyDescent="0.25">
      <c r="A1503">
        <v>2707</v>
      </c>
      <c r="B1503">
        <v>88.18363699999999</v>
      </c>
      <c r="C1503" s="4">
        <v>1</v>
      </c>
      <c r="F1503">
        <v>77.723202999999984</v>
      </c>
      <c r="G1503" s="1">
        <v>3</v>
      </c>
      <c r="P1503">
        <v>2</v>
      </c>
      <c r="Q1503" t="str">
        <f>CONCATENATE(C1503,E1503,G1503,I1503)</f>
        <v>13</v>
      </c>
    </row>
    <row r="1504" spans="1:17" x14ac:dyDescent="0.25">
      <c r="A1504">
        <v>2708</v>
      </c>
      <c r="B1504">
        <v>88.18363699999999</v>
      </c>
      <c r="C1504" s="4">
        <v>1</v>
      </c>
      <c r="F1504">
        <v>77.723202999999984</v>
      </c>
      <c r="G1504" s="1">
        <v>3</v>
      </c>
      <c r="P1504">
        <v>2</v>
      </c>
      <c r="Q1504" t="str">
        <f>CONCATENATE(C1504,E1504,G1504,I1504)</f>
        <v>13</v>
      </c>
    </row>
    <row r="1505" spans="1:17" x14ac:dyDescent="0.25">
      <c r="A1505">
        <v>2709</v>
      </c>
      <c r="F1505">
        <v>77.723202999999984</v>
      </c>
      <c r="G1505" s="1">
        <v>3</v>
      </c>
      <c r="P1505">
        <v>1</v>
      </c>
      <c r="Q1505" t="str">
        <f>CONCATENATE(C1505,E1505,G1505,I1505)</f>
        <v>3</v>
      </c>
    </row>
    <row r="1506" spans="1:17" x14ac:dyDescent="0.25">
      <c r="A1506">
        <v>2710</v>
      </c>
      <c r="D1506">
        <v>97.525750999999985</v>
      </c>
      <c r="E1506" s="2">
        <v>2</v>
      </c>
      <c r="F1506">
        <v>77.723202999999984</v>
      </c>
      <c r="G1506" s="1">
        <v>3</v>
      </c>
      <c r="P1506">
        <v>2</v>
      </c>
      <c r="Q1506" t="str">
        <f>CONCATENATE(C1506,E1506,G1506,I1506)</f>
        <v>23</v>
      </c>
    </row>
    <row r="1507" spans="1:17" x14ac:dyDescent="0.25">
      <c r="A1507">
        <v>2711</v>
      </c>
      <c r="D1507">
        <v>97.525750999999985</v>
      </c>
      <c r="E1507" s="2">
        <v>2</v>
      </c>
      <c r="P1507">
        <v>1</v>
      </c>
      <c r="Q1507" t="str">
        <f>CONCATENATE(C1507,E1507,G1507,I1507)</f>
        <v>2</v>
      </c>
    </row>
    <row r="1508" spans="1:17" x14ac:dyDescent="0.25">
      <c r="A1508">
        <v>2712</v>
      </c>
      <c r="D1508">
        <v>97.525750999999985</v>
      </c>
      <c r="E1508" s="2">
        <v>2</v>
      </c>
      <c r="P1508">
        <v>1</v>
      </c>
      <c r="Q1508" t="str">
        <f>CONCATENATE(C1508,E1508,G1508,I1508)</f>
        <v>2</v>
      </c>
    </row>
    <row r="1509" spans="1:17" x14ac:dyDescent="0.25">
      <c r="A1509">
        <v>2713</v>
      </c>
      <c r="D1509">
        <v>97.525750999999985</v>
      </c>
      <c r="E1509" s="2">
        <v>2</v>
      </c>
      <c r="P1509">
        <v>1</v>
      </c>
      <c r="Q1509" t="str">
        <f>CONCATENATE(C1509,E1509,G1509,I1509)</f>
        <v>2</v>
      </c>
    </row>
    <row r="1510" spans="1:17" x14ac:dyDescent="0.25">
      <c r="A1510">
        <v>2714</v>
      </c>
      <c r="D1510">
        <v>97.525750999999985</v>
      </c>
      <c r="E1510" s="2">
        <v>2</v>
      </c>
      <c r="P1510">
        <v>1</v>
      </c>
      <c r="Q1510" t="str">
        <f>CONCATENATE(C1510,E1510,G1510,I1510)</f>
        <v>2</v>
      </c>
    </row>
    <row r="1511" spans="1:17" x14ac:dyDescent="0.25">
      <c r="A1511">
        <v>2715</v>
      </c>
      <c r="D1511">
        <v>97.525750999999985</v>
      </c>
      <c r="E1511" s="2">
        <v>2</v>
      </c>
      <c r="H1511">
        <v>86.670521999999991</v>
      </c>
      <c r="I1511" s="3">
        <v>4</v>
      </c>
      <c r="P1511">
        <v>2</v>
      </c>
      <c r="Q1511" t="str">
        <f>CONCATENATE(C1511,E1511,G1511,I1511)</f>
        <v>24</v>
      </c>
    </row>
    <row r="1512" spans="1:17" x14ac:dyDescent="0.25">
      <c r="A1512">
        <v>2716</v>
      </c>
      <c r="D1512">
        <v>97.525750999999985</v>
      </c>
      <c r="E1512" s="2">
        <v>2</v>
      </c>
      <c r="H1512">
        <v>86.670521999999991</v>
      </c>
      <c r="I1512" s="3">
        <v>4</v>
      </c>
      <c r="P1512">
        <v>2</v>
      </c>
      <c r="Q1512" t="str">
        <f>CONCATENATE(C1512,E1512,G1512,I1512)</f>
        <v>24</v>
      </c>
    </row>
    <row r="1513" spans="1:17" x14ac:dyDescent="0.25">
      <c r="A1513">
        <v>2717</v>
      </c>
      <c r="D1513">
        <v>97.525750999999985</v>
      </c>
      <c r="E1513" s="2">
        <v>2</v>
      </c>
      <c r="H1513">
        <v>86.670521999999991</v>
      </c>
      <c r="I1513" s="3">
        <v>4</v>
      </c>
      <c r="P1513">
        <v>2</v>
      </c>
      <c r="Q1513" t="str">
        <f>CONCATENATE(C1513,E1513,G1513,I1513)</f>
        <v>24</v>
      </c>
    </row>
    <row r="1514" spans="1:17" x14ac:dyDescent="0.25">
      <c r="A1514">
        <v>2718</v>
      </c>
      <c r="D1514">
        <v>97.525750999999985</v>
      </c>
      <c r="E1514" s="2">
        <v>2</v>
      </c>
      <c r="H1514">
        <v>86.670521999999991</v>
      </c>
      <c r="I1514" s="3">
        <v>4</v>
      </c>
      <c r="P1514">
        <v>2</v>
      </c>
      <c r="Q1514" t="str">
        <f>CONCATENATE(C1514,E1514,G1514,I1514)</f>
        <v>24</v>
      </c>
    </row>
    <row r="1515" spans="1:17" x14ac:dyDescent="0.25">
      <c r="A1515">
        <v>2719</v>
      </c>
      <c r="D1515">
        <v>97.525750999999985</v>
      </c>
      <c r="E1515" s="2">
        <v>2</v>
      </c>
      <c r="H1515">
        <v>86.670521999999991</v>
      </c>
      <c r="I1515" s="3">
        <v>4</v>
      </c>
      <c r="P1515">
        <v>2</v>
      </c>
      <c r="Q1515" t="str">
        <f>CONCATENATE(C1515,E1515,G1515,I1515)</f>
        <v>24</v>
      </c>
    </row>
    <row r="1516" spans="1:17" x14ac:dyDescent="0.25">
      <c r="A1516">
        <v>2720</v>
      </c>
      <c r="D1516">
        <v>97.525750999999985</v>
      </c>
      <c r="E1516" s="2">
        <v>2</v>
      </c>
      <c r="H1516">
        <v>86.670521999999991</v>
      </c>
      <c r="I1516" s="3">
        <v>4</v>
      </c>
      <c r="P1516">
        <v>2</v>
      </c>
      <c r="Q1516" t="str">
        <f>CONCATENATE(C1516,E1516,G1516,I1516)</f>
        <v>24</v>
      </c>
    </row>
    <row r="1517" spans="1:17" x14ac:dyDescent="0.25">
      <c r="A1517">
        <v>2721</v>
      </c>
      <c r="D1517">
        <v>97.525750999999985</v>
      </c>
      <c r="E1517" s="2">
        <v>2</v>
      </c>
      <c r="H1517">
        <v>86.670521999999991</v>
      </c>
      <c r="I1517" s="3">
        <v>4</v>
      </c>
      <c r="P1517">
        <v>2</v>
      </c>
      <c r="Q1517" t="str">
        <f>CONCATENATE(C1517,E1517,G1517,I1517)</f>
        <v>24</v>
      </c>
    </row>
    <row r="1518" spans="1:17" x14ac:dyDescent="0.25">
      <c r="A1518">
        <v>2722</v>
      </c>
      <c r="D1518">
        <v>97.525750999999985</v>
      </c>
      <c r="E1518" s="2">
        <v>2</v>
      </c>
      <c r="H1518">
        <v>86.670521999999991</v>
      </c>
      <c r="I1518" s="3">
        <v>4</v>
      </c>
      <c r="P1518">
        <v>2</v>
      </c>
      <c r="Q1518" t="str">
        <f>CONCATENATE(C1518,E1518,G1518,I1518)</f>
        <v>24</v>
      </c>
    </row>
    <row r="1519" spans="1:17" x14ac:dyDescent="0.25">
      <c r="A1519">
        <v>2723</v>
      </c>
      <c r="D1519">
        <v>97.525750999999985</v>
      </c>
      <c r="E1519" s="2">
        <v>2</v>
      </c>
      <c r="H1519">
        <v>86.670521999999991</v>
      </c>
      <c r="I1519" s="3">
        <v>4</v>
      </c>
      <c r="P1519">
        <v>2</v>
      </c>
      <c r="Q1519" t="str">
        <f>CONCATENATE(C1519,E1519,G1519,I1519)</f>
        <v>24</v>
      </c>
    </row>
    <row r="1520" spans="1:17" x14ac:dyDescent="0.25">
      <c r="A1520">
        <v>2724</v>
      </c>
      <c r="D1520">
        <v>97.525750999999985</v>
      </c>
      <c r="E1520" s="2">
        <v>2</v>
      </c>
      <c r="H1520">
        <v>86.670521999999991</v>
      </c>
      <c r="I1520" s="3">
        <v>4</v>
      </c>
      <c r="P1520">
        <v>2</v>
      </c>
      <c r="Q1520" t="str">
        <f>CONCATENATE(C1520,E1520,G1520,I1520)</f>
        <v>24</v>
      </c>
    </row>
    <row r="1521" spans="1:17" x14ac:dyDescent="0.25">
      <c r="A1521">
        <v>2725</v>
      </c>
      <c r="D1521">
        <v>97.525750999999985</v>
      </c>
      <c r="E1521" s="2">
        <v>2</v>
      </c>
      <c r="H1521">
        <v>86.670521999999991</v>
      </c>
      <c r="I1521" s="3">
        <v>4</v>
      </c>
      <c r="P1521">
        <v>2</v>
      </c>
      <c r="Q1521" t="str">
        <f>CONCATENATE(C1521,E1521,G1521,I1521)</f>
        <v>24</v>
      </c>
    </row>
    <row r="1522" spans="1:17" x14ac:dyDescent="0.25">
      <c r="A1522">
        <v>2726</v>
      </c>
      <c r="D1522">
        <v>97.525750999999985</v>
      </c>
      <c r="E1522" s="2">
        <v>2</v>
      </c>
      <c r="H1522">
        <v>86.670521999999991</v>
      </c>
      <c r="I1522" s="3">
        <v>4</v>
      </c>
      <c r="P1522">
        <v>2</v>
      </c>
      <c r="Q1522" t="str">
        <f>CONCATENATE(C1522,E1522,G1522,I1522)</f>
        <v>24</v>
      </c>
    </row>
    <row r="1523" spans="1:17" x14ac:dyDescent="0.25">
      <c r="A1523">
        <v>2727</v>
      </c>
      <c r="H1523">
        <v>86.670521999999991</v>
      </c>
      <c r="I1523" s="3">
        <v>4</v>
      </c>
      <c r="P1523">
        <v>1</v>
      </c>
      <c r="Q1523" t="str">
        <f>CONCATENATE(C1523,E1523,G1523,I1523)</f>
        <v>4</v>
      </c>
    </row>
    <row r="1524" spans="1:17" x14ac:dyDescent="0.25">
      <c r="A1524">
        <v>2728</v>
      </c>
      <c r="H1524">
        <v>86.670521999999991</v>
      </c>
      <c r="I1524" s="3">
        <v>4</v>
      </c>
      <c r="P1524">
        <v>1</v>
      </c>
      <c r="Q1524" t="str">
        <f>CONCATENATE(C1524,E1524,G1524,I1524)</f>
        <v>4</v>
      </c>
    </row>
    <row r="1525" spans="1:17" x14ac:dyDescent="0.25">
      <c r="A1525">
        <v>2729</v>
      </c>
      <c r="H1525">
        <v>86.670521999999991</v>
      </c>
      <c r="I1525" s="3">
        <v>4</v>
      </c>
      <c r="P1525">
        <v>1</v>
      </c>
      <c r="Q1525" t="str">
        <f>CONCATENATE(C1525,E1525,G1525,I1525)</f>
        <v>4</v>
      </c>
    </row>
    <row r="1526" spans="1:17" x14ac:dyDescent="0.25">
      <c r="A1526">
        <v>2730</v>
      </c>
      <c r="H1526">
        <v>86.670521999999991</v>
      </c>
      <c r="I1526" s="3">
        <v>4</v>
      </c>
      <c r="P1526">
        <v>1</v>
      </c>
      <c r="Q1526" t="str">
        <f>CONCATENATE(C1526,E1526,G1526,I1526)</f>
        <v>4</v>
      </c>
    </row>
    <row r="1527" spans="1:17" x14ac:dyDescent="0.25">
      <c r="A1527">
        <v>2731</v>
      </c>
      <c r="F1527">
        <v>96.209977999999992</v>
      </c>
      <c r="G1527" s="1">
        <v>3</v>
      </c>
      <c r="H1527">
        <v>86.670521999999991</v>
      </c>
      <c r="I1527" s="3">
        <v>4</v>
      </c>
      <c r="P1527">
        <v>2</v>
      </c>
      <c r="Q1527" t="str">
        <f>CONCATENATE(C1527,E1527,G1527,I1527)</f>
        <v>34</v>
      </c>
    </row>
    <row r="1528" spans="1:17" x14ac:dyDescent="0.25">
      <c r="A1528">
        <v>2732</v>
      </c>
      <c r="F1528">
        <v>96.209977999999992</v>
      </c>
      <c r="G1528" s="1">
        <v>3</v>
      </c>
      <c r="H1528">
        <v>86.670521999999991</v>
      </c>
      <c r="I1528" s="3">
        <v>4</v>
      </c>
      <c r="P1528">
        <v>2</v>
      </c>
      <c r="Q1528" t="str">
        <f>CONCATENATE(C1528,E1528,G1528,I1528)</f>
        <v>34</v>
      </c>
    </row>
    <row r="1529" spans="1:17" x14ac:dyDescent="0.25">
      <c r="A1529">
        <v>2733</v>
      </c>
      <c r="F1529">
        <v>96.209977999999992</v>
      </c>
      <c r="G1529" s="1">
        <v>3</v>
      </c>
      <c r="P1529">
        <v>1</v>
      </c>
      <c r="Q1529" t="str">
        <f>CONCATENATE(C1529,E1529,G1529,I1529)</f>
        <v>3</v>
      </c>
    </row>
    <row r="1530" spans="1:17" x14ac:dyDescent="0.25">
      <c r="A1530">
        <v>2734</v>
      </c>
      <c r="B1530">
        <v>109.038759</v>
      </c>
      <c r="C1530" s="4">
        <v>1</v>
      </c>
      <c r="F1530">
        <v>96.209977999999992</v>
      </c>
      <c r="G1530" s="1">
        <v>3</v>
      </c>
      <c r="P1530">
        <v>2</v>
      </c>
      <c r="Q1530" t="str">
        <f>CONCATENATE(C1530,E1530,G1530,I1530)</f>
        <v>13</v>
      </c>
    </row>
    <row r="1531" spans="1:17" x14ac:dyDescent="0.25">
      <c r="A1531">
        <v>2735</v>
      </c>
      <c r="B1531">
        <v>109.038759</v>
      </c>
      <c r="C1531" s="4">
        <v>1</v>
      </c>
      <c r="F1531">
        <v>96.209977999999992</v>
      </c>
      <c r="G1531" s="1">
        <v>3</v>
      </c>
      <c r="P1531">
        <v>2</v>
      </c>
      <c r="Q1531" t="str">
        <f>CONCATENATE(C1531,E1531,G1531,I1531)</f>
        <v>13</v>
      </c>
    </row>
    <row r="1532" spans="1:17" x14ac:dyDescent="0.25">
      <c r="A1532">
        <v>2736</v>
      </c>
      <c r="B1532">
        <v>109.038759</v>
      </c>
      <c r="C1532" s="4">
        <v>1</v>
      </c>
      <c r="F1532">
        <v>96.209977999999992</v>
      </c>
      <c r="G1532" s="1">
        <v>3</v>
      </c>
      <c r="P1532">
        <v>2</v>
      </c>
      <c r="Q1532" t="str">
        <f>CONCATENATE(C1532,E1532,G1532,I1532)</f>
        <v>13</v>
      </c>
    </row>
    <row r="1533" spans="1:17" x14ac:dyDescent="0.25">
      <c r="A1533">
        <v>2737</v>
      </c>
      <c r="B1533">
        <v>109.038759</v>
      </c>
      <c r="C1533" s="4">
        <v>1</v>
      </c>
      <c r="F1533">
        <v>96.209977999999992</v>
      </c>
      <c r="G1533" s="1">
        <v>3</v>
      </c>
      <c r="P1533">
        <v>2</v>
      </c>
      <c r="Q1533" t="str">
        <f>CONCATENATE(C1533,E1533,G1533,I1533)</f>
        <v>13</v>
      </c>
    </row>
    <row r="1534" spans="1:17" x14ac:dyDescent="0.25">
      <c r="A1534">
        <v>2738</v>
      </c>
      <c r="B1534">
        <v>109.038759</v>
      </c>
      <c r="C1534" s="4">
        <v>1</v>
      </c>
      <c r="F1534">
        <v>96.209977999999992</v>
      </c>
      <c r="G1534" s="1">
        <v>3</v>
      </c>
      <c r="P1534">
        <v>2</v>
      </c>
      <c r="Q1534" t="str">
        <f>CONCATENATE(C1534,E1534,G1534,I1534)</f>
        <v>13</v>
      </c>
    </row>
    <row r="1535" spans="1:17" x14ac:dyDescent="0.25">
      <c r="A1535">
        <v>2739</v>
      </c>
      <c r="B1535">
        <v>109.038759</v>
      </c>
      <c r="C1535" s="4">
        <v>1</v>
      </c>
      <c r="F1535">
        <v>96.209977999999992</v>
      </c>
      <c r="G1535" s="1">
        <v>3</v>
      </c>
      <c r="P1535">
        <v>2</v>
      </c>
      <c r="Q1535" t="str">
        <f>CONCATENATE(C1535,E1535,G1535,I1535)</f>
        <v>13</v>
      </c>
    </row>
    <row r="1536" spans="1:17" x14ac:dyDescent="0.25">
      <c r="A1536">
        <v>2740</v>
      </c>
      <c r="B1536">
        <v>109.038759</v>
      </c>
      <c r="C1536" s="4">
        <v>1</v>
      </c>
      <c r="F1536">
        <v>96.209977999999992</v>
      </c>
      <c r="G1536" s="1">
        <v>3</v>
      </c>
      <c r="P1536">
        <v>2</v>
      </c>
      <c r="Q1536" t="str">
        <f>CONCATENATE(C1536,E1536,G1536,I1536)</f>
        <v>13</v>
      </c>
    </row>
    <row r="1537" spans="1:17" x14ac:dyDescent="0.25">
      <c r="A1537">
        <v>2741</v>
      </c>
      <c r="B1537">
        <v>109.038759</v>
      </c>
      <c r="C1537" s="4">
        <v>1</v>
      </c>
      <c r="F1537">
        <v>96.209977999999992</v>
      </c>
      <c r="G1537" s="1">
        <v>3</v>
      </c>
      <c r="P1537">
        <v>2</v>
      </c>
      <c r="Q1537" t="str">
        <f>CONCATENATE(C1537,E1537,G1537,I1537)</f>
        <v>13</v>
      </c>
    </row>
    <row r="1538" spans="1:17" x14ac:dyDescent="0.25">
      <c r="A1538">
        <v>2742</v>
      </c>
      <c r="B1538">
        <v>109.038759</v>
      </c>
      <c r="C1538" s="4">
        <v>1</v>
      </c>
      <c r="F1538">
        <v>96.209977999999992</v>
      </c>
      <c r="G1538" s="1">
        <v>3</v>
      </c>
      <c r="P1538">
        <v>2</v>
      </c>
      <c r="Q1538" t="str">
        <f>CONCATENATE(C1538,E1538,G1538,I1538)</f>
        <v>13</v>
      </c>
    </row>
    <row r="1539" spans="1:17" x14ac:dyDescent="0.25">
      <c r="A1539">
        <v>2743</v>
      </c>
      <c r="B1539">
        <v>109.038759</v>
      </c>
      <c r="C1539" s="4">
        <v>1</v>
      </c>
      <c r="F1539">
        <v>96.209977999999992</v>
      </c>
      <c r="G1539" s="1">
        <v>3</v>
      </c>
      <c r="P1539">
        <v>2</v>
      </c>
      <c r="Q1539" t="str">
        <f>CONCATENATE(C1539,E1539,G1539,I1539)</f>
        <v>13</v>
      </c>
    </row>
    <row r="1540" spans="1:17" x14ac:dyDescent="0.25">
      <c r="A1540">
        <v>2744</v>
      </c>
      <c r="B1540">
        <v>109.038759</v>
      </c>
      <c r="C1540" s="4">
        <v>1</v>
      </c>
      <c r="F1540">
        <v>96.209977999999992</v>
      </c>
      <c r="G1540" s="1">
        <v>3</v>
      </c>
      <c r="P1540">
        <v>2</v>
      </c>
      <c r="Q1540" t="str">
        <f>CONCATENATE(C1540,E1540,G1540,I1540)</f>
        <v>13</v>
      </c>
    </row>
    <row r="1541" spans="1:17" x14ac:dyDescent="0.25">
      <c r="A1541">
        <v>2745</v>
      </c>
      <c r="B1541">
        <v>109.038759</v>
      </c>
      <c r="C1541" s="4">
        <v>1</v>
      </c>
      <c r="F1541">
        <v>96.209977999999992</v>
      </c>
      <c r="G1541" s="1">
        <v>3</v>
      </c>
      <c r="P1541">
        <v>2</v>
      </c>
      <c r="Q1541" t="str">
        <f>CONCATENATE(C1541,E1541,G1541,I1541)</f>
        <v>13</v>
      </c>
    </row>
    <row r="1542" spans="1:17" x14ac:dyDescent="0.25">
      <c r="A1542">
        <v>2746</v>
      </c>
      <c r="B1542">
        <v>109.038759</v>
      </c>
      <c r="C1542" s="4">
        <v>1</v>
      </c>
      <c r="F1542">
        <v>96.209977999999992</v>
      </c>
      <c r="G1542" s="1">
        <v>3</v>
      </c>
      <c r="P1542">
        <v>2</v>
      </c>
      <c r="Q1542" t="str">
        <f>CONCATENATE(C1542,E1542,G1542,I1542)</f>
        <v>13</v>
      </c>
    </row>
    <row r="1543" spans="1:17" x14ac:dyDescent="0.25">
      <c r="A1543">
        <v>2747</v>
      </c>
      <c r="B1543">
        <v>109.038759</v>
      </c>
      <c r="C1543" s="4">
        <v>1</v>
      </c>
      <c r="D1543">
        <v>116.999247</v>
      </c>
      <c r="E1543" s="2">
        <v>2</v>
      </c>
      <c r="P1543">
        <v>2</v>
      </c>
      <c r="Q1543" t="str">
        <f>CONCATENATE(C1543,E1543,G1543,I1543)</f>
        <v>12</v>
      </c>
    </row>
    <row r="1544" spans="1:17" x14ac:dyDescent="0.25">
      <c r="A1544">
        <v>2748</v>
      </c>
      <c r="D1544">
        <v>116.999247</v>
      </c>
      <c r="E1544" s="2">
        <v>2</v>
      </c>
      <c r="P1544">
        <v>1</v>
      </c>
      <c r="Q1544" t="str">
        <f>CONCATENATE(C1544,E1544,G1544,I1544)</f>
        <v>2</v>
      </c>
    </row>
    <row r="1545" spans="1:17" x14ac:dyDescent="0.25">
      <c r="A1545">
        <v>2749</v>
      </c>
      <c r="D1545">
        <v>116.999247</v>
      </c>
      <c r="E1545" s="2">
        <v>2</v>
      </c>
      <c r="P1545">
        <v>1</v>
      </c>
      <c r="Q1545" t="str">
        <f>CONCATENATE(C1545,E1545,G1545,I1545)</f>
        <v>2</v>
      </c>
    </row>
    <row r="1546" spans="1:17" x14ac:dyDescent="0.25">
      <c r="A1546">
        <v>2750</v>
      </c>
      <c r="D1546">
        <v>116.999247</v>
      </c>
      <c r="E1546" s="2">
        <v>2</v>
      </c>
      <c r="H1546">
        <v>106.27561499999999</v>
      </c>
      <c r="I1546" s="3">
        <v>4</v>
      </c>
      <c r="P1546">
        <v>2</v>
      </c>
      <c r="Q1546" t="str">
        <f>CONCATENATE(C1546,E1546,G1546,I1546)</f>
        <v>24</v>
      </c>
    </row>
    <row r="1547" spans="1:17" x14ac:dyDescent="0.25">
      <c r="A1547">
        <v>2751</v>
      </c>
      <c r="D1547">
        <v>116.999247</v>
      </c>
      <c r="E1547" s="2">
        <v>2</v>
      </c>
      <c r="H1547">
        <v>106.27561499999999</v>
      </c>
      <c r="I1547" s="3">
        <v>4</v>
      </c>
      <c r="P1547">
        <v>2</v>
      </c>
      <c r="Q1547" t="str">
        <f>CONCATENATE(C1547,E1547,G1547,I1547)</f>
        <v>24</v>
      </c>
    </row>
    <row r="1548" spans="1:17" x14ac:dyDescent="0.25">
      <c r="A1548">
        <v>2752</v>
      </c>
      <c r="D1548">
        <v>116.999247</v>
      </c>
      <c r="E1548" s="2">
        <v>2</v>
      </c>
      <c r="H1548">
        <v>106.27561499999999</v>
      </c>
      <c r="I1548" s="3">
        <v>4</v>
      </c>
      <c r="P1548">
        <v>2</v>
      </c>
      <c r="Q1548" t="str">
        <f>CONCATENATE(C1548,E1548,G1548,I1548)</f>
        <v>24</v>
      </c>
    </row>
    <row r="1549" spans="1:17" x14ac:dyDescent="0.25">
      <c r="A1549">
        <v>2753</v>
      </c>
      <c r="D1549">
        <v>116.999247</v>
      </c>
      <c r="E1549" s="2">
        <v>2</v>
      </c>
      <c r="H1549">
        <v>106.27561499999999</v>
      </c>
      <c r="I1549" s="3">
        <v>4</v>
      </c>
      <c r="P1549">
        <v>2</v>
      </c>
      <c r="Q1549" t="str">
        <f>CONCATENATE(C1549,E1549,G1549,I1549)</f>
        <v>24</v>
      </c>
    </row>
    <row r="1550" spans="1:17" x14ac:dyDescent="0.25">
      <c r="A1550">
        <v>2754</v>
      </c>
      <c r="D1550">
        <v>116.999247</v>
      </c>
      <c r="E1550" s="2">
        <v>2</v>
      </c>
      <c r="H1550">
        <v>106.27561499999999</v>
      </c>
      <c r="I1550" s="3">
        <v>4</v>
      </c>
      <c r="P1550">
        <v>2</v>
      </c>
      <c r="Q1550" t="str">
        <f>CONCATENATE(C1550,E1550,G1550,I1550)</f>
        <v>24</v>
      </c>
    </row>
    <row r="1551" spans="1:17" x14ac:dyDescent="0.25">
      <c r="A1551">
        <v>2755</v>
      </c>
      <c r="D1551">
        <v>116.999247</v>
      </c>
      <c r="E1551" s="2">
        <v>2</v>
      </c>
      <c r="H1551">
        <v>106.27561499999999</v>
      </c>
      <c r="I1551" s="3">
        <v>4</v>
      </c>
      <c r="P1551">
        <v>2</v>
      </c>
      <c r="Q1551" t="str">
        <f>CONCATENATE(C1551,E1551,G1551,I1551)</f>
        <v>24</v>
      </c>
    </row>
    <row r="1552" spans="1:17" x14ac:dyDescent="0.25">
      <c r="A1552">
        <v>2756</v>
      </c>
      <c r="D1552">
        <v>116.999247</v>
      </c>
      <c r="E1552" s="2">
        <v>2</v>
      </c>
      <c r="H1552">
        <v>106.27561499999999</v>
      </c>
      <c r="I1552" s="3">
        <v>4</v>
      </c>
      <c r="P1552">
        <v>2</v>
      </c>
      <c r="Q1552" t="str">
        <f>CONCATENATE(C1552,E1552,G1552,I1552)</f>
        <v>24</v>
      </c>
    </row>
    <row r="1553" spans="1:17" x14ac:dyDescent="0.25">
      <c r="A1553">
        <v>2757</v>
      </c>
      <c r="D1553">
        <v>116.999247</v>
      </c>
      <c r="E1553" s="2">
        <v>2</v>
      </c>
      <c r="H1553">
        <v>106.27561499999999</v>
      </c>
      <c r="I1553" s="3">
        <v>4</v>
      </c>
      <c r="P1553">
        <v>2</v>
      </c>
      <c r="Q1553" t="str">
        <f>CONCATENATE(C1553,E1553,G1553,I1553)</f>
        <v>24</v>
      </c>
    </row>
    <row r="1554" spans="1:17" x14ac:dyDescent="0.25">
      <c r="A1554">
        <v>2758</v>
      </c>
      <c r="D1554">
        <v>116.999247</v>
      </c>
      <c r="E1554" s="2">
        <v>2</v>
      </c>
      <c r="H1554">
        <v>106.27561499999999</v>
      </c>
      <c r="I1554" s="3">
        <v>4</v>
      </c>
      <c r="P1554">
        <v>2</v>
      </c>
      <c r="Q1554" t="str">
        <f>CONCATENATE(C1554,E1554,G1554,I1554)</f>
        <v>24</v>
      </c>
    </row>
    <row r="1555" spans="1:17" x14ac:dyDescent="0.25">
      <c r="A1555">
        <v>2759</v>
      </c>
      <c r="D1555">
        <v>116.999247</v>
      </c>
      <c r="E1555" s="2">
        <v>2</v>
      </c>
      <c r="H1555">
        <v>106.27561499999999</v>
      </c>
      <c r="I1555" s="3">
        <v>4</v>
      </c>
      <c r="P1555">
        <v>2</v>
      </c>
      <c r="Q1555" t="str">
        <f>CONCATENATE(C1555,E1555,G1555,I1555)</f>
        <v>24</v>
      </c>
    </row>
    <row r="1556" spans="1:17" x14ac:dyDescent="0.25">
      <c r="A1556">
        <v>2760</v>
      </c>
      <c r="D1556">
        <v>116.999247</v>
      </c>
      <c r="E1556" s="2">
        <v>2</v>
      </c>
      <c r="H1556">
        <v>106.27561499999999</v>
      </c>
      <c r="I1556" s="3">
        <v>4</v>
      </c>
      <c r="P1556">
        <v>2</v>
      </c>
      <c r="Q1556" t="str">
        <f>CONCATENATE(C1556,E1556,G1556,I1556)</f>
        <v>24</v>
      </c>
    </row>
    <row r="1557" spans="1:17" x14ac:dyDescent="0.25">
      <c r="A1557">
        <v>2761</v>
      </c>
      <c r="D1557">
        <v>116.999247</v>
      </c>
      <c r="E1557" s="2">
        <v>2</v>
      </c>
      <c r="H1557">
        <v>106.27561499999999</v>
      </c>
      <c r="I1557" s="3">
        <v>4</v>
      </c>
      <c r="P1557">
        <v>2</v>
      </c>
      <c r="Q1557" t="str">
        <f>CONCATENATE(C1557,E1557,G1557,I1557)</f>
        <v>24</v>
      </c>
    </row>
    <row r="1558" spans="1:17" x14ac:dyDescent="0.25">
      <c r="A1558">
        <v>2762</v>
      </c>
      <c r="H1558">
        <v>106.27561499999999</v>
      </c>
      <c r="I1558" s="3">
        <v>4</v>
      </c>
      <c r="P1558">
        <v>1</v>
      </c>
      <c r="Q1558" t="str">
        <f>CONCATENATE(C1558,E1558,G1558,I1558)</f>
        <v>4</v>
      </c>
    </row>
    <row r="1559" spans="1:17" x14ac:dyDescent="0.25">
      <c r="A1559">
        <v>2763</v>
      </c>
      <c r="H1559">
        <v>106.27561499999999</v>
      </c>
      <c r="I1559" s="3">
        <v>4</v>
      </c>
      <c r="P1559">
        <v>1</v>
      </c>
      <c r="Q1559" t="str">
        <f>CONCATENATE(C1559,E1559,G1559,I1559)</f>
        <v>4</v>
      </c>
    </row>
    <row r="1560" spans="1:17" x14ac:dyDescent="0.25">
      <c r="A1560">
        <v>2764</v>
      </c>
      <c r="H1560">
        <v>106.27561499999999</v>
      </c>
      <c r="I1560" s="3">
        <v>4</v>
      </c>
      <c r="P1560">
        <v>1</v>
      </c>
      <c r="Q1560" t="str">
        <f>CONCATENATE(C1560,E1560,G1560,I1560)</f>
        <v>4</v>
      </c>
    </row>
    <row r="1561" spans="1:17" x14ac:dyDescent="0.25">
      <c r="A1561">
        <v>2765</v>
      </c>
      <c r="H1561">
        <v>106.27561499999999</v>
      </c>
      <c r="I1561" s="3">
        <v>4</v>
      </c>
      <c r="P1561">
        <v>1</v>
      </c>
      <c r="Q1561" t="str">
        <f>CONCATENATE(C1561,E1561,G1561,I1561)</f>
        <v>4</v>
      </c>
    </row>
    <row r="1562" spans="1:17" x14ac:dyDescent="0.25">
      <c r="A1562">
        <v>2766</v>
      </c>
      <c r="H1562">
        <v>106.86775699999998</v>
      </c>
      <c r="I1562" s="3">
        <v>4</v>
      </c>
      <c r="P1562">
        <v>1</v>
      </c>
      <c r="Q1562" t="str">
        <f>CONCATENATE(C1562,E1562,G1562,I1562)</f>
        <v>4</v>
      </c>
    </row>
    <row r="1563" spans="1:17" x14ac:dyDescent="0.25">
      <c r="A1563">
        <v>2767</v>
      </c>
      <c r="B1563">
        <v>126.47285199999999</v>
      </c>
      <c r="C1563" s="4">
        <v>1</v>
      </c>
      <c r="P1563">
        <v>1</v>
      </c>
      <c r="Q1563" t="str">
        <f>CONCATENATE(C1563,E1563,G1563,I1563)</f>
        <v>1</v>
      </c>
    </row>
    <row r="1564" spans="1:17" x14ac:dyDescent="0.25">
      <c r="A1564">
        <v>2768</v>
      </c>
      <c r="B1564">
        <v>126.47285199999999</v>
      </c>
      <c r="C1564" s="4">
        <v>1</v>
      </c>
      <c r="P1564">
        <v>1</v>
      </c>
      <c r="Q1564" t="str">
        <f>CONCATENATE(C1564,E1564,G1564,I1564)</f>
        <v>1</v>
      </c>
    </row>
    <row r="1565" spans="1:17" x14ac:dyDescent="0.25">
      <c r="A1565">
        <v>2769</v>
      </c>
      <c r="B1565">
        <v>126.47285199999999</v>
      </c>
      <c r="C1565" s="4">
        <v>1</v>
      </c>
      <c r="P1565">
        <v>1</v>
      </c>
      <c r="Q1565" t="str">
        <f>CONCATENATE(C1565,E1565,G1565,I1565)</f>
        <v>1</v>
      </c>
    </row>
    <row r="1566" spans="1:17" x14ac:dyDescent="0.25">
      <c r="A1566">
        <v>2770</v>
      </c>
      <c r="B1566">
        <v>126.47285199999999</v>
      </c>
      <c r="C1566" s="4">
        <v>1</v>
      </c>
      <c r="F1566">
        <v>117.854478</v>
      </c>
      <c r="G1566" s="1">
        <v>3</v>
      </c>
      <c r="P1566">
        <v>2</v>
      </c>
      <c r="Q1566" t="str">
        <f>CONCATENATE(C1566,E1566,G1566,I1566)</f>
        <v>13</v>
      </c>
    </row>
    <row r="1567" spans="1:17" x14ac:dyDescent="0.25">
      <c r="A1567">
        <v>2771</v>
      </c>
      <c r="B1567">
        <v>126.47285199999999</v>
      </c>
      <c r="C1567" s="4">
        <v>1</v>
      </c>
      <c r="F1567">
        <v>117.854478</v>
      </c>
      <c r="G1567" s="1">
        <v>3</v>
      </c>
      <c r="P1567">
        <v>2</v>
      </c>
      <c r="Q1567" t="str">
        <f>CONCATENATE(C1567,E1567,G1567,I1567)</f>
        <v>13</v>
      </c>
    </row>
    <row r="1568" spans="1:17" x14ac:dyDescent="0.25">
      <c r="A1568">
        <v>2772</v>
      </c>
      <c r="B1568">
        <v>126.47285199999999</v>
      </c>
      <c r="C1568" s="4">
        <v>1</v>
      </c>
      <c r="F1568">
        <v>117.854478</v>
      </c>
      <c r="G1568" s="1">
        <v>3</v>
      </c>
      <c r="P1568">
        <v>2</v>
      </c>
      <c r="Q1568" t="str">
        <f>CONCATENATE(C1568,E1568,G1568,I1568)</f>
        <v>13</v>
      </c>
    </row>
    <row r="1569" spans="1:17" x14ac:dyDescent="0.25">
      <c r="A1569">
        <v>2773</v>
      </c>
      <c r="B1569">
        <v>126.47285199999999</v>
      </c>
      <c r="C1569" s="4">
        <v>1</v>
      </c>
      <c r="F1569">
        <v>117.854478</v>
      </c>
      <c r="G1569" s="1">
        <v>3</v>
      </c>
      <c r="P1569">
        <v>2</v>
      </c>
      <c r="Q1569" t="str">
        <f>CONCATENATE(C1569,E1569,G1569,I1569)</f>
        <v>13</v>
      </c>
    </row>
    <row r="1570" spans="1:17" x14ac:dyDescent="0.25">
      <c r="A1570">
        <v>2774</v>
      </c>
      <c r="B1570">
        <v>126.47285199999999</v>
      </c>
      <c r="C1570" s="4">
        <v>1</v>
      </c>
      <c r="F1570">
        <v>117.854478</v>
      </c>
      <c r="G1570" s="1">
        <v>3</v>
      </c>
      <c r="P1570">
        <v>2</v>
      </c>
      <c r="Q1570" t="str">
        <f>CONCATENATE(C1570,E1570,G1570,I1570)</f>
        <v>13</v>
      </c>
    </row>
    <row r="1571" spans="1:17" x14ac:dyDescent="0.25">
      <c r="A1571">
        <v>2775</v>
      </c>
      <c r="B1571">
        <v>126.47285199999999</v>
      </c>
      <c r="C1571" s="4">
        <v>1</v>
      </c>
      <c r="F1571">
        <v>117.854478</v>
      </c>
      <c r="G1571" s="1">
        <v>3</v>
      </c>
      <c r="P1571">
        <v>2</v>
      </c>
      <c r="Q1571" t="str">
        <f>CONCATENATE(C1571,E1571,G1571,I1571)</f>
        <v>13</v>
      </c>
    </row>
    <row r="1572" spans="1:17" x14ac:dyDescent="0.25">
      <c r="A1572">
        <v>2776</v>
      </c>
      <c r="B1572">
        <v>126.47285199999999</v>
      </c>
      <c r="C1572" s="4">
        <v>1</v>
      </c>
      <c r="F1572">
        <v>117.854478</v>
      </c>
      <c r="G1572" s="1">
        <v>3</v>
      </c>
      <c r="P1572">
        <v>2</v>
      </c>
      <c r="Q1572" t="str">
        <f>CONCATENATE(C1572,E1572,G1572,I1572)</f>
        <v>13</v>
      </c>
    </row>
    <row r="1573" spans="1:17" x14ac:dyDescent="0.25">
      <c r="A1573">
        <v>2777</v>
      </c>
      <c r="B1573">
        <v>126.47285199999999</v>
      </c>
      <c r="C1573" s="4">
        <v>1</v>
      </c>
      <c r="F1573">
        <v>117.854478</v>
      </c>
      <c r="G1573" s="1">
        <v>3</v>
      </c>
      <c r="P1573">
        <v>2</v>
      </c>
      <c r="Q1573" t="str">
        <f>CONCATENATE(C1573,E1573,G1573,I1573)</f>
        <v>13</v>
      </c>
    </row>
    <row r="1574" spans="1:17" x14ac:dyDescent="0.25">
      <c r="A1574">
        <v>2778</v>
      </c>
      <c r="B1574">
        <v>126.47285199999999</v>
      </c>
      <c r="C1574" s="4">
        <v>1</v>
      </c>
      <c r="F1574">
        <v>117.854478</v>
      </c>
      <c r="G1574" s="1">
        <v>3</v>
      </c>
      <c r="P1574">
        <v>2</v>
      </c>
      <c r="Q1574" t="str">
        <f>CONCATENATE(C1574,E1574,G1574,I1574)</f>
        <v>13</v>
      </c>
    </row>
    <row r="1575" spans="1:17" x14ac:dyDescent="0.25">
      <c r="A1575">
        <v>2779</v>
      </c>
      <c r="B1575">
        <v>126.47285199999999</v>
      </c>
      <c r="C1575" s="4">
        <v>1</v>
      </c>
      <c r="F1575">
        <v>117.854478</v>
      </c>
      <c r="G1575" s="1">
        <v>3</v>
      </c>
      <c r="P1575">
        <v>2</v>
      </c>
      <c r="Q1575" t="str">
        <f>CONCATENATE(C1575,E1575,G1575,I1575)</f>
        <v>13</v>
      </c>
    </row>
    <row r="1576" spans="1:17" x14ac:dyDescent="0.25">
      <c r="A1576">
        <v>2780</v>
      </c>
      <c r="F1576">
        <v>117.854478</v>
      </c>
      <c r="G1576" s="1">
        <v>3</v>
      </c>
      <c r="P1576">
        <v>1</v>
      </c>
      <c r="Q1576" t="str">
        <f>CONCATENATE(C1576,E1576,G1576,I1576)</f>
        <v>3</v>
      </c>
    </row>
    <row r="1577" spans="1:17" x14ac:dyDescent="0.25">
      <c r="A1577">
        <v>2781</v>
      </c>
      <c r="F1577">
        <v>117.854478</v>
      </c>
      <c r="G1577" s="1">
        <v>3</v>
      </c>
      <c r="P1577">
        <v>1</v>
      </c>
      <c r="Q1577" t="str">
        <f>CONCATENATE(C1577,E1577,G1577,I1577)</f>
        <v>3</v>
      </c>
    </row>
    <row r="1578" spans="1:17" x14ac:dyDescent="0.25">
      <c r="A1578">
        <v>2782</v>
      </c>
      <c r="D1578">
        <v>147.02218599999998</v>
      </c>
      <c r="E1578" s="2">
        <v>2</v>
      </c>
      <c r="F1578">
        <v>117.854478</v>
      </c>
      <c r="G1578" s="1">
        <v>3</v>
      </c>
      <c r="P1578">
        <v>2</v>
      </c>
      <c r="Q1578" t="str">
        <f>CONCATENATE(C1578,E1578,G1578,I1578)</f>
        <v>23</v>
      </c>
    </row>
    <row r="1579" spans="1:17" x14ac:dyDescent="0.25">
      <c r="A1579">
        <v>2783</v>
      </c>
      <c r="D1579">
        <v>147.02218599999998</v>
      </c>
      <c r="E1579" s="2">
        <v>2</v>
      </c>
      <c r="F1579">
        <v>117.854478</v>
      </c>
      <c r="G1579" s="1">
        <v>3</v>
      </c>
      <c r="H1579">
        <v>124.03865099999999</v>
      </c>
      <c r="I1579" s="3">
        <v>4</v>
      </c>
      <c r="P1579">
        <v>3</v>
      </c>
      <c r="Q1579" t="str">
        <f>CONCATENATE(C1579,E1579,G1579,I1579)</f>
        <v>234</v>
      </c>
    </row>
    <row r="1580" spans="1:17" x14ac:dyDescent="0.25">
      <c r="A1580">
        <v>2784</v>
      </c>
      <c r="D1580">
        <v>147.02218599999998</v>
      </c>
      <c r="E1580" s="2">
        <v>2</v>
      </c>
      <c r="F1580">
        <v>117.854478</v>
      </c>
      <c r="G1580" s="1">
        <v>3</v>
      </c>
      <c r="H1580">
        <v>124.03865099999999</v>
      </c>
      <c r="I1580" s="3">
        <v>4</v>
      </c>
      <c r="P1580">
        <v>3</v>
      </c>
      <c r="Q1580" t="str">
        <f>CONCATENATE(C1580,E1580,G1580,I1580)</f>
        <v>234</v>
      </c>
    </row>
    <row r="1581" spans="1:17" x14ac:dyDescent="0.25">
      <c r="A1581">
        <v>2785</v>
      </c>
      <c r="D1581">
        <v>147.02218599999998</v>
      </c>
      <c r="E1581" s="2">
        <v>2</v>
      </c>
      <c r="F1581">
        <v>117.854478</v>
      </c>
      <c r="G1581" s="1">
        <v>3</v>
      </c>
      <c r="H1581">
        <v>124.03865099999999</v>
      </c>
      <c r="I1581" s="3">
        <v>4</v>
      </c>
      <c r="P1581">
        <v>3</v>
      </c>
      <c r="Q1581" t="str">
        <f>CONCATENATE(C1581,E1581,G1581,I1581)</f>
        <v>234</v>
      </c>
    </row>
    <row r="1582" spans="1:17" x14ac:dyDescent="0.25">
      <c r="A1582">
        <v>2786</v>
      </c>
      <c r="D1582">
        <v>147.02218599999998</v>
      </c>
      <c r="E1582" s="2">
        <v>2</v>
      </c>
      <c r="H1582">
        <v>124.03865099999999</v>
      </c>
      <c r="I1582" s="3">
        <v>4</v>
      </c>
      <c r="P1582">
        <v>2</v>
      </c>
      <c r="Q1582" t="str">
        <f>CONCATENATE(C1582,E1582,G1582,I1582)</f>
        <v>24</v>
      </c>
    </row>
    <row r="1583" spans="1:17" x14ac:dyDescent="0.25">
      <c r="A1583">
        <v>2787</v>
      </c>
      <c r="D1583">
        <v>147.02218599999998</v>
      </c>
      <c r="E1583" s="2">
        <v>2</v>
      </c>
      <c r="H1583">
        <v>124.03865099999999</v>
      </c>
      <c r="I1583" s="3">
        <v>4</v>
      </c>
      <c r="P1583">
        <v>2</v>
      </c>
      <c r="Q1583" t="str">
        <f>CONCATENATE(C1583,E1583,G1583,I1583)</f>
        <v>24</v>
      </c>
    </row>
    <row r="1584" spans="1:17" x14ac:dyDescent="0.25">
      <c r="A1584">
        <v>2788</v>
      </c>
      <c r="D1584">
        <v>147.02218599999998</v>
      </c>
      <c r="E1584" s="2">
        <v>2</v>
      </c>
      <c r="H1584">
        <v>124.03865099999999</v>
      </c>
      <c r="I1584" s="3">
        <v>4</v>
      </c>
      <c r="P1584">
        <v>2</v>
      </c>
      <c r="Q1584" t="str">
        <f>CONCATENATE(C1584,E1584,G1584,I1584)</f>
        <v>24</v>
      </c>
    </row>
    <row r="1585" spans="1:17" x14ac:dyDescent="0.25">
      <c r="A1585">
        <v>2789</v>
      </c>
      <c r="D1585">
        <v>147.02218599999998</v>
      </c>
      <c r="E1585" s="2">
        <v>2</v>
      </c>
      <c r="H1585">
        <v>124.03865099999999</v>
      </c>
      <c r="I1585" s="3">
        <v>4</v>
      </c>
      <c r="P1585">
        <v>2</v>
      </c>
      <c r="Q1585" t="str">
        <f>CONCATENATE(C1585,E1585,G1585,I1585)</f>
        <v>24</v>
      </c>
    </row>
    <row r="1586" spans="1:17" x14ac:dyDescent="0.25">
      <c r="A1586">
        <v>2790</v>
      </c>
      <c r="D1586">
        <v>147.02218599999998</v>
      </c>
      <c r="E1586" s="2">
        <v>2</v>
      </c>
      <c r="H1586">
        <v>124.03865099999999</v>
      </c>
      <c r="I1586" s="3">
        <v>4</v>
      </c>
      <c r="P1586">
        <v>2</v>
      </c>
      <c r="Q1586" t="str">
        <f>CONCATENATE(C1586,E1586,G1586,I1586)</f>
        <v>24</v>
      </c>
    </row>
    <row r="1587" spans="1:17" x14ac:dyDescent="0.25">
      <c r="A1587">
        <v>2791</v>
      </c>
      <c r="D1587">
        <v>147.02218599999998</v>
      </c>
      <c r="E1587" s="2">
        <v>2</v>
      </c>
      <c r="H1587">
        <v>124.03865099999999</v>
      </c>
      <c r="I1587" s="3">
        <v>4</v>
      </c>
      <c r="P1587">
        <v>2</v>
      </c>
      <c r="Q1587" t="str">
        <f>CONCATENATE(C1587,E1587,G1587,I1587)</f>
        <v>24</v>
      </c>
    </row>
    <row r="1588" spans="1:17" x14ac:dyDescent="0.25">
      <c r="A1588">
        <v>2792</v>
      </c>
      <c r="D1588">
        <v>147.02218599999998</v>
      </c>
      <c r="E1588" s="2">
        <v>2</v>
      </c>
      <c r="H1588">
        <v>124.03865099999999</v>
      </c>
      <c r="I1588" s="3">
        <v>4</v>
      </c>
      <c r="P1588">
        <v>2</v>
      </c>
      <c r="Q1588" t="str">
        <f>CONCATENATE(C1588,E1588,G1588,I1588)</f>
        <v>24</v>
      </c>
    </row>
    <row r="1589" spans="1:17" x14ac:dyDescent="0.25">
      <c r="A1589">
        <v>2793</v>
      </c>
      <c r="D1589">
        <v>147.02218599999998</v>
      </c>
      <c r="E1589" s="2">
        <v>2</v>
      </c>
      <c r="H1589">
        <v>124.03865099999999</v>
      </c>
      <c r="I1589" s="3">
        <v>4</v>
      </c>
      <c r="P1589">
        <v>2</v>
      </c>
      <c r="Q1589" t="str">
        <f>CONCATENATE(C1589,E1589,G1589,I1589)</f>
        <v>24</v>
      </c>
    </row>
    <row r="1590" spans="1:17" x14ac:dyDescent="0.25">
      <c r="A1590">
        <v>2794</v>
      </c>
      <c r="D1590">
        <v>147.02218599999998</v>
      </c>
      <c r="E1590" s="2">
        <v>2</v>
      </c>
      <c r="H1590">
        <v>124.03865099999999</v>
      </c>
      <c r="I1590" s="3">
        <v>4</v>
      </c>
      <c r="P1590">
        <v>2</v>
      </c>
      <c r="Q1590" t="str">
        <f>CONCATENATE(C1590,E1590,G1590,I1590)</f>
        <v>24</v>
      </c>
    </row>
    <row r="1591" spans="1:17" x14ac:dyDescent="0.25">
      <c r="A1591">
        <v>2795</v>
      </c>
      <c r="D1591">
        <v>147.02218599999998</v>
      </c>
      <c r="E1591" s="2">
        <v>2</v>
      </c>
      <c r="H1591">
        <v>124.03865099999999</v>
      </c>
      <c r="I1591" s="3">
        <v>4</v>
      </c>
      <c r="P1591">
        <v>2</v>
      </c>
      <c r="Q1591" t="str">
        <f>CONCATENATE(C1591,E1591,G1591,I1591)</f>
        <v>24</v>
      </c>
    </row>
    <row r="1592" spans="1:17" x14ac:dyDescent="0.25">
      <c r="A1592">
        <v>2796</v>
      </c>
      <c r="D1592">
        <v>147.02218599999998</v>
      </c>
      <c r="E1592" s="2">
        <v>2</v>
      </c>
      <c r="H1592">
        <v>124.03865099999999</v>
      </c>
      <c r="I1592" s="3">
        <v>4</v>
      </c>
      <c r="P1592">
        <v>2</v>
      </c>
      <c r="Q1592" t="str">
        <f>CONCATENATE(C1592,E1592,G1592,I1592)</f>
        <v>24</v>
      </c>
    </row>
    <row r="1593" spans="1:17" x14ac:dyDescent="0.25">
      <c r="A1593">
        <v>2797</v>
      </c>
      <c r="H1593">
        <v>124.03865099999999</v>
      </c>
      <c r="I1593" s="3">
        <v>4</v>
      </c>
      <c r="P1593">
        <v>1</v>
      </c>
      <c r="Q1593" t="str">
        <f>CONCATENATE(C1593,E1593,G1593,I1593)</f>
        <v>4</v>
      </c>
    </row>
    <row r="1594" spans="1:17" x14ac:dyDescent="0.25">
      <c r="A1594">
        <v>2798</v>
      </c>
      <c r="H1594">
        <v>124.03865099999999</v>
      </c>
      <c r="I1594" s="3">
        <v>4</v>
      </c>
      <c r="P1594">
        <v>1</v>
      </c>
      <c r="Q1594" t="str">
        <f>CONCATENATE(C1594,E1594,G1594,I1594)</f>
        <v>4</v>
      </c>
    </row>
    <row r="1595" spans="1:17" x14ac:dyDescent="0.25">
      <c r="A1595">
        <v>2799</v>
      </c>
      <c r="P1595">
        <v>0</v>
      </c>
      <c r="Q1595" t="str">
        <f>CONCATENATE(C1595,E1595,G1595,I1595)</f>
        <v/>
      </c>
    </row>
    <row r="1596" spans="1:17" x14ac:dyDescent="0.25">
      <c r="A1596">
        <v>2800</v>
      </c>
      <c r="P1596">
        <v>0</v>
      </c>
      <c r="Q1596" t="str">
        <f>CONCATENATE(C1596,E1596,G1596,I1596)</f>
        <v/>
      </c>
    </row>
    <row r="1597" spans="1:17" x14ac:dyDescent="0.25">
      <c r="A1597">
        <v>2801</v>
      </c>
      <c r="P1597">
        <v>0</v>
      </c>
      <c r="Q1597" t="str">
        <f>CONCATENATE(C1597,E1597,G1597,I1597)</f>
        <v/>
      </c>
    </row>
    <row r="1598" spans="1:17" x14ac:dyDescent="0.25">
      <c r="A1598">
        <v>2802</v>
      </c>
      <c r="B1598">
        <v>156.69315</v>
      </c>
      <c r="C1598" s="4">
        <v>1</v>
      </c>
      <c r="P1598">
        <v>1</v>
      </c>
      <c r="Q1598" t="str">
        <f>CONCATENATE(C1598,E1598,G1598,I1598)</f>
        <v>1</v>
      </c>
    </row>
    <row r="1599" spans="1:17" x14ac:dyDescent="0.25">
      <c r="A1599">
        <v>2803</v>
      </c>
      <c r="B1599">
        <v>156.69315</v>
      </c>
      <c r="C1599" s="4">
        <v>1</v>
      </c>
      <c r="P1599">
        <v>1</v>
      </c>
      <c r="Q1599" t="str">
        <f>CONCATENATE(C1599,E1599,G1599,I1599)</f>
        <v>1</v>
      </c>
    </row>
    <row r="1600" spans="1:17" x14ac:dyDescent="0.25">
      <c r="A1600">
        <v>2804</v>
      </c>
      <c r="B1600">
        <v>156.69315</v>
      </c>
      <c r="C1600" s="4">
        <v>1</v>
      </c>
      <c r="P1600">
        <v>1</v>
      </c>
      <c r="Q1600" t="str">
        <f>CONCATENATE(C1600,E1600,G1600,I1600)</f>
        <v>1</v>
      </c>
    </row>
    <row r="1601" spans="1:17" x14ac:dyDescent="0.25">
      <c r="A1601">
        <v>2805</v>
      </c>
      <c r="B1601">
        <v>156.69315</v>
      </c>
      <c r="C1601" s="4">
        <v>1</v>
      </c>
      <c r="F1601">
        <v>147.15377799999999</v>
      </c>
      <c r="G1601" s="1">
        <v>3</v>
      </c>
      <c r="P1601">
        <v>2</v>
      </c>
      <c r="Q1601" t="str">
        <f>CONCATENATE(C1601,E1601,G1601,I1601)</f>
        <v>13</v>
      </c>
    </row>
    <row r="1602" spans="1:17" x14ac:dyDescent="0.25">
      <c r="A1602">
        <v>2806</v>
      </c>
      <c r="B1602">
        <v>156.69315</v>
      </c>
      <c r="C1602" s="4">
        <v>1</v>
      </c>
      <c r="F1602">
        <v>147.15377799999999</v>
      </c>
      <c r="G1602" s="1">
        <v>3</v>
      </c>
      <c r="P1602">
        <v>2</v>
      </c>
      <c r="Q1602" t="str">
        <f>CONCATENATE(C1602,E1602,G1602,I1602)</f>
        <v>13</v>
      </c>
    </row>
    <row r="1603" spans="1:17" x14ac:dyDescent="0.25">
      <c r="A1603">
        <v>2807</v>
      </c>
      <c r="B1603">
        <v>156.69315</v>
      </c>
      <c r="C1603" s="4">
        <v>1</v>
      </c>
      <c r="F1603">
        <v>147.15377799999999</v>
      </c>
      <c r="G1603" s="1">
        <v>3</v>
      </c>
      <c r="P1603">
        <v>2</v>
      </c>
      <c r="Q1603" t="str">
        <f>CONCATENATE(C1603,E1603,G1603,I1603)</f>
        <v>13</v>
      </c>
    </row>
    <row r="1604" spans="1:17" x14ac:dyDescent="0.25">
      <c r="A1604">
        <v>2808</v>
      </c>
      <c r="B1604">
        <v>156.69315</v>
      </c>
      <c r="C1604" s="4">
        <v>1</v>
      </c>
      <c r="F1604">
        <v>147.15377799999999</v>
      </c>
      <c r="G1604" s="1">
        <v>3</v>
      </c>
      <c r="P1604">
        <v>2</v>
      </c>
      <c r="Q1604" t="str">
        <f>CONCATENATE(C1604,E1604,G1604,I1604)</f>
        <v>13</v>
      </c>
    </row>
    <row r="1605" spans="1:17" x14ac:dyDescent="0.25">
      <c r="A1605">
        <v>2809</v>
      </c>
      <c r="B1605">
        <v>156.69315</v>
      </c>
      <c r="C1605" s="4">
        <v>1</v>
      </c>
      <c r="F1605">
        <v>147.15377799999999</v>
      </c>
      <c r="G1605" s="1">
        <v>3</v>
      </c>
      <c r="P1605">
        <v>2</v>
      </c>
      <c r="Q1605" t="str">
        <f>CONCATENATE(C1605,E1605,G1605,I1605)</f>
        <v>13</v>
      </c>
    </row>
    <row r="1606" spans="1:17" x14ac:dyDescent="0.25">
      <c r="A1606">
        <v>2810</v>
      </c>
      <c r="B1606">
        <v>156.69315</v>
      </c>
      <c r="C1606" s="4">
        <v>1</v>
      </c>
      <c r="F1606">
        <v>147.15377799999999</v>
      </c>
      <c r="G1606" s="1">
        <v>3</v>
      </c>
      <c r="P1606">
        <v>2</v>
      </c>
      <c r="Q1606" t="str">
        <f>CONCATENATE(C1606,E1606,G1606,I1606)</f>
        <v>13</v>
      </c>
    </row>
    <row r="1607" spans="1:17" x14ac:dyDescent="0.25">
      <c r="A1607">
        <v>2811</v>
      </c>
      <c r="B1607">
        <v>156.69315</v>
      </c>
      <c r="C1607" s="4">
        <v>1</v>
      </c>
      <c r="F1607">
        <v>147.15377799999999</v>
      </c>
      <c r="G1607" s="1">
        <v>3</v>
      </c>
      <c r="P1607">
        <v>2</v>
      </c>
      <c r="Q1607" t="str">
        <f>CONCATENATE(C1607,E1607,G1607,I1607)</f>
        <v>13</v>
      </c>
    </row>
    <row r="1608" spans="1:17" x14ac:dyDescent="0.25">
      <c r="A1608">
        <v>2812</v>
      </c>
      <c r="B1608">
        <v>156.69315</v>
      </c>
      <c r="C1608" s="4">
        <v>1</v>
      </c>
      <c r="F1608">
        <v>147.15377799999999</v>
      </c>
      <c r="G1608" s="1">
        <v>3</v>
      </c>
      <c r="P1608">
        <v>2</v>
      </c>
      <c r="Q1608" t="str">
        <f>CONCATENATE(C1608,E1608,G1608,I1608)</f>
        <v>13</v>
      </c>
    </row>
    <row r="1609" spans="1:17" x14ac:dyDescent="0.25">
      <c r="A1609">
        <v>2813</v>
      </c>
      <c r="B1609">
        <v>156.69315</v>
      </c>
      <c r="C1609" s="4">
        <v>1</v>
      </c>
      <c r="F1609">
        <v>147.15377799999999</v>
      </c>
      <c r="G1609" s="1">
        <v>3</v>
      </c>
      <c r="P1609">
        <v>2</v>
      </c>
      <c r="Q1609" t="str">
        <f>CONCATENATE(C1609,E1609,G1609,I1609)</f>
        <v>13</v>
      </c>
    </row>
    <row r="1610" spans="1:17" x14ac:dyDescent="0.25">
      <c r="A1610">
        <v>2814</v>
      </c>
      <c r="B1610">
        <v>156.69315</v>
      </c>
      <c r="C1610" s="4">
        <v>1</v>
      </c>
      <c r="F1610">
        <v>147.15377799999999</v>
      </c>
      <c r="G1610" s="1">
        <v>3</v>
      </c>
      <c r="P1610">
        <v>2</v>
      </c>
      <c r="Q1610" t="str">
        <f>CONCATENATE(C1610,E1610,G1610,I1610)</f>
        <v>13</v>
      </c>
    </row>
    <row r="1611" spans="1:17" x14ac:dyDescent="0.25">
      <c r="A1611">
        <v>2815</v>
      </c>
      <c r="B1611">
        <v>156.69315</v>
      </c>
      <c r="C1611" s="4">
        <v>1</v>
      </c>
      <c r="F1611">
        <v>147.15377799999999</v>
      </c>
      <c r="G1611" s="1">
        <v>3</v>
      </c>
      <c r="P1611">
        <v>2</v>
      </c>
      <c r="Q1611" t="str">
        <f>CONCATENATE(C1611,E1611,G1611,I1611)</f>
        <v>13</v>
      </c>
    </row>
    <row r="1612" spans="1:17" x14ac:dyDescent="0.25">
      <c r="A1612">
        <v>2816</v>
      </c>
      <c r="B1612">
        <v>156.69315</v>
      </c>
      <c r="C1612" s="4">
        <v>1</v>
      </c>
      <c r="F1612">
        <v>147.15377799999999</v>
      </c>
      <c r="G1612" s="1">
        <v>3</v>
      </c>
      <c r="P1612">
        <v>2</v>
      </c>
      <c r="Q1612" t="str">
        <f>CONCATENATE(C1612,E1612,G1612,I1612)</f>
        <v>13</v>
      </c>
    </row>
    <row r="1613" spans="1:17" x14ac:dyDescent="0.25">
      <c r="A1613">
        <v>2817</v>
      </c>
      <c r="B1613">
        <v>156.69315</v>
      </c>
      <c r="C1613" s="4">
        <v>1</v>
      </c>
      <c r="F1613">
        <v>147.15377799999999</v>
      </c>
      <c r="G1613" s="1">
        <v>3</v>
      </c>
      <c r="P1613">
        <v>2</v>
      </c>
      <c r="Q1613" t="str">
        <f>CONCATENATE(C1613,E1613,G1613,I1613)</f>
        <v>13</v>
      </c>
    </row>
    <row r="1614" spans="1:17" x14ac:dyDescent="0.25">
      <c r="A1614">
        <v>2818</v>
      </c>
      <c r="F1614">
        <v>147.15377799999999</v>
      </c>
      <c r="G1614" s="1">
        <v>3</v>
      </c>
      <c r="H1614">
        <v>153.73268099999999</v>
      </c>
      <c r="I1614" s="3">
        <v>4</v>
      </c>
      <c r="P1614">
        <v>2</v>
      </c>
      <c r="Q1614" t="str">
        <f>CONCATENATE(C1614,E1614,G1614,I1614)</f>
        <v>34</v>
      </c>
    </row>
    <row r="1615" spans="1:17" x14ac:dyDescent="0.25">
      <c r="A1615">
        <v>2819</v>
      </c>
      <c r="F1615">
        <v>147.15377799999999</v>
      </c>
      <c r="G1615" s="1">
        <v>3</v>
      </c>
      <c r="H1615">
        <v>153.73268099999999</v>
      </c>
      <c r="I1615" s="3">
        <v>4</v>
      </c>
      <c r="P1615">
        <v>2</v>
      </c>
      <c r="Q1615" t="str">
        <f>CONCATENATE(C1615,E1615,G1615,I1615)</f>
        <v>34</v>
      </c>
    </row>
    <row r="1616" spans="1:17" x14ac:dyDescent="0.25">
      <c r="A1616">
        <v>2820</v>
      </c>
      <c r="D1616">
        <v>166.890377</v>
      </c>
      <c r="E1616" s="2">
        <v>2</v>
      </c>
      <c r="F1616">
        <v>147.15377799999999</v>
      </c>
      <c r="G1616" s="1">
        <v>3</v>
      </c>
      <c r="H1616">
        <v>153.73268099999999</v>
      </c>
      <c r="I1616" s="3">
        <v>4</v>
      </c>
      <c r="P1616">
        <v>3</v>
      </c>
      <c r="Q1616" t="str">
        <f>CONCATENATE(C1616,E1616,G1616,I1616)</f>
        <v>234</v>
      </c>
    </row>
    <row r="1617" spans="1:17" x14ac:dyDescent="0.25">
      <c r="A1617">
        <v>2821</v>
      </c>
      <c r="D1617">
        <v>166.890377</v>
      </c>
      <c r="E1617" s="2">
        <v>2</v>
      </c>
      <c r="H1617">
        <v>153.73268099999999</v>
      </c>
      <c r="I1617" s="3">
        <v>4</v>
      </c>
      <c r="P1617">
        <v>2</v>
      </c>
      <c r="Q1617" t="str">
        <f>CONCATENATE(C1617,E1617,G1617,I1617)</f>
        <v>24</v>
      </c>
    </row>
    <row r="1618" spans="1:17" x14ac:dyDescent="0.25">
      <c r="A1618">
        <v>2822</v>
      </c>
      <c r="D1618">
        <v>166.890377</v>
      </c>
      <c r="E1618" s="2">
        <v>2</v>
      </c>
      <c r="H1618">
        <v>153.73268099999999</v>
      </c>
      <c r="I1618" s="3">
        <v>4</v>
      </c>
      <c r="P1618">
        <v>2</v>
      </c>
      <c r="Q1618" t="str">
        <f>CONCATENATE(C1618,E1618,G1618,I1618)</f>
        <v>24</v>
      </c>
    </row>
    <row r="1619" spans="1:17" x14ac:dyDescent="0.25">
      <c r="A1619">
        <v>2823</v>
      </c>
      <c r="D1619">
        <v>166.890377</v>
      </c>
      <c r="E1619" s="2">
        <v>2</v>
      </c>
      <c r="H1619">
        <v>153.73268099999999</v>
      </c>
      <c r="I1619" s="3">
        <v>4</v>
      </c>
      <c r="P1619">
        <v>2</v>
      </c>
      <c r="Q1619" t="str">
        <f>CONCATENATE(C1619,E1619,G1619,I1619)</f>
        <v>24</v>
      </c>
    </row>
    <row r="1620" spans="1:17" x14ac:dyDescent="0.25">
      <c r="A1620">
        <v>2824</v>
      </c>
      <c r="D1620">
        <v>166.890377</v>
      </c>
      <c r="E1620" s="2">
        <v>2</v>
      </c>
      <c r="H1620">
        <v>153.73268099999999</v>
      </c>
      <c r="I1620" s="3">
        <v>4</v>
      </c>
      <c r="P1620">
        <v>2</v>
      </c>
      <c r="Q1620" t="str">
        <f>CONCATENATE(C1620,E1620,G1620,I1620)</f>
        <v>24</v>
      </c>
    </row>
    <row r="1621" spans="1:17" x14ac:dyDescent="0.25">
      <c r="A1621">
        <v>2825</v>
      </c>
      <c r="D1621">
        <v>166.890377</v>
      </c>
      <c r="E1621" s="2">
        <v>2</v>
      </c>
      <c r="H1621">
        <v>153.73268099999999</v>
      </c>
      <c r="I1621" s="3">
        <v>4</v>
      </c>
      <c r="P1621">
        <v>2</v>
      </c>
      <c r="Q1621" t="str">
        <f>CONCATENATE(C1621,E1621,G1621,I1621)</f>
        <v>24</v>
      </c>
    </row>
    <row r="1622" spans="1:17" x14ac:dyDescent="0.25">
      <c r="A1622">
        <v>2826</v>
      </c>
      <c r="D1622">
        <v>166.890377</v>
      </c>
      <c r="E1622" s="2">
        <v>2</v>
      </c>
      <c r="H1622">
        <v>153.73268099999999</v>
      </c>
      <c r="I1622" s="3">
        <v>4</v>
      </c>
      <c r="P1622">
        <v>2</v>
      </c>
      <c r="Q1622" t="str">
        <f>CONCATENATE(C1622,E1622,G1622,I1622)</f>
        <v>24</v>
      </c>
    </row>
    <row r="1623" spans="1:17" x14ac:dyDescent="0.25">
      <c r="A1623">
        <v>2827</v>
      </c>
      <c r="D1623">
        <v>166.890377</v>
      </c>
      <c r="E1623" s="2">
        <v>2</v>
      </c>
      <c r="H1623">
        <v>153.73268099999999</v>
      </c>
      <c r="I1623" s="3">
        <v>4</v>
      </c>
      <c r="P1623">
        <v>2</v>
      </c>
      <c r="Q1623" t="str">
        <f>CONCATENATE(C1623,E1623,G1623,I1623)</f>
        <v>24</v>
      </c>
    </row>
    <row r="1624" spans="1:17" x14ac:dyDescent="0.25">
      <c r="A1624">
        <v>2828</v>
      </c>
      <c r="D1624">
        <v>166.890377</v>
      </c>
      <c r="E1624" s="2">
        <v>2</v>
      </c>
      <c r="H1624">
        <v>153.73268099999999</v>
      </c>
      <c r="I1624" s="3">
        <v>4</v>
      </c>
      <c r="P1624">
        <v>2</v>
      </c>
      <c r="Q1624" t="str">
        <f>CONCATENATE(C1624,E1624,G1624,I1624)</f>
        <v>24</v>
      </c>
    </row>
    <row r="1625" spans="1:17" x14ac:dyDescent="0.25">
      <c r="A1625">
        <v>2829</v>
      </c>
      <c r="D1625">
        <v>166.890377</v>
      </c>
      <c r="E1625" s="2">
        <v>2</v>
      </c>
      <c r="H1625">
        <v>153.73268099999999</v>
      </c>
      <c r="I1625" s="3">
        <v>4</v>
      </c>
      <c r="P1625">
        <v>2</v>
      </c>
      <c r="Q1625" t="str">
        <f>CONCATENATE(C1625,E1625,G1625,I1625)</f>
        <v>24</v>
      </c>
    </row>
    <row r="1626" spans="1:17" x14ac:dyDescent="0.25">
      <c r="A1626">
        <v>2830</v>
      </c>
      <c r="D1626">
        <v>166.890377</v>
      </c>
      <c r="E1626" s="2">
        <v>2</v>
      </c>
      <c r="H1626">
        <v>153.73268099999999</v>
      </c>
      <c r="I1626" s="3">
        <v>4</v>
      </c>
      <c r="P1626">
        <v>2</v>
      </c>
      <c r="Q1626" t="str">
        <f>CONCATENATE(C1626,E1626,G1626,I1626)</f>
        <v>24</v>
      </c>
    </row>
    <row r="1627" spans="1:17" x14ac:dyDescent="0.25">
      <c r="A1627">
        <v>2831</v>
      </c>
      <c r="D1627">
        <v>166.890377</v>
      </c>
      <c r="E1627" s="2">
        <v>2</v>
      </c>
      <c r="H1627">
        <v>153.73268099999999</v>
      </c>
      <c r="I1627" s="3">
        <v>4</v>
      </c>
      <c r="P1627">
        <v>2</v>
      </c>
      <c r="Q1627" t="str">
        <f>CONCATENATE(C1627,E1627,G1627,I1627)</f>
        <v>24</v>
      </c>
    </row>
    <row r="1628" spans="1:17" x14ac:dyDescent="0.25">
      <c r="A1628">
        <v>2832</v>
      </c>
      <c r="D1628">
        <v>166.890377</v>
      </c>
      <c r="E1628" s="2">
        <v>2</v>
      </c>
      <c r="H1628">
        <v>153.73268099999999</v>
      </c>
      <c r="I1628" s="3">
        <v>4</v>
      </c>
      <c r="P1628">
        <v>2</v>
      </c>
      <c r="Q1628" t="str">
        <f>CONCATENATE(C1628,E1628,G1628,I1628)</f>
        <v>24</v>
      </c>
    </row>
    <row r="1629" spans="1:17" x14ac:dyDescent="0.25">
      <c r="A1629">
        <v>2833</v>
      </c>
      <c r="D1629">
        <v>166.890377</v>
      </c>
      <c r="E1629" s="2">
        <v>2</v>
      </c>
      <c r="H1629">
        <v>153.73268099999999</v>
      </c>
      <c r="I1629" s="3">
        <v>4</v>
      </c>
      <c r="P1629">
        <v>2</v>
      </c>
      <c r="Q1629" t="str">
        <f>CONCATENATE(C1629,E1629,G1629,I1629)</f>
        <v>24</v>
      </c>
    </row>
    <row r="1630" spans="1:17" x14ac:dyDescent="0.25">
      <c r="A1630">
        <v>2834</v>
      </c>
      <c r="H1630">
        <v>153.73268099999999</v>
      </c>
      <c r="I1630" s="3">
        <v>4</v>
      </c>
      <c r="P1630">
        <v>1</v>
      </c>
      <c r="Q1630" t="str">
        <f>CONCATENATE(C1630,E1630,G1630,I1630)</f>
        <v>4</v>
      </c>
    </row>
    <row r="1631" spans="1:17" x14ac:dyDescent="0.25">
      <c r="A1631">
        <v>2835</v>
      </c>
      <c r="P1631">
        <v>0</v>
      </c>
      <c r="Q1631" t="str">
        <f>CONCATENATE(C1631,E1631,G1631,I1631)</f>
        <v/>
      </c>
    </row>
    <row r="1632" spans="1:17" x14ac:dyDescent="0.25">
      <c r="A1632">
        <v>2836</v>
      </c>
      <c r="P1632">
        <v>0</v>
      </c>
      <c r="Q1632" t="str">
        <f>CONCATENATE(C1632,E1632,G1632,I1632)</f>
        <v/>
      </c>
    </row>
    <row r="1633" spans="1:17" x14ac:dyDescent="0.25">
      <c r="A1633">
        <v>2837</v>
      </c>
      <c r="P1633">
        <v>0</v>
      </c>
      <c r="Q1633" t="str">
        <f>CONCATENATE(C1633,E1633,G1633,I1633)</f>
        <v/>
      </c>
    </row>
    <row r="1634" spans="1:17" x14ac:dyDescent="0.25">
      <c r="A1634">
        <v>2838</v>
      </c>
      <c r="P1634">
        <v>0</v>
      </c>
      <c r="Q1634" t="str">
        <f>CONCATENATE(C1634,E1634,G1634,I1634)</f>
        <v/>
      </c>
    </row>
    <row r="1635" spans="1:17" x14ac:dyDescent="0.25">
      <c r="A1635">
        <v>2839</v>
      </c>
      <c r="B1635">
        <v>178.79809799999998</v>
      </c>
      <c r="C1635" s="4">
        <v>1</v>
      </c>
      <c r="F1635">
        <v>165.90358699999999</v>
      </c>
      <c r="G1635" s="1">
        <v>3</v>
      </c>
      <c r="P1635">
        <v>2</v>
      </c>
      <c r="Q1635" t="str">
        <f>CONCATENATE(C1635,E1635,G1635,I1635)</f>
        <v>13</v>
      </c>
    </row>
    <row r="1636" spans="1:17" x14ac:dyDescent="0.25">
      <c r="A1636">
        <v>2840</v>
      </c>
      <c r="B1636">
        <v>178.79809799999998</v>
      </c>
      <c r="C1636" s="4">
        <v>1</v>
      </c>
      <c r="F1636">
        <v>165.90358699999999</v>
      </c>
      <c r="G1636" s="1">
        <v>3</v>
      </c>
      <c r="P1636">
        <v>2</v>
      </c>
      <c r="Q1636" t="str">
        <f>CONCATENATE(C1636,E1636,G1636,I1636)</f>
        <v>13</v>
      </c>
    </row>
    <row r="1637" spans="1:17" x14ac:dyDescent="0.25">
      <c r="A1637">
        <v>2841</v>
      </c>
      <c r="B1637">
        <v>178.79809799999998</v>
      </c>
      <c r="C1637" s="4">
        <v>1</v>
      </c>
      <c r="F1637">
        <v>165.90358699999999</v>
      </c>
      <c r="G1637" s="1">
        <v>3</v>
      </c>
      <c r="P1637">
        <v>2</v>
      </c>
      <c r="Q1637" t="str">
        <f>CONCATENATE(C1637,E1637,G1637,I1637)</f>
        <v>13</v>
      </c>
    </row>
    <row r="1638" spans="1:17" x14ac:dyDescent="0.25">
      <c r="A1638">
        <v>2842</v>
      </c>
      <c r="B1638">
        <v>178.79809799999998</v>
      </c>
      <c r="C1638" s="4">
        <v>1</v>
      </c>
      <c r="F1638">
        <v>165.90358699999999</v>
      </c>
      <c r="G1638" s="1">
        <v>3</v>
      </c>
      <c r="P1638">
        <v>2</v>
      </c>
      <c r="Q1638" t="str">
        <f>CONCATENATE(C1638,E1638,G1638,I1638)</f>
        <v>13</v>
      </c>
    </row>
    <row r="1639" spans="1:17" x14ac:dyDescent="0.25">
      <c r="A1639">
        <v>2843</v>
      </c>
      <c r="B1639">
        <v>178.79809799999998</v>
      </c>
      <c r="C1639" s="4">
        <v>1</v>
      </c>
      <c r="F1639">
        <v>165.90358699999999</v>
      </c>
      <c r="G1639" s="1">
        <v>3</v>
      </c>
      <c r="P1639">
        <v>2</v>
      </c>
      <c r="Q1639" t="str">
        <f>CONCATENATE(C1639,E1639,G1639,I1639)</f>
        <v>13</v>
      </c>
    </row>
    <row r="1640" spans="1:17" x14ac:dyDescent="0.25">
      <c r="A1640">
        <v>2844</v>
      </c>
      <c r="B1640">
        <v>178.79809799999998</v>
      </c>
      <c r="C1640" s="4">
        <v>1</v>
      </c>
      <c r="F1640">
        <v>165.90358699999999</v>
      </c>
      <c r="G1640" s="1">
        <v>3</v>
      </c>
      <c r="P1640">
        <v>2</v>
      </c>
      <c r="Q1640" t="str">
        <f>CONCATENATE(C1640,E1640,G1640,I1640)</f>
        <v>13</v>
      </c>
    </row>
    <row r="1641" spans="1:17" x14ac:dyDescent="0.25">
      <c r="A1641">
        <v>2845</v>
      </c>
      <c r="B1641">
        <v>178.79809799999998</v>
      </c>
      <c r="C1641" s="4">
        <v>1</v>
      </c>
      <c r="F1641">
        <v>165.90358699999999</v>
      </c>
      <c r="G1641" s="1">
        <v>3</v>
      </c>
      <c r="P1641">
        <v>2</v>
      </c>
      <c r="Q1641" t="str">
        <f>CONCATENATE(C1641,E1641,G1641,I1641)</f>
        <v>13</v>
      </c>
    </row>
    <row r="1642" spans="1:17" x14ac:dyDescent="0.25">
      <c r="A1642">
        <v>2846</v>
      </c>
      <c r="B1642">
        <v>178.79809799999998</v>
      </c>
      <c r="C1642" s="4">
        <v>1</v>
      </c>
      <c r="F1642">
        <v>165.90358699999999</v>
      </c>
      <c r="G1642" s="1">
        <v>3</v>
      </c>
      <c r="P1642">
        <v>2</v>
      </c>
      <c r="Q1642" t="str">
        <f>CONCATENATE(C1642,E1642,G1642,I1642)</f>
        <v>13</v>
      </c>
    </row>
    <row r="1643" spans="1:17" x14ac:dyDescent="0.25">
      <c r="A1643">
        <v>2847</v>
      </c>
      <c r="B1643">
        <v>178.79809799999998</v>
      </c>
      <c r="C1643" s="4">
        <v>1</v>
      </c>
      <c r="F1643">
        <v>165.90358699999999</v>
      </c>
      <c r="G1643" s="1">
        <v>3</v>
      </c>
      <c r="P1643">
        <v>2</v>
      </c>
      <c r="Q1643" t="str">
        <f>CONCATENATE(C1643,E1643,G1643,I1643)</f>
        <v>13</v>
      </c>
    </row>
    <row r="1644" spans="1:17" x14ac:dyDescent="0.25">
      <c r="A1644">
        <v>2848</v>
      </c>
      <c r="B1644">
        <v>178.79809799999998</v>
      </c>
      <c r="C1644" s="4">
        <v>1</v>
      </c>
      <c r="F1644">
        <v>165.90358699999999</v>
      </c>
      <c r="G1644" s="1">
        <v>3</v>
      </c>
      <c r="P1644">
        <v>2</v>
      </c>
      <c r="Q1644" t="str">
        <f>CONCATENATE(C1644,E1644,G1644,I1644)</f>
        <v>13</v>
      </c>
    </row>
    <row r="1645" spans="1:17" x14ac:dyDescent="0.25">
      <c r="A1645">
        <v>2849</v>
      </c>
      <c r="B1645">
        <v>178.79809799999998</v>
      </c>
      <c r="C1645" s="4">
        <v>1</v>
      </c>
      <c r="F1645">
        <v>165.90358699999999</v>
      </c>
      <c r="G1645" s="1">
        <v>3</v>
      </c>
      <c r="P1645">
        <v>2</v>
      </c>
      <c r="Q1645" t="str">
        <f>CONCATENATE(C1645,E1645,G1645,I1645)</f>
        <v>13</v>
      </c>
    </row>
    <row r="1646" spans="1:17" x14ac:dyDescent="0.25">
      <c r="A1646">
        <v>2850</v>
      </c>
      <c r="B1646">
        <v>178.79809799999998</v>
      </c>
      <c r="C1646" s="4">
        <v>1</v>
      </c>
      <c r="F1646">
        <v>165.90358699999999</v>
      </c>
      <c r="G1646" s="1">
        <v>3</v>
      </c>
      <c r="P1646">
        <v>2</v>
      </c>
      <c r="Q1646" t="str">
        <f>CONCATENATE(C1646,E1646,G1646,I1646)</f>
        <v>13</v>
      </c>
    </row>
    <row r="1647" spans="1:17" x14ac:dyDescent="0.25">
      <c r="A1647">
        <v>2851</v>
      </c>
      <c r="B1647">
        <v>178.79809799999998</v>
      </c>
      <c r="C1647" s="4">
        <v>1</v>
      </c>
      <c r="F1647">
        <v>165.90358699999999</v>
      </c>
      <c r="G1647" s="1">
        <v>3</v>
      </c>
      <c r="P1647">
        <v>2</v>
      </c>
      <c r="Q1647" t="str">
        <f>CONCATENATE(C1647,E1647,G1647,I1647)</f>
        <v>13</v>
      </c>
    </row>
    <row r="1648" spans="1:17" x14ac:dyDescent="0.25">
      <c r="A1648">
        <v>2852</v>
      </c>
      <c r="B1648">
        <v>178.79809799999998</v>
      </c>
      <c r="C1648" s="4">
        <v>1</v>
      </c>
      <c r="F1648">
        <v>165.90358699999999</v>
      </c>
      <c r="G1648" s="1">
        <v>3</v>
      </c>
      <c r="P1648">
        <v>2</v>
      </c>
      <c r="Q1648" t="str">
        <f>CONCATENATE(C1648,E1648,G1648,I1648)</f>
        <v>13</v>
      </c>
    </row>
    <row r="1649" spans="1:17" x14ac:dyDescent="0.25">
      <c r="A1649">
        <v>2853</v>
      </c>
      <c r="B1649">
        <v>178.79809799999998</v>
      </c>
      <c r="C1649" s="4">
        <v>1</v>
      </c>
      <c r="F1649">
        <v>165.90358699999999</v>
      </c>
      <c r="G1649" s="1">
        <v>3</v>
      </c>
      <c r="P1649">
        <v>2</v>
      </c>
      <c r="Q1649" t="str">
        <f>CONCATENATE(C1649,E1649,G1649,I1649)</f>
        <v>13</v>
      </c>
    </row>
    <row r="1650" spans="1:17" x14ac:dyDescent="0.25">
      <c r="A1650">
        <v>2854</v>
      </c>
      <c r="P1650">
        <v>0</v>
      </c>
      <c r="Q1650" t="str">
        <f>CONCATENATE(C1650,E1650,G1650,I1650)</f>
        <v/>
      </c>
    </row>
    <row r="1651" spans="1:17" x14ac:dyDescent="0.25">
      <c r="A1651">
        <v>2855</v>
      </c>
      <c r="H1651">
        <v>175.37710999999999</v>
      </c>
      <c r="I1651" s="3">
        <v>4</v>
      </c>
      <c r="P1651">
        <v>1</v>
      </c>
      <c r="Q1651" t="str">
        <f>CONCATENATE(C1651,E1651,G1651,I1651)</f>
        <v>4</v>
      </c>
    </row>
    <row r="1652" spans="1:17" x14ac:dyDescent="0.25">
      <c r="A1652">
        <v>2856</v>
      </c>
      <c r="D1652">
        <v>189.58744099999998</v>
      </c>
      <c r="E1652" s="2">
        <v>2</v>
      </c>
      <c r="H1652">
        <v>175.37710999999999</v>
      </c>
      <c r="I1652" s="3">
        <v>4</v>
      </c>
      <c r="P1652">
        <v>2</v>
      </c>
      <c r="Q1652" t="str">
        <f>CONCATENATE(C1652,E1652,G1652,I1652)</f>
        <v>24</v>
      </c>
    </row>
    <row r="1653" spans="1:17" x14ac:dyDescent="0.25">
      <c r="A1653">
        <v>2857</v>
      </c>
      <c r="D1653">
        <v>189.58744099999998</v>
      </c>
      <c r="E1653" s="2">
        <v>2</v>
      </c>
      <c r="H1653">
        <v>175.37710999999999</v>
      </c>
      <c r="I1653" s="3">
        <v>4</v>
      </c>
      <c r="P1653">
        <v>2</v>
      </c>
      <c r="Q1653" t="str">
        <f>CONCATENATE(C1653,E1653,G1653,I1653)</f>
        <v>24</v>
      </c>
    </row>
    <row r="1654" spans="1:17" x14ac:dyDescent="0.25">
      <c r="A1654">
        <v>2858</v>
      </c>
      <c r="D1654">
        <v>189.58744099999998</v>
      </c>
      <c r="E1654" s="2">
        <v>2</v>
      </c>
      <c r="H1654">
        <v>175.37710999999999</v>
      </c>
      <c r="I1654" s="3">
        <v>4</v>
      </c>
      <c r="P1654">
        <v>2</v>
      </c>
      <c r="Q1654" t="str">
        <f>CONCATENATE(C1654,E1654,G1654,I1654)</f>
        <v>24</v>
      </c>
    </row>
    <row r="1655" spans="1:17" x14ac:dyDescent="0.25">
      <c r="A1655">
        <v>2859</v>
      </c>
      <c r="D1655">
        <v>189.58744099999998</v>
      </c>
      <c r="E1655" s="2">
        <v>2</v>
      </c>
      <c r="H1655">
        <v>175.37710999999999</v>
      </c>
      <c r="I1655" s="3">
        <v>4</v>
      </c>
      <c r="P1655">
        <v>2</v>
      </c>
      <c r="Q1655" t="str">
        <f>CONCATENATE(C1655,E1655,G1655,I1655)</f>
        <v>24</v>
      </c>
    </row>
    <row r="1656" spans="1:17" x14ac:dyDescent="0.25">
      <c r="A1656">
        <v>2860</v>
      </c>
      <c r="D1656">
        <v>189.58744099999998</v>
      </c>
      <c r="E1656" s="2">
        <v>2</v>
      </c>
      <c r="H1656">
        <v>175.37710999999999</v>
      </c>
      <c r="I1656" s="3">
        <v>4</v>
      </c>
      <c r="P1656">
        <v>2</v>
      </c>
      <c r="Q1656" t="str">
        <f>CONCATENATE(C1656,E1656,G1656,I1656)</f>
        <v>24</v>
      </c>
    </row>
    <row r="1657" spans="1:17" x14ac:dyDescent="0.25">
      <c r="A1657">
        <v>2861</v>
      </c>
      <c r="D1657">
        <v>189.58744099999998</v>
      </c>
      <c r="E1657" s="2">
        <v>2</v>
      </c>
      <c r="H1657">
        <v>175.37710999999999</v>
      </c>
      <c r="I1657" s="3">
        <v>4</v>
      </c>
      <c r="P1657">
        <v>2</v>
      </c>
      <c r="Q1657" t="str">
        <f>CONCATENATE(C1657,E1657,G1657,I1657)</f>
        <v>24</v>
      </c>
    </row>
    <row r="1658" spans="1:17" x14ac:dyDescent="0.25">
      <c r="A1658">
        <v>2862</v>
      </c>
      <c r="D1658">
        <v>189.58744099999998</v>
      </c>
      <c r="E1658" s="2">
        <v>2</v>
      </c>
      <c r="H1658">
        <v>175.37710999999999</v>
      </c>
      <c r="I1658" s="3">
        <v>4</v>
      </c>
      <c r="P1658">
        <v>2</v>
      </c>
      <c r="Q1658" t="str">
        <f>CONCATENATE(C1658,E1658,G1658,I1658)</f>
        <v>24</v>
      </c>
    </row>
    <row r="1659" spans="1:17" x14ac:dyDescent="0.25">
      <c r="A1659">
        <v>2863</v>
      </c>
      <c r="D1659">
        <v>189.58744099999998</v>
      </c>
      <c r="E1659" s="2">
        <v>2</v>
      </c>
      <c r="H1659">
        <v>175.37710999999999</v>
      </c>
      <c r="I1659" s="3">
        <v>4</v>
      </c>
      <c r="P1659">
        <v>2</v>
      </c>
      <c r="Q1659" t="str">
        <f>CONCATENATE(C1659,E1659,G1659,I1659)</f>
        <v>24</v>
      </c>
    </row>
    <row r="1660" spans="1:17" x14ac:dyDescent="0.25">
      <c r="A1660">
        <v>2864</v>
      </c>
      <c r="D1660">
        <v>189.58744099999998</v>
      </c>
      <c r="E1660" s="2">
        <v>2</v>
      </c>
      <c r="H1660">
        <v>175.37710999999999</v>
      </c>
      <c r="I1660" s="3">
        <v>4</v>
      </c>
      <c r="P1660">
        <v>2</v>
      </c>
      <c r="Q1660" t="str">
        <f>CONCATENATE(C1660,E1660,G1660,I1660)</f>
        <v>24</v>
      </c>
    </row>
    <row r="1661" spans="1:17" x14ac:dyDescent="0.25">
      <c r="A1661">
        <v>2865</v>
      </c>
      <c r="D1661">
        <v>189.58744099999998</v>
      </c>
      <c r="E1661" s="2">
        <v>2</v>
      </c>
      <c r="H1661">
        <v>175.37710999999999</v>
      </c>
      <c r="I1661" s="3">
        <v>4</v>
      </c>
      <c r="P1661">
        <v>2</v>
      </c>
      <c r="Q1661" t="str">
        <f>CONCATENATE(C1661,E1661,G1661,I1661)</f>
        <v>24</v>
      </c>
    </row>
    <row r="1662" spans="1:17" x14ac:dyDescent="0.25">
      <c r="A1662">
        <v>2866</v>
      </c>
      <c r="D1662">
        <v>189.58744099999998</v>
      </c>
      <c r="E1662" s="2">
        <v>2</v>
      </c>
      <c r="H1662">
        <v>175.37710999999999</v>
      </c>
      <c r="I1662" s="3">
        <v>4</v>
      </c>
      <c r="P1662">
        <v>2</v>
      </c>
      <c r="Q1662" t="str">
        <f>CONCATENATE(C1662,E1662,G1662,I1662)</f>
        <v>24</v>
      </c>
    </row>
    <row r="1663" spans="1:17" x14ac:dyDescent="0.25">
      <c r="A1663">
        <v>2867</v>
      </c>
      <c r="D1663">
        <v>189.58744099999998</v>
      </c>
      <c r="E1663" s="2">
        <v>2</v>
      </c>
      <c r="H1663">
        <v>175.37710999999999</v>
      </c>
      <c r="I1663" s="3">
        <v>4</v>
      </c>
      <c r="P1663">
        <v>2</v>
      </c>
      <c r="Q1663" t="str">
        <f>CONCATENATE(C1663,E1663,G1663,I1663)</f>
        <v>24</v>
      </c>
    </row>
    <row r="1664" spans="1:17" x14ac:dyDescent="0.25">
      <c r="A1664">
        <v>2868</v>
      </c>
      <c r="D1664">
        <v>189.58744099999998</v>
      </c>
      <c r="E1664" s="2">
        <v>2</v>
      </c>
      <c r="H1664">
        <v>175.37710999999999</v>
      </c>
      <c r="I1664" s="3">
        <v>4</v>
      </c>
      <c r="P1664">
        <v>2</v>
      </c>
      <c r="Q1664" t="str">
        <f>CONCATENATE(C1664,E1664,G1664,I1664)</f>
        <v>24</v>
      </c>
    </row>
    <row r="1665" spans="1:17" x14ac:dyDescent="0.25">
      <c r="A1665">
        <v>2869</v>
      </c>
      <c r="D1665">
        <v>189.58744099999998</v>
      </c>
      <c r="E1665" s="2">
        <v>2</v>
      </c>
      <c r="H1665">
        <v>175.37710999999999</v>
      </c>
      <c r="I1665" s="3">
        <v>4</v>
      </c>
      <c r="P1665">
        <v>2</v>
      </c>
      <c r="Q1665" t="str">
        <f>CONCATENATE(C1665,E1665,G1665,I1665)</f>
        <v>24</v>
      </c>
    </row>
    <row r="1666" spans="1:17" x14ac:dyDescent="0.25">
      <c r="A1666">
        <v>2870</v>
      </c>
      <c r="P1666">
        <v>0</v>
      </c>
      <c r="Q1666" t="str">
        <f>CONCATENATE(C1666,E1666,G1666,I1666)</f>
        <v/>
      </c>
    </row>
    <row r="1667" spans="1:17" x14ac:dyDescent="0.25">
      <c r="A1667">
        <v>2871</v>
      </c>
      <c r="P1667">
        <v>0</v>
      </c>
      <c r="Q1667" t="str">
        <f>CONCATENATE(C1667,E1667,G1667,I1667)</f>
        <v/>
      </c>
    </row>
    <row r="1668" spans="1:17" x14ac:dyDescent="0.25">
      <c r="A1668">
        <v>2872</v>
      </c>
      <c r="P1668">
        <v>0</v>
      </c>
      <c r="Q1668" t="str">
        <f>CONCATENATE(C1668,E1668,G1668,I1668)</f>
        <v/>
      </c>
    </row>
    <row r="1669" spans="1:17" x14ac:dyDescent="0.25">
      <c r="A1669">
        <v>2873</v>
      </c>
      <c r="P1669">
        <v>0</v>
      </c>
      <c r="Q1669" t="str">
        <f>CONCATENATE(C1669,E1669,G1669,I1669)</f>
        <v/>
      </c>
    </row>
    <row r="1670" spans="1:17" x14ac:dyDescent="0.25">
      <c r="A1670">
        <v>2874</v>
      </c>
      <c r="P1670">
        <v>0</v>
      </c>
      <c r="Q1670" t="str">
        <f>CONCATENATE(C1670,E1670,G1670,I1670)</f>
        <v/>
      </c>
    </row>
    <row r="1671" spans="1:17" x14ac:dyDescent="0.25">
      <c r="A1671">
        <v>2875</v>
      </c>
      <c r="F1671">
        <v>188.337469</v>
      </c>
      <c r="G1671" s="1">
        <v>3</v>
      </c>
      <c r="P1671">
        <v>1</v>
      </c>
      <c r="Q1671" t="str">
        <f>CONCATENATE(C1671,E1671,G1671,I1671)</f>
        <v>3</v>
      </c>
    </row>
    <row r="1672" spans="1:17" x14ac:dyDescent="0.25">
      <c r="A1672">
        <v>2876</v>
      </c>
      <c r="F1672">
        <v>188.337469</v>
      </c>
      <c r="G1672" s="1">
        <v>3</v>
      </c>
      <c r="P1672">
        <v>1</v>
      </c>
      <c r="Q1672" t="str">
        <f>CONCATENATE(C1672,E1672,G1672,I1672)</f>
        <v>3</v>
      </c>
    </row>
    <row r="1673" spans="1:17" x14ac:dyDescent="0.25">
      <c r="A1673">
        <v>2877</v>
      </c>
      <c r="B1673">
        <v>200.90315699999999</v>
      </c>
      <c r="C1673" s="4">
        <v>1</v>
      </c>
      <c r="F1673">
        <v>188.337469</v>
      </c>
      <c r="G1673" s="1">
        <v>3</v>
      </c>
      <c r="P1673">
        <v>2</v>
      </c>
      <c r="Q1673" t="str">
        <f>CONCATENATE(C1673,E1673,G1673,I1673)</f>
        <v>13</v>
      </c>
    </row>
    <row r="1674" spans="1:17" x14ac:dyDescent="0.25">
      <c r="A1674">
        <v>2878</v>
      </c>
      <c r="B1674">
        <v>200.90315699999999</v>
      </c>
      <c r="C1674" s="4">
        <v>1</v>
      </c>
      <c r="F1674">
        <v>188.337469</v>
      </c>
      <c r="G1674" s="1">
        <v>3</v>
      </c>
      <c r="P1674">
        <v>2</v>
      </c>
      <c r="Q1674" t="str">
        <f>CONCATENATE(C1674,E1674,G1674,I1674)</f>
        <v>13</v>
      </c>
    </row>
    <row r="1675" spans="1:17" x14ac:dyDescent="0.25">
      <c r="A1675">
        <v>2879</v>
      </c>
      <c r="B1675">
        <v>200.90315699999999</v>
      </c>
      <c r="C1675" s="4">
        <v>1</v>
      </c>
      <c r="F1675">
        <v>188.337469</v>
      </c>
      <c r="G1675" s="1">
        <v>3</v>
      </c>
      <c r="P1675">
        <v>2</v>
      </c>
      <c r="Q1675" t="str">
        <f>CONCATENATE(C1675,E1675,G1675,I1675)</f>
        <v>13</v>
      </c>
    </row>
    <row r="1676" spans="1:17" x14ac:dyDescent="0.25">
      <c r="A1676">
        <v>2880</v>
      </c>
      <c r="B1676">
        <v>200.90315699999999</v>
      </c>
      <c r="C1676" s="4">
        <v>1</v>
      </c>
      <c r="F1676">
        <v>188.337469</v>
      </c>
      <c r="G1676" s="1">
        <v>3</v>
      </c>
      <c r="P1676">
        <v>2</v>
      </c>
      <c r="Q1676" t="str">
        <f>CONCATENATE(C1676,E1676,G1676,I1676)</f>
        <v>13</v>
      </c>
    </row>
    <row r="1677" spans="1:17" x14ac:dyDescent="0.25">
      <c r="A1677">
        <v>2881</v>
      </c>
      <c r="B1677">
        <v>200.90315699999999</v>
      </c>
      <c r="C1677" s="4">
        <v>1</v>
      </c>
      <c r="F1677">
        <v>188.337469</v>
      </c>
      <c r="G1677" s="1">
        <v>3</v>
      </c>
      <c r="P1677">
        <v>2</v>
      </c>
      <c r="Q1677" t="str">
        <f>CONCATENATE(C1677,E1677,G1677,I1677)</f>
        <v>13</v>
      </c>
    </row>
    <row r="1678" spans="1:17" x14ac:dyDescent="0.25">
      <c r="A1678">
        <v>2882</v>
      </c>
      <c r="B1678">
        <v>200.90315699999999</v>
      </c>
      <c r="C1678" s="4">
        <v>1</v>
      </c>
      <c r="F1678">
        <v>188.337469</v>
      </c>
      <c r="G1678" s="1">
        <v>3</v>
      </c>
      <c r="P1678">
        <v>2</v>
      </c>
      <c r="Q1678" t="str">
        <f>CONCATENATE(C1678,E1678,G1678,I1678)</f>
        <v>13</v>
      </c>
    </row>
    <row r="1679" spans="1:17" x14ac:dyDescent="0.25">
      <c r="A1679">
        <v>2883</v>
      </c>
      <c r="B1679">
        <v>200.90315699999999</v>
      </c>
      <c r="C1679" s="4">
        <v>1</v>
      </c>
      <c r="F1679">
        <v>188.337469</v>
      </c>
      <c r="G1679" s="1">
        <v>3</v>
      </c>
      <c r="P1679">
        <v>2</v>
      </c>
      <c r="Q1679" t="str">
        <f>CONCATENATE(C1679,E1679,G1679,I1679)</f>
        <v>13</v>
      </c>
    </row>
    <row r="1680" spans="1:17" x14ac:dyDescent="0.25">
      <c r="A1680">
        <v>2884</v>
      </c>
      <c r="B1680">
        <v>200.90315699999999</v>
      </c>
      <c r="C1680" s="4">
        <v>1</v>
      </c>
      <c r="F1680">
        <v>188.337469</v>
      </c>
      <c r="G1680" s="1">
        <v>3</v>
      </c>
      <c r="P1680">
        <v>2</v>
      </c>
      <c r="Q1680" t="str">
        <f>CONCATENATE(C1680,E1680,G1680,I1680)</f>
        <v>13</v>
      </c>
    </row>
    <row r="1681" spans="1:17" x14ac:dyDescent="0.25">
      <c r="A1681">
        <v>2885</v>
      </c>
      <c r="B1681">
        <v>200.90315699999999</v>
      </c>
      <c r="C1681" s="4">
        <v>1</v>
      </c>
      <c r="F1681">
        <v>188.337469</v>
      </c>
      <c r="G1681" s="1">
        <v>3</v>
      </c>
      <c r="P1681">
        <v>2</v>
      </c>
      <c r="Q1681" t="str">
        <f>CONCATENATE(C1681,E1681,G1681,I1681)</f>
        <v>13</v>
      </c>
    </row>
    <row r="1682" spans="1:17" x14ac:dyDescent="0.25">
      <c r="A1682">
        <v>2886</v>
      </c>
      <c r="B1682">
        <v>200.90315699999999</v>
      </c>
      <c r="C1682" s="4">
        <v>1</v>
      </c>
      <c r="F1682">
        <v>188.337469</v>
      </c>
      <c r="G1682" s="1">
        <v>3</v>
      </c>
      <c r="P1682">
        <v>2</v>
      </c>
      <c r="Q1682" t="str">
        <f>CONCATENATE(C1682,E1682,G1682,I1682)</f>
        <v>13</v>
      </c>
    </row>
    <row r="1683" spans="1:17" x14ac:dyDescent="0.25">
      <c r="A1683">
        <v>2887</v>
      </c>
      <c r="B1683">
        <v>200.90315699999999</v>
      </c>
      <c r="C1683" s="4">
        <v>1</v>
      </c>
      <c r="F1683">
        <v>188.337469</v>
      </c>
      <c r="G1683" s="1">
        <v>3</v>
      </c>
      <c r="P1683">
        <v>2</v>
      </c>
      <c r="Q1683" t="str">
        <f>CONCATENATE(C1683,E1683,G1683,I1683)</f>
        <v>13</v>
      </c>
    </row>
    <row r="1684" spans="1:17" x14ac:dyDescent="0.25">
      <c r="A1684">
        <v>2888</v>
      </c>
      <c r="B1684">
        <v>200.90315699999999</v>
      </c>
      <c r="C1684" s="4">
        <v>1</v>
      </c>
      <c r="F1684">
        <v>188.337469</v>
      </c>
      <c r="G1684" s="1">
        <v>3</v>
      </c>
      <c r="P1684">
        <v>2</v>
      </c>
      <c r="Q1684" t="str">
        <f>CONCATENATE(C1684,E1684,G1684,I1684)</f>
        <v>13</v>
      </c>
    </row>
    <row r="1685" spans="1:17" x14ac:dyDescent="0.25">
      <c r="A1685">
        <v>2889</v>
      </c>
      <c r="B1685">
        <v>200.90315699999999</v>
      </c>
      <c r="C1685" s="4">
        <v>1</v>
      </c>
      <c r="F1685">
        <v>188.337469</v>
      </c>
      <c r="G1685" s="1">
        <v>3</v>
      </c>
      <c r="H1685">
        <v>196.36367899999999</v>
      </c>
      <c r="I1685" s="3">
        <v>4</v>
      </c>
      <c r="P1685">
        <v>3</v>
      </c>
      <c r="Q1685" t="str">
        <f>CONCATENATE(C1685,E1685,G1685,I1685)</f>
        <v>134</v>
      </c>
    </row>
    <row r="1686" spans="1:17" x14ac:dyDescent="0.25">
      <c r="A1686">
        <v>2890</v>
      </c>
      <c r="B1686">
        <v>200.90315699999999</v>
      </c>
      <c r="C1686" s="4">
        <v>1</v>
      </c>
      <c r="F1686">
        <v>188.403212</v>
      </c>
      <c r="G1686" s="1">
        <v>3</v>
      </c>
      <c r="H1686">
        <v>196.36367899999999</v>
      </c>
      <c r="I1686" s="3">
        <v>4</v>
      </c>
      <c r="P1686">
        <v>3</v>
      </c>
      <c r="Q1686" t="str">
        <f>CONCATENATE(C1686,E1686,G1686,I1686)</f>
        <v>134</v>
      </c>
    </row>
    <row r="1687" spans="1:17" x14ac:dyDescent="0.25">
      <c r="A1687">
        <v>2891</v>
      </c>
      <c r="B1687">
        <v>200.90315699999999</v>
      </c>
      <c r="C1687" s="4">
        <v>1</v>
      </c>
      <c r="H1687">
        <v>196.36367899999999</v>
      </c>
      <c r="I1687" s="3">
        <v>4</v>
      </c>
      <c r="P1687">
        <v>2</v>
      </c>
      <c r="Q1687" t="str">
        <f>CONCATENATE(C1687,E1687,G1687,I1687)</f>
        <v>14</v>
      </c>
    </row>
    <row r="1688" spans="1:17" x14ac:dyDescent="0.25">
      <c r="A1688">
        <v>2892</v>
      </c>
      <c r="B1688">
        <v>200.90315699999999</v>
      </c>
      <c r="C1688" s="4">
        <v>1</v>
      </c>
      <c r="H1688">
        <v>196.36367899999999</v>
      </c>
      <c r="I1688" s="3">
        <v>4</v>
      </c>
      <c r="P1688">
        <v>2</v>
      </c>
      <c r="Q1688" t="str">
        <f>CONCATENATE(C1688,E1688,G1688,I1688)</f>
        <v>14</v>
      </c>
    </row>
    <row r="1689" spans="1:17" x14ac:dyDescent="0.25">
      <c r="A1689">
        <v>2893</v>
      </c>
      <c r="H1689">
        <v>196.36367899999999</v>
      </c>
      <c r="I1689" s="3">
        <v>4</v>
      </c>
      <c r="P1689">
        <v>1</v>
      </c>
      <c r="Q1689" t="str">
        <f>CONCATENATE(C1689,E1689,G1689,I1689)</f>
        <v>4</v>
      </c>
    </row>
    <row r="1690" spans="1:17" x14ac:dyDescent="0.25">
      <c r="A1690">
        <v>2894</v>
      </c>
      <c r="H1690">
        <v>196.36367899999999</v>
      </c>
      <c r="I1690" s="3">
        <v>4</v>
      </c>
      <c r="P1690">
        <v>1</v>
      </c>
      <c r="Q1690" t="str">
        <f>CONCATENATE(C1690,E1690,G1690,I1690)</f>
        <v>4</v>
      </c>
    </row>
    <row r="1691" spans="1:17" x14ac:dyDescent="0.25">
      <c r="A1691">
        <v>2895</v>
      </c>
      <c r="H1691">
        <v>196.36367899999999</v>
      </c>
      <c r="I1691" s="3">
        <v>4</v>
      </c>
      <c r="P1691">
        <v>1</v>
      </c>
      <c r="Q1691" t="str">
        <f>CONCATENATE(C1691,E1691,G1691,I1691)</f>
        <v>4</v>
      </c>
    </row>
    <row r="1692" spans="1:17" x14ac:dyDescent="0.25">
      <c r="A1692">
        <v>2896</v>
      </c>
      <c r="H1692">
        <v>196.36367899999999</v>
      </c>
      <c r="I1692" s="3">
        <v>4</v>
      </c>
      <c r="P1692">
        <v>1</v>
      </c>
      <c r="Q1692" t="str">
        <f>CONCATENATE(C1692,E1692,G1692,I1692)</f>
        <v>4</v>
      </c>
    </row>
    <row r="1693" spans="1:17" x14ac:dyDescent="0.25">
      <c r="A1693">
        <v>2897</v>
      </c>
      <c r="H1693">
        <v>196.36367899999999</v>
      </c>
      <c r="I1693" s="3">
        <v>4</v>
      </c>
      <c r="P1693">
        <v>1</v>
      </c>
      <c r="Q1693" t="str">
        <f>CONCATENATE(C1693,E1693,G1693,I1693)</f>
        <v>4</v>
      </c>
    </row>
    <row r="1694" spans="1:17" x14ac:dyDescent="0.25">
      <c r="A1694">
        <v>2898</v>
      </c>
      <c r="H1694">
        <v>196.36367899999999</v>
      </c>
      <c r="I1694" s="3">
        <v>4</v>
      </c>
      <c r="P1694">
        <v>1</v>
      </c>
      <c r="Q1694" t="str">
        <f>CONCATENATE(C1694,E1694,G1694,I1694)</f>
        <v>4</v>
      </c>
    </row>
    <row r="1695" spans="1:17" x14ac:dyDescent="0.25">
      <c r="A1695">
        <v>2899</v>
      </c>
      <c r="H1695">
        <v>196.36367899999999</v>
      </c>
      <c r="I1695" s="3">
        <v>4</v>
      </c>
      <c r="P1695">
        <v>1</v>
      </c>
      <c r="Q1695" t="str">
        <f>CONCATENATE(C1695,E1695,G1695,I1695)</f>
        <v>4</v>
      </c>
    </row>
    <row r="1696" spans="1:17" x14ac:dyDescent="0.25">
      <c r="A1696">
        <v>2900</v>
      </c>
      <c r="H1696">
        <v>196.36367899999999</v>
      </c>
      <c r="I1696" s="3">
        <v>4</v>
      </c>
      <c r="P1696">
        <v>1</v>
      </c>
      <c r="Q1696" t="str">
        <f>CONCATENATE(C1696,E1696,G1696,I1696)</f>
        <v>4</v>
      </c>
    </row>
    <row r="1697" spans="1:17" x14ac:dyDescent="0.25">
      <c r="A1697">
        <v>2901</v>
      </c>
      <c r="H1697">
        <v>196.36367899999999</v>
      </c>
      <c r="I1697" s="3">
        <v>4</v>
      </c>
      <c r="P1697">
        <v>1</v>
      </c>
      <c r="Q1697" t="str">
        <f>CONCATENATE(C1697,E1697,G1697,I1697)</f>
        <v>4</v>
      </c>
    </row>
    <row r="1698" spans="1:17" x14ac:dyDescent="0.25">
      <c r="A1698">
        <v>2902</v>
      </c>
      <c r="H1698">
        <v>196.36367899999999</v>
      </c>
      <c r="I1698" s="3">
        <v>4</v>
      </c>
      <c r="P1698">
        <v>1</v>
      </c>
      <c r="Q1698" t="str">
        <f>CONCATENATE(C1698,E1698,G1698,I1698)</f>
        <v>4</v>
      </c>
    </row>
    <row r="1699" spans="1:17" x14ac:dyDescent="0.25">
      <c r="A1699">
        <v>2903</v>
      </c>
      <c r="H1699">
        <v>196.36367899999999</v>
      </c>
      <c r="I1699" s="3">
        <v>4</v>
      </c>
      <c r="P1699">
        <v>1</v>
      </c>
      <c r="Q1699" t="str">
        <f>CONCATENATE(C1699,E1699,G1699,I1699)</f>
        <v>4</v>
      </c>
    </row>
    <row r="1700" spans="1:17" x14ac:dyDescent="0.25">
      <c r="A1700">
        <v>2904</v>
      </c>
      <c r="H1700">
        <v>196.36367899999999</v>
      </c>
      <c r="I1700" s="3">
        <v>4</v>
      </c>
      <c r="P1700">
        <v>1</v>
      </c>
      <c r="Q1700" t="str">
        <f>CONCATENATE(C1700,E1700,G1700,I1700)</f>
        <v>4</v>
      </c>
    </row>
    <row r="1701" spans="1:17" x14ac:dyDescent="0.25">
      <c r="A1701">
        <v>2905</v>
      </c>
      <c r="P1701">
        <v>0</v>
      </c>
      <c r="Q1701" t="str">
        <f>CONCATENATE(C1701,E1701,G1701,I1701)</f>
        <v/>
      </c>
    </row>
    <row r="1702" spans="1:17" x14ac:dyDescent="0.25">
      <c r="A1702">
        <v>2906</v>
      </c>
      <c r="P1702">
        <v>0</v>
      </c>
      <c r="Q1702" t="str">
        <f>CONCATENATE(C1702,E1702,G1702,I1702)</f>
        <v/>
      </c>
    </row>
    <row r="1703" spans="1:17" x14ac:dyDescent="0.25">
      <c r="A1703">
        <v>2907</v>
      </c>
      <c r="P1703">
        <v>0</v>
      </c>
      <c r="Q1703" t="str">
        <f>CONCATENATE(C1703,E1703,G1703,I1703)</f>
        <v/>
      </c>
    </row>
    <row r="1704" spans="1:17" x14ac:dyDescent="0.25">
      <c r="A1704">
        <v>2908</v>
      </c>
      <c r="P1704">
        <v>0</v>
      </c>
      <c r="Q1704" t="str">
        <f>CONCATENATE(C1704,E1704,G1704,I1704)</f>
        <v/>
      </c>
    </row>
    <row r="1705" spans="1:17" x14ac:dyDescent="0.25">
      <c r="A1705">
        <v>2909</v>
      </c>
      <c r="P1705">
        <v>0</v>
      </c>
      <c r="Q1705" t="str">
        <f>CONCATENATE(C1705,E1705,G1705,I1705)</f>
        <v/>
      </c>
    </row>
    <row r="1706" spans="1:17" x14ac:dyDescent="0.25">
      <c r="A1706">
        <v>2910</v>
      </c>
      <c r="F1706">
        <v>206.03464199999999</v>
      </c>
      <c r="G1706" s="1">
        <v>3</v>
      </c>
      <c r="P1706">
        <v>1</v>
      </c>
      <c r="Q1706" t="str">
        <f>CONCATENATE(C1706,E1706,G1706,I1706)</f>
        <v>3</v>
      </c>
    </row>
    <row r="1707" spans="1:17" x14ac:dyDescent="0.25">
      <c r="A1707">
        <v>2911</v>
      </c>
      <c r="F1707">
        <v>206.03464199999999</v>
      </c>
      <c r="G1707" s="1">
        <v>3</v>
      </c>
      <c r="P1707">
        <v>1</v>
      </c>
      <c r="Q1707" t="str">
        <f>CONCATENATE(C1707,E1707,G1707,I1707)</f>
        <v>3</v>
      </c>
    </row>
    <row r="1708" spans="1:17" x14ac:dyDescent="0.25">
      <c r="A1708">
        <v>2912</v>
      </c>
      <c r="F1708">
        <v>206.03464199999999</v>
      </c>
      <c r="G1708" s="1">
        <v>3</v>
      </c>
      <c r="P1708">
        <v>1</v>
      </c>
      <c r="Q1708" t="str">
        <f>CONCATENATE(C1708,E1708,G1708,I1708)</f>
        <v>3</v>
      </c>
    </row>
    <row r="1709" spans="1:17" x14ac:dyDescent="0.25">
      <c r="A1709">
        <v>2913</v>
      </c>
      <c r="F1709">
        <v>206.03464199999999</v>
      </c>
      <c r="G1709" s="1">
        <v>3</v>
      </c>
      <c r="P1709">
        <v>1</v>
      </c>
      <c r="Q1709" t="str">
        <f>CONCATENATE(C1709,E1709,G1709,I1709)</f>
        <v>3</v>
      </c>
    </row>
    <row r="1710" spans="1:17" x14ac:dyDescent="0.25">
      <c r="A1710">
        <v>2914</v>
      </c>
      <c r="F1710">
        <v>206.03464199999999</v>
      </c>
      <c r="G1710" s="1">
        <v>3</v>
      </c>
      <c r="P1710">
        <v>1</v>
      </c>
      <c r="Q1710" t="str">
        <f>CONCATENATE(C1710,E1710,G1710,I1710)</f>
        <v>3</v>
      </c>
    </row>
    <row r="1711" spans="1:17" x14ac:dyDescent="0.25">
      <c r="A1711">
        <v>2915</v>
      </c>
      <c r="F1711">
        <v>206.03464199999999</v>
      </c>
      <c r="G1711" s="1">
        <v>3</v>
      </c>
      <c r="P1711">
        <v>1</v>
      </c>
      <c r="Q1711" t="str">
        <f>CONCATENATE(C1711,E1711,G1711,I1711)</f>
        <v>3</v>
      </c>
    </row>
    <row r="1712" spans="1:17" x14ac:dyDescent="0.25">
      <c r="A1712">
        <v>2916</v>
      </c>
      <c r="F1712">
        <v>206.03464199999999</v>
      </c>
      <c r="G1712" s="1">
        <v>3</v>
      </c>
      <c r="P1712">
        <v>1</v>
      </c>
      <c r="Q1712" t="str">
        <f>CONCATENATE(C1712,E1712,G1712,I1712)</f>
        <v>3</v>
      </c>
    </row>
    <row r="1713" spans="1:17" x14ac:dyDescent="0.25">
      <c r="A1713">
        <v>2917</v>
      </c>
      <c r="F1713">
        <v>206.03464199999999</v>
      </c>
      <c r="G1713" s="1">
        <v>3</v>
      </c>
      <c r="P1713">
        <v>1</v>
      </c>
      <c r="Q1713" t="str">
        <f>CONCATENATE(C1713,E1713,G1713,I1713)</f>
        <v>3</v>
      </c>
    </row>
    <row r="1714" spans="1:17" x14ac:dyDescent="0.25">
      <c r="A1714">
        <v>2918</v>
      </c>
      <c r="F1714">
        <v>206.03464199999999</v>
      </c>
      <c r="G1714" s="1">
        <v>3</v>
      </c>
      <c r="P1714">
        <v>1</v>
      </c>
      <c r="Q1714" t="str">
        <f>CONCATENATE(C1714,E1714,G1714,I1714)</f>
        <v>3</v>
      </c>
    </row>
    <row r="1715" spans="1:17" x14ac:dyDescent="0.25">
      <c r="A1715">
        <v>2919</v>
      </c>
      <c r="F1715">
        <v>206.03464199999999</v>
      </c>
      <c r="G1715" s="1">
        <v>3</v>
      </c>
      <c r="P1715">
        <v>1</v>
      </c>
      <c r="Q1715" t="str">
        <f>CONCATENATE(C1715,E1715,G1715,I1715)</f>
        <v>3</v>
      </c>
    </row>
    <row r="1716" spans="1:17" x14ac:dyDescent="0.25">
      <c r="A1716">
        <v>2920</v>
      </c>
      <c r="F1716">
        <v>206.03464199999999</v>
      </c>
      <c r="G1716" s="1">
        <v>3</v>
      </c>
      <c r="P1716">
        <v>1</v>
      </c>
      <c r="Q1716" t="str">
        <f>CONCATENATE(C1716,E1716,G1716,I1716)</f>
        <v>3</v>
      </c>
    </row>
    <row r="1717" spans="1:17" x14ac:dyDescent="0.25">
      <c r="A1717">
        <v>2921</v>
      </c>
      <c r="F1717">
        <v>206.03464199999999</v>
      </c>
      <c r="G1717" s="1">
        <v>3</v>
      </c>
      <c r="P1717">
        <v>1</v>
      </c>
      <c r="Q1717" t="str">
        <f>CONCATENATE(C1717,E1717,G1717,I1717)</f>
        <v>3</v>
      </c>
    </row>
    <row r="1718" spans="1:17" x14ac:dyDescent="0.25">
      <c r="A1718">
        <v>2922</v>
      </c>
      <c r="F1718">
        <v>206.03464199999999</v>
      </c>
      <c r="G1718" s="1">
        <v>3</v>
      </c>
      <c r="P1718">
        <v>1</v>
      </c>
      <c r="Q1718" t="str">
        <f>CONCATENATE(C1718,E1718,G1718,I1718)</f>
        <v>3</v>
      </c>
    </row>
    <row r="1719" spans="1:17" x14ac:dyDescent="0.25">
      <c r="A1719">
        <v>2923</v>
      </c>
      <c r="F1719">
        <v>206.03464199999999</v>
      </c>
      <c r="G1719" s="1">
        <v>3</v>
      </c>
      <c r="P1719">
        <v>1</v>
      </c>
      <c r="Q1719" t="str">
        <f>CONCATENATE(C1719,E1719,G1719,I1719)</f>
        <v>3</v>
      </c>
    </row>
    <row r="1720" spans="1:17" x14ac:dyDescent="0.25">
      <c r="A1720">
        <v>2924</v>
      </c>
      <c r="F1720">
        <v>206.03464199999999</v>
      </c>
      <c r="G1720" s="1">
        <v>3</v>
      </c>
      <c r="P1720">
        <v>1</v>
      </c>
      <c r="Q1720" t="str">
        <f>CONCATENATE(C1720,E1720,G1720,I1720)</f>
        <v>3</v>
      </c>
    </row>
    <row r="1721" spans="1:17" x14ac:dyDescent="0.25">
      <c r="A1721">
        <v>2925</v>
      </c>
      <c r="F1721">
        <v>206.03464199999999</v>
      </c>
      <c r="G1721" s="1">
        <v>3</v>
      </c>
      <c r="P1721">
        <v>1</v>
      </c>
      <c r="Q1721" t="str">
        <f>CONCATENATE(C1721,E1721,G1721,I1721)</f>
        <v>3</v>
      </c>
    </row>
    <row r="1722" spans="1:17" x14ac:dyDescent="0.25">
      <c r="A1722">
        <v>2926</v>
      </c>
      <c r="F1722">
        <v>206.03464199999999</v>
      </c>
      <c r="G1722" s="1">
        <v>3</v>
      </c>
      <c r="P1722">
        <v>1</v>
      </c>
      <c r="Q1722" t="str">
        <f>CONCATENATE(C1722,E1722,G1722,I1722)</f>
        <v>3</v>
      </c>
    </row>
    <row r="1723" spans="1:17" x14ac:dyDescent="0.25">
      <c r="A1723">
        <v>2927</v>
      </c>
      <c r="F1723">
        <v>206.03464199999999</v>
      </c>
      <c r="G1723" s="1">
        <v>3</v>
      </c>
      <c r="P1723">
        <v>1</v>
      </c>
      <c r="Q1723" t="str">
        <f>CONCATENATE(C1723,E1723,G1723,I1723)</f>
        <v>3</v>
      </c>
    </row>
    <row r="1724" spans="1:17" x14ac:dyDescent="0.25">
      <c r="A1724">
        <v>2928</v>
      </c>
      <c r="F1724">
        <v>206.03464199999999</v>
      </c>
      <c r="G1724" s="1">
        <v>3</v>
      </c>
      <c r="P1724">
        <v>1</v>
      </c>
      <c r="Q1724" t="str">
        <f>CONCATENATE(C1724,E1724,G1724,I1724)</f>
        <v>3</v>
      </c>
    </row>
    <row r="1725" spans="1:17" x14ac:dyDescent="0.25">
      <c r="A1725">
        <v>2929</v>
      </c>
      <c r="P1725">
        <v>0</v>
      </c>
      <c r="Q1725" t="str">
        <f>CONCATENATE(C1725,E1725,G1725,I1725)</f>
        <v/>
      </c>
    </row>
    <row r="1726" spans="1:17" x14ac:dyDescent="0.25">
      <c r="A1726">
        <v>2930</v>
      </c>
      <c r="P1726">
        <v>0</v>
      </c>
      <c r="Q1726" t="str">
        <f>CONCATENATE(C1726,E1726,G1726,I1726)</f>
        <v/>
      </c>
    </row>
    <row r="1727" spans="1:17" x14ac:dyDescent="0.25">
      <c r="A1727">
        <v>2931</v>
      </c>
      <c r="P1727">
        <v>0</v>
      </c>
      <c r="Q1727" t="str">
        <f>CONCATENATE(C1727,E1727,G1727,I1727)</f>
        <v/>
      </c>
    </row>
    <row r="1728" spans="1:17" x14ac:dyDescent="0.25">
      <c r="A1728">
        <v>2932</v>
      </c>
      <c r="P1728">
        <v>0</v>
      </c>
      <c r="Q1728" t="str">
        <f>CONCATENATE(C1728,E1728,G1728,I1728)</f>
        <v/>
      </c>
    </row>
    <row r="1729" spans="1:17" x14ac:dyDescent="0.25">
      <c r="A1729">
        <v>2933</v>
      </c>
      <c r="P1729">
        <v>0</v>
      </c>
      <c r="Q1729" t="str">
        <f>CONCATENATE(C1729,E1729,G1729,I1729)</f>
        <v/>
      </c>
    </row>
    <row r="1730" spans="1:17" x14ac:dyDescent="0.25">
      <c r="A1730">
        <v>2934</v>
      </c>
      <c r="P1730">
        <v>0</v>
      </c>
      <c r="Q1730" t="str">
        <f>CONCATENATE(C1730,E1730,G1730,I1730)</f>
        <v/>
      </c>
    </row>
    <row r="1731" spans="1:17" x14ac:dyDescent="0.25">
      <c r="A1731">
        <v>2935</v>
      </c>
      <c r="P1731">
        <v>0</v>
      </c>
      <c r="Q1731" t="str">
        <f>CONCATENATE(C1731,E1731,G1731,I1731)</f>
        <v/>
      </c>
    </row>
    <row r="1732" spans="1:17" x14ac:dyDescent="0.25">
      <c r="A1732">
        <v>2936</v>
      </c>
      <c r="P1732">
        <v>0</v>
      </c>
      <c r="Q1732" t="str">
        <f>CONCATENATE(C1732,E1732,G1732,I1732)</f>
        <v/>
      </c>
    </row>
    <row r="1733" spans="1:17" x14ac:dyDescent="0.25">
      <c r="A1733">
        <v>2937</v>
      </c>
      <c r="P1733">
        <v>0</v>
      </c>
      <c r="Q1733" t="str">
        <f>CONCATENATE(C1733,E1733,G1733,I1733)</f>
        <v/>
      </c>
    </row>
    <row r="1734" spans="1:17" x14ac:dyDescent="0.25">
      <c r="A1734">
        <v>2938</v>
      </c>
      <c r="P1734">
        <v>0</v>
      </c>
      <c r="Q1734" t="str">
        <f>CONCATENATE(C1734,E1734,G1734,I1734)</f>
        <v/>
      </c>
    </row>
    <row r="1735" spans="1:17" x14ac:dyDescent="0.25">
      <c r="A1735">
        <v>2939</v>
      </c>
      <c r="P1735">
        <v>0</v>
      </c>
      <c r="Q1735" t="str">
        <f>CONCATENATE(C1735,E1735,G1735,I1735)</f>
        <v/>
      </c>
    </row>
    <row r="1736" spans="1:17" x14ac:dyDescent="0.25">
      <c r="A1736">
        <v>2940</v>
      </c>
      <c r="P1736">
        <v>0</v>
      </c>
      <c r="Q1736" t="str">
        <f>CONCATENATE(C1736,E1736,G1736,I1736)</f>
        <v/>
      </c>
    </row>
    <row r="1737" spans="1:17" x14ac:dyDescent="0.25">
      <c r="A1737">
        <v>2941</v>
      </c>
      <c r="P1737">
        <v>0</v>
      </c>
      <c r="Q1737" t="str">
        <f>CONCATENATE(C1737,E1737,G1737,I1737)</f>
        <v/>
      </c>
    </row>
    <row r="1738" spans="1:17" x14ac:dyDescent="0.25">
      <c r="A1738">
        <v>2942</v>
      </c>
      <c r="P1738">
        <v>0</v>
      </c>
      <c r="Q1738" t="str">
        <f>CONCATENATE(C1738,E1738,G1738,I1738)</f>
        <v/>
      </c>
    </row>
    <row r="1739" spans="1:17" x14ac:dyDescent="0.25">
      <c r="A1739">
        <v>2943</v>
      </c>
      <c r="P1739">
        <v>0</v>
      </c>
      <c r="Q1739" t="str">
        <f>CONCATENATE(C1739,E1739,G1739,I1739)</f>
        <v/>
      </c>
    </row>
    <row r="1740" spans="1:17" x14ac:dyDescent="0.25">
      <c r="A1740">
        <v>2944</v>
      </c>
      <c r="P1740">
        <v>0</v>
      </c>
      <c r="Q1740" t="str">
        <f>CONCATENATE(C1740,E1740,G1740,I1740)</f>
        <v/>
      </c>
    </row>
    <row r="1741" spans="1:17" x14ac:dyDescent="0.25">
      <c r="A1741">
        <v>2945</v>
      </c>
      <c r="P1741">
        <v>0</v>
      </c>
      <c r="Q1741" t="str">
        <f>CONCATENATE(C1741,E1741,G1741,I1741)</f>
        <v/>
      </c>
    </row>
    <row r="1742" spans="1:17" x14ac:dyDescent="0.25">
      <c r="A1742">
        <v>2946</v>
      </c>
      <c r="P1742">
        <v>0</v>
      </c>
      <c r="Q1742" t="str">
        <f>CONCATENATE(C1742,E1742,G1742,I1742)</f>
        <v/>
      </c>
    </row>
    <row r="1743" spans="1:17" x14ac:dyDescent="0.25">
      <c r="A1743">
        <v>2947</v>
      </c>
      <c r="P1743">
        <v>0</v>
      </c>
      <c r="Q1743" t="str">
        <f>CONCATENATE(C1743,E1743,G1743,I1743)</f>
        <v/>
      </c>
    </row>
    <row r="1744" spans="1:17" x14ac:dyDescent="0.25">
      <c r="A1744">
        <v>2948</v>
      </c>
      <c r="P1744">
        <v>0</v>
      </c>
      <c r="Q1744" t="str">
        <f>CONCATENATE(C1744,E1744,G1744,I1744)</f>
        <v/>
      </c>
    </row>
    <row r="1745" spans="1:17" x14ac:dyDescent="0.25">
      <c r="A1745">
        <v>2949</v>
      </c>
      <c r="P1745">
        <v>0</v>
      </c>
      <c r="Q1745" t="str">
        <f>CONCATENATE(C1745,E1745,G1745,I1745)</f>
        <v/>
      </c>
    </row>
    <row r="1746" spans="1:17" x14ac:dyDescent="0.25">
      <c r="A1746">
        <v>2950</v>
      </c>
      <c r="P1746">
        <v>0</v>
      </c>
      <c r="Q1746" t="str">
        <f>CONCATENATE(C1746,E1746,G1746,I1746)</f>
        <v/>
      </c>
    </row>
    <row r="1747" spans="1:17" x14ac:dyDescent="0.25">
      <c r="A1747">
        <v>2951</v>
      </c>
      <c r="P1747">
        <v>0</v>
      </c>
      <c r="Q1747" t="str">
        <f>CONCATENATE(C1747,E1747,G1747,I1747)</f>
        <v/>
      </c>
    </row>
    <row r="1748" spans="1:17" x14ac:dyDescent="0.25">
      <c r="A1748">
        <v>2952</v>
      </c>
      <c r="P1748">
        <v>0</v>
      </c>
      <c r="Q1748" t="str">
        <f>CONCATENATE(C1748,E1748,G1748,I1748)</f>
        <v/>
      </c>
    </row>
    <row r="1749" spans="1:17" x14ac:dyDescent="0.25">
      <c r="A1749">
        <v>2953</v>
      </c>
      <c r="P1749">
        <v>0</v>
      </c>
      <c r="Q1749" t="str">
        <f>CONCATENATE(C1749,E1749,G1749,I1749)</f>
        <v/>
      </c>
    </row>
    <row r="1750" spans="1:17" x14ac:dyDescent="0.25">
      <c r="A1750">
        <v>2954</v>
      </c>
      <c r="P1750">
        <v>0</v>
      </c>
      <c r="Q1750" t="str">
        <f>CONCATENATE(C1750,E1750,G1750,I1750)</f>
        <v/>
      </c>
    </row>
    <row r="1751" spans="1:17" x14ac:dyDescent="0.25">
      <c r="A1751">
        <v>2955</v>
      </c>
      <c r="P1751">
        <v>0</v>
      </c>
      <c r="Q1751" t="str">
        <f>CONCATENATE(C1751,E1751,G1751,I1751)</f>
        <v/>
      </c>
    </row>
    <row r="1752" spans="1:17" x14ac:dyDescent="0.25">
      <c r="A1752">
        <v>2956</v>
      </c>
      <c r="P1752">
        <v>0</v>
      </c>
      <c r="Q1752" t="str">
        <f>CONCATENATE(C1752,E1752,G1752,I1752)</f>
        <v/>
      </c>
    </row>
    <row r="1753" spans="1:17" x14ac:dyDescent="0.25">
      <c r="A1753">
        <v>2957</v>
      </c>
      <c r="P1753">
        <v>0</v>
      </c>
      <c r="Q1753" t="str">
        <f>CONCATENATE(C1753,E1753,G1753,I1753)</f>
        <v/>
      </c>
    </row>
    <row r="1754" spans="1:17" x14ac:dyDescent="0.25">
      <c r="A1754">
        <v>2958</v>
      </c>
      <c r="P1754">
        <v>0</v>
      </c>
      <c r="Q1754" t="str">
        <f>CONCATENATE(C1754,E1754,G1754,I1754)</f>
        <v/>
      </c>
    </row>
    <row r="1755" spans="1:17" x14ac:dyDescent="0.25">
      <c r="A1755">
        <v>2959</v>
      </c>
      <c r="P1755">
        <v>0</v>
      </c>
      <c r="Q1755" t="str">
        <f>CONCATENATE(C1755,E1755,G1755,I1755)</f>
        <v/>
      </c>
    </row>
    <row r="1756" spans="1:17" x14ac:dyDescent="0.25">
      <c r="A1756">
        <v>2960</v>
      </c>
      <c r="P1756">
        <v>0</v>
      </c>
      <c r="Q1756" t="str">
        <f>CONCATENATE(C1756,E1756,G1756,I1756)</f>
        <v/>
      </c>
    </row>
    <row r="1757" spans="1:17" x14ac:dyDescent="0.25">
      <c r="A1757">
        <v>2961</v>
      </c>
      <c r="P1757">
        <v>0</v>
      </c>
      <c r="Q1757" t="str">
        <f>CONCATENATE(C1757,E1757,G1757,I1757)</f>
        <v/>
      </c>
    </row>
    <row r="1758" spans="1:17" x14ac:dyDescent="0.25">
      <c r="A1758">
        <v>2962</v>
      </c>
      <c r="P1758">
        <v>0</v>
      </c>
      <c r="Q1758" t="str">
        <f>CONCATENATE(C1758,E1758,G1758,I1758)</f>
        <v/>
      </c>
    </row>
    <row r="1759" spans="1:17" x14ac:dyDescent="0.25">
      <c r="A1759">
        <v>2963</v>
      </c>
      <c r="P1759">
        <v>0</v>
      </c>
      <c r="Q1759" t="str">
        <f>CONCATENATE(C1759,E1759,G1759,I1759)</f>
        <v/>
      </c>
    </row>
    <row r="1760" spans="1:17" x14ac:dyDescent="0.25">
      <c r="A1760">
        <v>2964</v>
      </c>
      <c r="P1760">
        <v>0</v>
      </c>
      <c r="Q1760" t="str">
        <f>CONCATENATE(C1760,E1760,G1760,I1760)</f>
        <v/>
      </c>
    </row>
    <row r="1761" spans="1:17" x14ac:dyDescent="0.25">
      <c r="A1761">
        <v>2965</v>
      </c>
      <c r="P1761">
        <v>0</v>
      </c>
      <c r="Q1761" t="str">
        <f>CONCATENATE(C1761,E1761,G1761,I1761)</f>
        <v/>
      </c>
    </row>
    <row r="1762" spans="1:17" x14ac:dyDescent="0.25">
      <c r="A1762">
        <v>2966</v>
      </c>
      <c r="P1762">
        <v>0</v>
      </c>
      <c r="Q1762" t="str">
        <f>CONCATENATE(C1762,E1762,G1762,I1762)</f>
        <v/>
      </c>
    </row>
    <row r="1763" spans="1:17" x14ac:dyDescent="0.25">
      <c r="A1763">
        <v>2967</v>
      </c>
      <c r="P1763">
        <v>0</v>
      </c>
      <c r="Q1763" t="str">
        <f>CONCATENATE(C1763,E1763,G1763,I1763)</f>
        <v/>
      </c>
    </row>
    <row r="1764" spans="1:17" x14ac:dyDescent="0.25">
      <c r="A1764">
        <v>2968</v>
      </c>
      <c r="P1764">
        <v>0</v>
      </c>
      <c r="Q1764" t="str">
        <f>CONCATENATE(C1764,E1764,G1764,I1764)</f>
        <v/>
      </c>
    </row>
    <row r="1765" spans="1:17" x14ac:dyDescent="0.25">
      <c r="A1765">
        <v>2969</v>
      </c>
      <c r="P1765">
        <v>0</v>
      </c>
      <c r="Q1765" t="str">
        <f>CONCATENATE(C1765,E1765,G1765,I1765)</f>
        <v/>
      </c>
    </row>
    <row r="1766" spans="1:17" x14ac:dyDescent="0.25">
      <c r="A1766">
        <v>2970</v>
      </c>
      <c r="P1766">
        <v>0</v>
      </c>
      <c r="Q1766" t="str">
        <f>CONCATENATE(C1766,E1766,G1766,I1766)</f>
        <v/>
      </c>
    </row>
    <row r="1767" spans="1:17" x14ac:dyDescent="0.25">
      <c r="A1767">
        <v>2971</v>
      </c>
      <c r="P1767">
        <v>0</v>
      </c>
      <c r="Q1767" t="str">
        <f>CONCATENATE(C1767,E1767,G1767,I1767)</f>
        <v/>
      </c>
    </row>
    <row r="1768" spans="1:17" x14ac:dyDescent="0.25">
      <c r="A1768">
        <v>2972</v>
      </c>
      <c r="P1768">
        <v>0</v>
      </c>
      <c r="Q1768" t="str">
        <f>CONCATENATE(C1768,E1768,G1768,I1768)</f>
        <v/>
      </c>
    </row>
    <row r="1769" spans="1:17" x14ac:dyDescent="0.25">
      <c r="A1769">
        <v>2973</v>
      </c>
      <c r="P1769">
        <v>0</v>
      </c>
      <c r="Q1769" t="str">
        <f>CONCATENATE(C1769,E1769,G1769,I1769)</f>
        <v/>
      </c>
    </row>
    <row r="1770" spans="1:17" x14ac:dyDescent="0.25">
      <c r="A1770">
        <v>2974</v>
      </c>
      <c r="P1770">
        <v>0</v>
      </c>
      <c r="Q1770" t="str">
        <f>CONCATENATE(C1770,E1770,G1770,I1770)</f>
        <v/>
      </c>
    </row>
    <row r="1771" spans="1:17" x14ac:dyDescent="0.25">
      <c r="A1771">
        <v>2975</v>
      </c>
      <c r="P1771">
        <v>0</v>
      </c>
      <c r="Q1771" t="str">
        <f>CONCATENATE(C1771,E1771,G1771,I1771)</f>
        <v/>
      </c>
    </row>
    <row r="1772" spans="1:17" x14ac:dyDescent="0.25">
      <c r="A1772">
        <v>2976</v>
      </c>
      <c r="P1772">
        <v>0</v>
      </c>
      <c r="Q1772" t="str">
        <f>CONCATENATE(C1772,E1772,G1772,I1772)</f>
        <v/>
      </c>
    </row>
    <row r="1773" spans="1:17" x14ac:dyDescent="0.25">
      <c r="A1773">
        <v>2977</v>
      </c>
      <c r="P1773">
        <v>0</v>
      </c>
      <c r="Q1773" t="str">
        <f>CONCATENATE(C1773,E1773,G1773,I1773)</f>
        <v/>
      </c>
    </row>
    <row r="1774" spans="1:17" x14ac:dyDescent="0.25">
      <c r="A1774">
        <v>2978</v>
      </c>
      <c r="P1774">
        <v>0</v>
      </c>
      <c r="Q1774" t="str">
        <f>CONCATENATE(C1774,E1774,G1774,I1774)</f>
        <v/>
      </c>
    </row>
    <row r="1775" spans="1:17" x14ac:dyDescent="0.25">
      <c r="A1775">
        <v>2979</v>
      </c>
      <c r="P1775">
        <v>0</v>
      </c>
      <c r="Q1775" t="str">
        <f>CONCATENATE(C1775,E1775,G1775,I1775)</f>
        <v/>
      </c>
    </row>
    <row r="1776" spans="1:17" x14ac:dyDescent="0.25">
      <c r="A1776">
        <v>2980</v>
      </c>
      <c r="P1776">
        <v>0</v>
      </c>
      <c r="Q1776" t="str">
        <f>CONCATENATE(C1776,E1776,G1776,I1776)</f>
        <v/>
      </c>
    </row>
    <row r="1777" spans="1:17" x14ac:dyDescent="0.25">
      <c r="A1777">
        <v>2981</v>
      </c>
      <c r="P1777">
        <v>0</v>
      </c>
      <c r="Q1777" t="str">
        <f>CONCATENATE(C1777,E1777,G1777,I1777)</f>
        <v/>
      </c>
    </row>
    <row r="1778" spans="1:17" x14ac:dyDescent="0.25">
      <c r="A1778">
        <v>2982</v>
      </c>
      <c r="P1778">
        <v>0</v>
      </c>
      <c r="Q1778" t="str">
        <f>CONCATENATE(C1778,E1778,G1778,I1778)</f>
        <v/>
      </c>
    </row>
    <row r="1779" spans="1:17" x14ac:dyDescent="0.25">
      <c r="A1779">
        <v>2983</v>
      </c>
      <c r="P1779">
        <v>0</v>
      </c>
      <c r="Q1779" t="str">
        <f>CONCATENATE(C1779,E1779,G1779,I1779)</f>
        <v/>
      </c>
    </row>
    <row r="1780" spans="1:17" x14ac:dyDescent="0.25">
      <c r="A1780">
        <v>2984</v>
      </c>
      <c r="P1780">
        <v>0</v>
      </c>
      <c r="Q1780" t="str">
        <f>CONCATENATE(C1780,E1780,G1780,I1780)</f>
        <v/>
      </c>
    </row>
    <row r="1781" spans="1:17" x14ac:dyDescent="0.25">
      <c r="A1781">
        <v>2985</v>
      </c>
      <c r="P1781">
        <v>0</v>
      </c>
      <c r="Q1781" t="str">
        <f>CONCATENATE(C1781,E1781,G1781,I1781)</f>
        <v/>
      </c>
    </row>
    <row r="1782" spans="1:17" x14ac:dyDescent="0.25">
      <c r="A1782">
        <v>2986</v>
      </c>
      <c r="P1782">
        <v>0</v>
      </c>
      <c r="Q1782" t="str">
        <f>CONCATENATE(C1782,E1782,G1782,I1782)</f>
        <v/>
      </c>
    </row>
    <row r="1783" spans="1:17" x14ac:dyDescent="0.25">
      <c r="A1783">
        <v>2987</v>
      </c>
      <c r="P1783">
        <v>0</v>
      </c>
      <c r="Q1783" t="str">
        <f>CONCATENATE(C1783,E1783,G1783,I1783)</f>
        <v/>
      </c>
    </row>
    <row r="1784" spans="1:17" x14ac:dyDescent="0.25">
      <c r="A1784">
        <v>2988</v>
      </c>
      <c r="P1784">
        <v>0</v>
      </c>
      <c r="Q1784" t="str">
        <f>CONCATENATE(C1784,E1784,G1784,I1784)</f>
        <v/>
      </c>
    </row>
    <row r="1785" spans="1:17" x14ac:dyDescent="0.25">
      <c r="A1785">
        <v>2989</v>
      </c>
      <c r="P1785">
        <v>0</v>
      </c>
      <c r="Q1785" t="str">
        <f>CONCATENATE(C1785,E1785,G1785,I1785)</f>
        <v/>
      </c>
    </row>
    <row r="1786" spans="1:17" x14ac:dyDescent="0.25">
      <c r="A1786">
        <v>2990</v>
      </c>
      <c r="P1786">
        <v>0</v>
      </c>
      <c r="Q1786" t="str">
        <f>CONCATENATE(C1786,E1786,G1786,I1786)</f>
        <v/>
      </c>
    </row>
    <row r="1787" spans="1:17" x14ac:dyDescent="0.25">
      <c r="A1787">
        <v>2991</v>
      </c>
      <c r="P1787">
        <v>0</v>
      </c>
      <c r="Q1787" t="str">
        <f>CONCATENATE(C1787,E1787,G1787,I1787)</f>
        <v/>
      </c>
    </row>
    <row r="1788" spans="1:17" x14ac:dyDescent="0.25">
      <c r="A1788">
        <v>2992</v>
      </c>
      <c r="P1788">
        <v>0</v>
      </c>
      <c r="Q1788" t="str">
        <f>CONCATENATE(C1788,E1788,G1788,I1788)</f>
        <v/>
      </c>
    </row>
    <row r="1789" spans="1:17" x14ac:dyDescent="0.25">
      <c r="A1789">
        <v>2993</v>
      </c>
      <c r="P1789">
        <v>0</v>
      </c>
      <c r="Q1789" t="str">
        <f>CONCATENATE(C1789,E1789,G1789,I1789)</f>
        <v/>
      </c>
    </row>
    <row r="1790" spans="1:17" x14ac:dyDescent="0.25">
      <c r="A1790">
        <v>2994</v>
      </c>
      <c r="P1790">
        <v>0</v>
      </c>
      <c r="Q1790" t="str">
        <f>CONCATENATE(C1790,E1790,G1790,I1790)</f>
        <v/>
      </c>
    </row>
    <row r="1791" spans="1:17" x14ac:dyDescent="0.25">
      <c r="A1791">
        <v>2995</v>
      </c>
      <c r="P1791">
        <v>0</v>
      </c>
      <c r="Q1791" t="str">
        <f>CONCATENATE(C1791,E1791,G1791,I1791)</f>
        <v/>
      </c>
    </row>
    <row r="1792" spans="1:17" x14ac:dyDescent="0.25">
      <c r="A1792">
        <v>2996</v>
      </c>
      <c r="P1792">
        <v>0</v>
      </c>
      <c r="Q1792" t="str">
        <f>CONCATENATE(C1792,E1792,G1792,I1792)</f>
        <v/>
      </c>
    </row>
    <row r="1793" spans="1:17" x14ac:dyDescent="0.25">
      <c r="A1793">
        <v>2997</v>
      </c>
      <c r="P1793">
        <v>0</v>
      </c>
      <c r="Q1793" t="str">
        <f>CONCATENATE(C1793,E1793,G1793,I1793)</f>
        <v/>
      </c>
    </row>
    <row r="1794" spans="1:17" x14ac:dyDescent="0.25">
      <c r="A1794">
        <v>2998</v>
      </c>
      <c r="P1794">
        <v>0</v>
      </c>
      <c r="Q1794" t="str">
        <f>CONCATENATE(C1794,E1794,G1794,I1794)</f>
        <v/>
      </c>
    </row>
    <row r="1795" spans="1:17" x14ac:dyDescent="0.25">
      <c r="A1795">
        <v>2999</v>
      </c>
      <c r="P1795">
        <v>0</v>
      </c>
      <c r="Q1795" t="str">
        <f>CONCATENATE(C1795,E1795,G1795,I1795)</f>
        <v/>
      </c>
    </row>
    <row r="1796" spans="1:17" x14ac:dyDescent="0.25">
      <c r="A1796">
        <v>3000</v>
      </c>
      <c r="P1796">
        <v>0</v>
      </c>
      <c r="Q1796" t="str">
        <f>CONCATENATE(C1796,E1796,G1796,I1796)</f>
        <v/>
      </c>
    </row>
    <row r="1797" spans="1:17" x14ac:dyDescent="0.25">
      <c r="A1797">
        <v>3001</v>
      </c>
      <c r="P1797">
        <v>0</v>
      </c>
      <c r="Q1797" t="str">
        <f>CONCATENATE(C1797,E1797,G1797,I1797)</f>
        <v/>
      </c>
    </row>
    <row r="1798" spans="1:17" x14ac:dyDescent="0.25">
      <c r="A1798">
        <v>3002</v>
      </c>
      <c r="P1798">
        <v>0</v>
      </c>
      <c r="Q1798" t="str">
        <f>CONCATENATE(C1798,E1798,G1798,I1798)</f>
        <v/>
      </c>
    </row>
    <row r="1799" spans="1:17" x14ac:dyDescent="0.25">
      <c r="A1799">
        <v>3003</v>
      </c>
      <c r="P1799">
        <v>0</v>
      </c>
      <c r="Q1799" t="str">
        <f>CONCATENATE(C1799,E1799,G1799,I1799)</f>
        <v/>
      </c>
    </row>
    <row r="1800" spans="1:17" x14ac:dyDescent="0.25">
      <c r="A1800">
        <v>3004</v>
      </c>
      <c r="P1800">
        <v>0</v>
      </c>
      <c r="Q1800" t="str">
        <f>CONCATENATE(C1800,E1800,G1800,I1800)</f>
        <v/>
      </c>
    </row>
    <row r="1801" spans="1:17" x14ac:dyDescent="0.25">
      <c r="A1801">
        <v>3005</v>
      </c>
      <c r="P1801">
        <v>0</v>
      </c>
      <c r="Q1801" t="str">
        <f>CONCATENATE(C1801,E1801,G1801,I1801)</f>
        <v/>
      </c>
    </row>
    <row r="1802" spans="1:17" x14ac:dyDescent="0.25">
      <c r="A1802">
        <v>3006</v>
      </c>
      <c r="P1802">
        <v>0</v>
      </c>
      <c r="Q1802" t="str">
        <f>CONCATENATE(C1802,E1802,G1802,I1802)</f>
        <v/>
      </c>
    </row>
    <row r="1803" spans="1:17" x14ac:dyDescent="0.25">
      <c r="A1803">
        <v>3007</v>
      </c>
      <c r="P1803">
        <v>0</v>
      </c>
      <c r="Q1803" t="str">
        <f>CONCATENATE(C1803,E1803,G1803,I1803)</f>
        <v/>
      </c>
    </row>
    <row r="1804" spans="1:17" x14ac:dyDescent="0.25">
      <c r="A1804">
        <v>3008</v>
      </c>
      <c r="P1804">
        <v>0</v>
      </c>
      <c r="Q1804" t="str">
        <f>CONCATENATE(C1804,E1804,G1804,I1804)</f>
        <v/>
      </c>
    </row>
    <row r="1805" spans="1:17" x14ac:dyDescent="0.25">
      <c r="A1805">
        <v>3009</v>
      </c>
      <c r="P1805">
        <v>0</v>
      </c>
      <c r="Q1805" t="str">
        <f>CONCATENATE(C1805,E1805,G1805,I1805)</f>
        <v/>
      </c>
    </row>
    <row r="1806" spans="1:17" x14ac:dyDescent="0.25">
      <c r="A1806">
        <v>3010</v>
      </c>
      <c r="P1806">
        <v>0</v>
      </c>
      <c r="Q1806" t="str">
        <f>CONCATENATE(C1806,E1806,G1806,I1806)</f>
        <v/>
      </c>
    </row>
    <row r="1807" spans="1:17" x14ac:dyDescent="0.25">
      <c r="A1807">
        <v>3011</v>
      </c>
      <c r="P1807">
        <v>0</v>
      </c>
      <c r="Q1807" t="str">
        <f>CONCATENATE(C1807,E1807,G1807,I1807)</f>
        <v/>
      </c>
    </row>
    <row r="1808" spans="1:17" x14ac:dyDescent="0.25">
      <c r="A1808">
        <v>3012</v>
      </c>
      <c r="P1808">
        <v>0</v>
      </c>
      <c r="Q1808" t="str">
        <f>CONCATENATE(C1808,E1808,G1808,I1808)</f>
        <v/>
      </c>
    </row>
    <row r="1809" spans="1:17" x14ac:dyDescent="0.25">
      <c r="A1809">
        <v>3013</v>
      </c>
      <c r="P1809">
        <v>0</v>
      </c>
      <c r="Q1809" t="str">
        <f>CONCATENATE(C1809,E1809,G1809,I1809)</f>
        <v/>
      </c>
    </row>
    <row r="1810" spans="1:17" x14ac:dyDescent="0.25">
      <c r="A1810">
        <v>3014</v>
      </c>
      <c r="P1810">
        <v>0</v>
      </c>
      <c r="Q1810" t="str">
        <f>CONCATENATE(C1810,E1810,G1810,I1810)</f>
        <v/>
      </c>
    </row>
    <row r="1811" spans="1:17" x14ac:dyDescent="0.25">
      <c r="A1811">
        <v>3015</v>
      </c>
      <c r="P1811">
        <v>0</v>
      </c>
      <c r="Q1811" t="str">
        <f>CONCATENATE(C1811,E1811,G1811,I1811)</f>
        <v/>
      </c>
    </row>
    <row r="1812" spans="1:17" x14ac:dyDescent="0.25">
      <c r="A1812">
        <v>3016</v>
      </c>
      <c r="P1812">
        <v>0</v>
      </c>
      <c r="Q1812" t="str">
        <f>CONCATENATE(C1812,E1812,G1812,I1812)</f>
        <v/>
      </c>
    </row>
    <row r="1813" spans="1:17" x14ac:dyDescent="0.25">
      <c r="A1813">
        <v>3017</v>
      </c>
      <c r="P1813">
        <v>0</v>
      </c>
      <c r="Q1813" t="str">
        <f>CONCATENATE(C1813,E1813,G1813,I1813)</f>
        <v/>
      </c>
    </row>
    <row r="1814" spans="1:17" x14ac:dyDescent="0.25">
      <c r="A1814">
        <v>3018</v>
      </c>
      <c r="P1814">
        <v>0</v>
      </c>
      <c r="Q1814" t="str">
        <f>CONCATENATE(C1814,E1814,G1814,I1814)</f>
        <v/>
      </c>
    </row>
    <row r="1815" spans="1:17" x14ac:dyDescent="0.25">
      <c r="A1815">
        <v>3019</v>
      </c>
      <c r="P1815">
        <v>0</v>
      </c>
      <c r="Q1815" t="str">
        <f>CONCATENATE(C1815,E1815,G1815,I1815)</f>
        <v/>
      </c>
    </row>
    <row r="1816" spans="1:17" x14ac:dyDescent="0.25">
      <c r="A1816">
        <v>3020</v>
      </c>
      <c r="P1816">
        <v>0</v>
      </c>
      <c r="Q1816" t="str">
        <f>CONCATENATE(C1816,E1816,G1816,I1816)</f>
        <v/>
      </c>
    </row>
    <row r="1817" spans="1:17" x14ac:dyDescent="0.25">
      <c r="A1817">
        <v>3021</v>
      </c>
      <c r="P1817">
        <v>0</v>
      </c>
      <c r="Q1817" t="str">
        <f>CONCATENATE(C1817,E1817,G1817,I1817)</f>
        <v/>
      </c>
    </row>
    <row r="1818" spans="1:17" x14ac:dyDescent="0.25">
      <c r="A1818">
        <v>3022</v>
      </c>
      <c r="P1818">
        <v>0</v>
      </c>
      <c r="Q1818" t="str">
        <f>CONCATENATE(C1818,E1818,G1818,I1818)</f>
        <v/>
      </c>
    </row>
    <row r="1819" spans="1:17" x14ac:dyDescent="0.25">
      <c r="A1819">
        <v>3023</v>
      </c>
      <c r="P1819">
        <v>0</v>
      </c>
      <c r="Q1819" t="str">
        <f>CONCATENATE(C1819,E1819,G1819,I1819)</f>
        <v/>
      </c>
    </row>
    <row r="1820" spans="1:17" x14ac:dyDescent="0.25">
      <c r="A1820">
        <v>3024</v>
      </c>
      <c r="P1820">
        <v>0</v>
      </c>
      <c r="Q1820" t="str">
        <f>CONCATENATE(C1820,E1820,G1820,I1820)</f>
        <v/>
      </c>
    </row>
    <row r="1821" spans="1:17" x14ac:dyDescent="0.25">
      <c r="A1821">
        <v>3025</v>
      </c>
      <c r="P1821">
        <v>0</v>
      </c>
      <c r="Q1821" t="str">
        <f>CONCATENATE(C1821,E1821,G1821,I1821)</f>
        <v/>
      </c>
    </row>
    <row r="1822" spans="1:17" x14ac:dyDescent="0.25">
      <c r="A1822">
        <v>3026</v>
      </c>
      <c r="P1822">
        <v>0</v>
      </c>
      <c r="Q1822" t="str">
        <f>CONCATENATE(C1822,E1822,G1822,I1822)</f>
        <v/>
      </c>
    </row>
    <row r="1823" spans="1:17" x14ac:dyDescent="0.25">
      <c r="A1823">
        <v>3027</v>
      </c>
      <c r="P1823">
        <v>0</v>
      </c>
      <c r="Q1823" t="str">
        <f>CONCATENATE(C1823,E1823,G1823,I1823)</f>
        <v/>
      </c>
    </row>
    <row r="1824" spans="1:17" x14ac:dyDescent="0.25">
      <c r="A1824">
        <v>3028</v>
      </c>
      <c r="P1824">
        <v>0</v>
      </c>
      <c r="Q1824" t="str">
        <f>CONCATENATE(C1824,E1824,G1824,I1824)</f>
        <v/>
      </c>
    </row>
    <row r="1825" spans="1:17" x14ac:dyDescent="0.25">
      <c r="A1825">
        <v>3029</v>
      </c>
      <c r="P1825">
        <v>0</v>
      </c>
      <c r="Q1825" t="str">
        <f>CONCATENATE(C1825,E1825,G1825,I1825)</f>
        <v/>
      </c>
    </row>
    <row r="1826" spans="1:17" x14ac:dyDescent="0.25">
      <c r="A1826">
        <v>3030</v>
      </c>
      <c r="P1826">
        <v>0</v>
      </c>
      <c r="Q1826" t="str">
        <f>CONCATENATE(C1826,E1826,G1826,I1826)</f>
        <v/>
      </c>
    </row>
    <row r="1827" spans="1:17" x14ac:dyDescent="0.25">
      <c r="A1827">
        <v>3031</v>
      </c>
      <c r="P1827">
        <v>0</v>
      </c>
      <c r="Q1827" t="str">
        <f>CONCATENATE(C1827,E1827,G1827,I1827)</f>
        <v/>
      </c>
    </row>
    <row r="1828" spans="1:17" x14ac:dyDescent="0.25">
      <c r="A1828">
        <v>3032</v>
      </c>
      <c r="P1828">
        <v>0</v>
      </c>
      <c r="Q1828" t="str">
        <f>CONCATENATE(C1828,E1828,G1828,I1828)</f>
        <v/>
      </c>
    </row>
    <row r="1829" spans="1:17" x14ac:dyDescent="0.25">
      <c r="A1829">
        <v>3033</v>
      </c>
      <c r="P1829">
        <v>0</v>
      </c>
      <c r="Q1829" t="str">
        <f>CONCATENATE(C1829,E1829,G1829,I1829)</f>
        <v/>
      </c>
    </row>
    <row r="1830" spans="1:17" x14ac:dyDescent="0.25">
      <c r="A1830">
        <v>3034</v>
      </c>
      <c r="P1830">
        <v>0</v>
      </c>
      <c r="Q1830" t="str">
        <f>CONCATENATE(C1830,E1830,G1830,I1830)</f>
        <v/>
      </c>
    </row>
    <row r="1831" spans="1:17" x14ac:dyDescent="0.25">
      <c r="A1831">
        <v>3035</v>
      </c>
      <c r="P1831">
        <v>0</v>
      </c>
      <c r="Q1831" t="str">
        <f>CONCATENATE(C1831,E1831,G1831,I1831)</f>
        <v/>
      </c>
    </row>
    <row r="1832" spans="1:17" x14ac:dyDescent="0.25">
      <c r="A1832">
        <v>3036</v>
      </c>
      <c r="P1832">
        <v>0</v>
      </c>
      <c r="Q1832" t="str">
        <f>CONCATENATE(C1832,E1832,G1832,I1832)</f>
        <v/>
      </c>
    </row>
    <row r="1833" spans="1:17" x14ac:dyDescent="0.25">
      <c r="A1833">
        <v>3037</v>
      </c>
      <c r="P1833">
        <v>0</v>
      </c>
      <c r="Q1833" t="str">
        <f>CONCATENATE(C1833,E1833,G1833,I1833)</f>
        <v/>
      </c>
    </row>
    <row r="1834" spans="1:17" x14ac:dyDescent="0.25">
      <c r="A1834">
        <v>3038</v>
      </c>
      <c r="P1834">
        <v>0</v>
      </c>
      <c r="Q1834" t="str">
        <f>CONCATENATE(C1834,E1834,G1834,I1834)</f>
        <v/>
      </c>
    </row>
    <row r="1835" spans="1:17" x14ac:dyDescent="0.25">
      <c r="A1835">
        <v>3039</v>
      </c>
      <c r="P1835">
        <v>0</v>
      </c>
      <c r="Q1835" t="str">
        <f>CONCATENATE(C1835,E1835,G1835,I1835)</f>
        <v/>
      </c>
    </row>
    <row r="1836" spans="1:17" x14ac:dyDescent="0.25">
      <c r="A1836">
        <v>3040</v>
      </c>
      <c r="P1836">
        <v>0</v>
      </c>
      <c r="Q1836" t="str">
        <f>CONCATENATE(C1836,E1836,G1836,I1836)</f>
        <v/>
      </c>
    </row>
    <row r="1837" spans="1:17" x14ac:dyDescent="0.25">
      <c r="A1837">
        <v>3041</v>
      </c>
      <c r="P1837">
        <v>0</v>
      </c>
      <c r="Q1837" t="str">
        <f>CONCATENATE(C1837,E1837,G1837,I1837)</f>
        <v/>
      </c>
    </row>
    <row r="1838" spans="1:17" x14ac:dyDescent="0.25">
      <c r="A1838">
        <v>3042</v>
      </c>
      <c r="P1838">
        <v>0</v>
      </c>
      <c r="Q1838" t="str">
        <f>CONCATENATE(C1838,E1838,G1838,I1838)</f>
        <v/>
      </c>
    </row>
    <row r="1839" spans="1:17" x14ac:dyDescent="0.25">
      <c r="A1839">
        <v>3043</v>
      </c>
      <c r="P1839">
        <v>0</v>
      </c>
      <c r="Q1839" t="str">
        <f>CONCATENATE(C1839,E1839,G1839,I1839)</f>
        <v/>
      </c>
    </row>
    <row r="1840" spans="1:17" x14ac:dyDescent="0.25">
      <c r="A1840">
        <v>3044</v>
      </c>
      <c r="P1840">
        <v>0</v>
      </c>
      <c r="Q1840" t="str">
        <f>CONCATENATE(C1840,E1840,G1840,I1840)</f>
        <v/>
      </c>
    </row>
    <row r="1841" spans="1:17" x14ac:dyDescent="0.25">
      <c r="A1841">
        <v>3045</v>
      </c>
      <c r="P1841">
        <v>0</v>
      </c>
      <c r="Q1841" t="str">
        <f>CONCATENATE(C1841,E1841,G1841,I1841)</f>
        <v/>
      </c>
    </row>
    <row r="1842" spans="1:17" x14ac:dyDescent="0.25">
      <c r="A1842">
        <v>3046</v>
      </c>
      <c r="P1842">
        <v>0</v>
      </c>
      <c r="Q1842" t="str">
        <f>CONCATENATE(C1842,E1842,G1842,I1842)</f>
        <v/>
      </c>
    </row>
    <row r="1843" spans="1:17" x14ac:dyDescent="0.25">
      <c r="A1843">
        <v>3047</v>
      </c>
      <c r="P1843">
        <v>0</v>
      </c>
      <c r="Q1843" t="str">
        <f>CONCATENATE(C1843,E1843,G1843,I1843)</f>
        <v/>
      </c>
    </row>
    <row r="1844" spans="1:17" x14ac:dyDescent="0.25">
      <c r="A1844">
        <v>3048</v>
      </c>
      <c r="P1844">
        <v>0</v>
      </c>
      <c r="Q1844" t="str">
        <f>CONCATENATE(C1844,E1844,G1844,I1844)</f>
        <v/>
      </c>
    </row>
    <row r="1845" spans="1:17" x14ac:dyDescent="0.25">
      <c r="A1845">
        <v>3049</v>
      </c>
      <c r="P1845">
        <v>0</v>
      </c>
      <c r="Q1845" t="str">
        <f>CONCATENATE(C1845,E1845,G1845,I1845)</f>
        <v/>
      </c>
    </row>
    <row r="1846" spans="1:17" x14ac:dyDescent="0.25">
      <c r="A1846">
        <v>3050</v>
      </c>
      <c r="P1846">
        <v>0</v>
      </c>
      <c r="Q1846" t="str">
        <f>CONCATENATE(C1846,E1846,G1846,I1846)</f>
        <v/>
      </c>
    </row>
    <row r="1847" spans="1:17" x14ac:dyDescent="0.25">
      <c r="A1847">
        <v>3051</v>
      </c>
      <c r="P1847">
        <v>0</v>
      </c>
      <c r="Q1847" t="str">
        <f>CONCATENATE(C1847,E1847,G1847,I1847)</f>
        <v/>
      </c>
    </row>
    <row r="1848" spans="1:17" x14ac:dyDescent="0.25">
      <c r="A1848">
        <v>3052</v>
      </c>
      <c r="P1848">
        <v>0</v>
      </c>
      <c r="Q1848" t="str">
        <f>CONCATENATE(C1848,E1848,G1848,I1848)</f>
        <v/>
      </c>
    </row>
    <row r="1849" spans="1:17" x14ac:dyDescent="0.25">
      <c r="A1849">
        <v>3053</v>
      </c>
      <c r="P1849">
        <v>0</v>
      </c>
      <c r="Q1849" t="str">
        <f>CONCATENATE(C1849,E1849,G1849,I1849)</f>
        <v/>
      </c>
    </row>
    <row r="1850" spans="1:17" x14ac:dyDescent="0.25">
      <c r="A1850">
        <v>3054</v>
      </c>
      <c r="P1850">
        <v>0</v>
      </c>
      <c r="Q1850" t="str">
        <f>CONCATENATE(C1850,E1850,G1850,I1850)</f>
        <v/>
      </c>
    </row>
    <row r="1851" spans="1:17" x14ac:dyDescent="0.25">
      <c r="A1851">
        <v>3055</v>
      </c>
      <c r="P1851">
        <v>0</v>
      </c>
      <c r="Q1851" t="str">
        <f>CONCATENATE(C1851,E1851,G1851,I1851)</f>
        <v/>
      </c>
    </row>
    <row r="1852" spans="1:17" x14ac:dyDescent="0.25">
      <c r="A1852">
        <v>3056</v>
      </c>
      <c r="P1852">
        <v>0</v>
      </c>
      <c r="Q1852" t="str">
        <f>CONCATENATE(C1852,E1852,G1852,I1852)</f>
        <v/>
      </c>
    </row>
    <row r="1853" spans="1:17" x14ac:dyDescent="0.25">
      <c r="A1853">
        <v>3057</v>
      </c>
      <c r="P1853">
        <v>0</v>
      </c>
      <c r="Q1853" t="str">
        <f>CONCATENATE(C1853,E1853,G1853,I1853)</f>
        <v/>
      </c>
    </row>
    <row r="1854" spans="1:17" x14ac:dyDescent="0.25">
      <c r="A1854">
        <v>3058</v>
      </c>
      <c r="P1854">
        <v>0</v>
      </c>
      <c r="Q1854" t="str">
        <f>CONCATENATE(C1854,E1854,G1854,I1854)</f>
        <v/>
      </c>
    </row>
    <row r="1855" spans="1:17" x14ac:dyDescent="0.25">
      <c r="A1855">
        <v>3059</v>
      </c>
      <c r="P1855">
        <v>0</v>
      </c>
      <c r="Q1855" t="str">
        <f>CONCATENATE(C1855,E1855,G1855,I1855)</f>
        <v/>
      </c>
    </row>
    <row r="1856" spans="1:17" x14ac:dyDescent="0.25">
      <c r="A1856">
        <v>3060</v>
      </c>
      <c r="P1856">
        <v>0</v>
      </c>
      <c r="Q1856" t="str">
        <f>CONCATENATE(C1856,E1856,G1856,I1856)</f>
        <v/>
      </c>
    </row>
    <row r="1857" spans="1:17" x14ac:dyDescent="0.25">
      <c r="A1857">
        <v>3061</v>
      </c>
      <c r="P1857">
        <v>0</v>
      </c>
      <c r="Q1857" t="str">
        <f>CONCATENATE(C1857,E1857,G1857,I1857)</f>
        <v/>
      </c>
    </row>
    <row r="1858" spans="1:17" x14ac:dyDescent="0.25">
      <c r="A1858">
        <v>3062</v>
      </c>
      <c r="P1858">
        <v>0</v>
      </c>
      <c r="Q1858" t="str">
        <f>CONCATENATE(C1858,E1858,G1858,I1858)</f>
        <v/>
      </c>
    </row>
    <row r="1859" spans="1:17" x14ac:dyDescent="0.25">
      <c r="A1859">
        <v>3063</v>
      </c>
      <c r="P1859">
        <v>0</v>
      </c>
      <c r="Q1859" t="str">
        <f>CONCATENATE(C1859,E1859,G1859,I1859)</f>
        <v/>
      </c>
    </row>
    <row r="1860" spans="1:17" x14ac:dyDescent="0.25">
      <c r="A1860">
        <v>3064</v>
      </c>
      <c r="P1860">
        <v>0</v>
      </c>
      <c r="Q1860" t="str">
        <f>CONCATENATE(C1860,E1860,G1860,I1860)</f>
        <v/>
      </c>
    </row>
    <row r="1861" spans="1:17" x14ac:dyDescent="0.25">
      <c r="A1861">
        <v>3065</v>
      </c>
      <c r="P1861">
        <v>0</v>
      </c>
      <c r="Q1861" t="str">
        <f>CONCATENATE(C1861,E1861,G1861,I1861)</f>
        <v/>
      </c>
    </row>
    <row r="1862" spans="1:17" x14ac:dyDescent="0.25">
      <c r="A1862">
        <v>3066</v>
      </c>
      <c r="P1862">
        <v>0</v>
      </c>
      <c r="Q1862" t="str">
        <f>CONCATENATE(C1862,E1862,G1862,I1862)</f>
        <v/>
      </c>
    </row>
    <row r="1863" spans="1:17" x14ac:dyDescent="0.25">
      <c r="A1863">
        <v>3067</v>
      </c>
      <c r="P1863">
        <v>0</v>
      </c>
      <c r="Q1863" t="str">
        <f>CONCATENATE(C1863,E1863,G1863,I1863)</f>
        <v/>
      </c>
    </row>
    <row r="1864" spans="1:17" x14ac:dyDescent="0.25">
      <c r="A1864">
        <v>3068</v>
      </c>
      <c r="P1864">
        <v>0</v>
      </c>
      <c r="Q1864" t="str">
        <f>CONCATENATE(C1864,E1864,G1864,I1864)</f>
        <v/>
      </c>
    </row>
    <row r="1865" spans="1:17" x14ac:dyDescent="0.25">
      <c r="A1865">
        <v>3069</v>
      </c>
      <c r="P1865">
        <v>0</v>
      </c>
      <c r="Q1865" t="str">
        <f>CONCATENATE(C1865,E1865,G1865,I1865)</f>
        <v/>
      </c>
    </row>
    <row r="1866" spans="1:17" x14ac:dyDescent="0.25">
      <c r="A1866">
        <v>3070</v>
      </c>
      <c r="P1866">
        <v>0</v>
      </c>
      <c r="Q1866" t="str">
        <f>CONCATENATE(C1866,E1866,G1866,I1866)</f>
        <v/>
      </c>
    </row>
    <row r="1867" spans="1:17" x14ac:dyDescent="0.25">
      <c r="A1867">
        <v>3071</v>
      </c>
      <c r="P1867">
        <v>0</v>
      </c>
      <c r="Q1867" t="str">
        <f>CONCATENATE(C1867,E1867,G1867,I1867)</f>
        <v/>
      </c>
    </row>
    <row r="1868" spans="1:17" x14ac:dyDescent="0.25">
      <c r="A1868">
        <v>3072</v>
      </c>
      <c r="P1868">
        <v>0</v>
      </c>
      <c r="Q1868" t="str">
        <f>CONCATENATE(C1868,E1868,G1868,I1868)</f>
        <v/>
      </c>
    </row>
    <row r="1869" spans="1:17" x14ac:dyDescent="0.25">
      <c r="A1869">
        <v>3073</v>
      </c>
      <c r="P1869">
        <v>0</v>
      </c>
      <c r="Q1869" t="str">
        <f>CONCATENATE(C1869,E1869,G1869,I1869)</f>
        <v/>
      </c>
    </row>
    <row r="1870" spans="1:17" x14ac:dyDescent="0.25">
      <c r="A1870">
        <v>3074</v>
      </c>
      <c r="P1870">
        <v>0</v>
      </c>
      <c r="Q1870" t="str">
        <f>CONCATENATE(C1870,E1870,G1870,I1870)</f>
        <v/>
      </c>
    </row>
    <row r="1871" spans="1:17" x14ac:dyDescent="0.25">
      <c r="A1871">
        <v>3075</v>
      </c>
      <c r="P1871">
        <v>0</v>
      </c>
      <c r="Q1871" t="str">
        <f>CONCATENATE(C1871,E1871,G1871,I1871)</f>
        <v/>
      </c>
    </row>
    <row r="1872" spans="1:17" x14ac:dyDescent="0.25">
      <c r="A1872">
        <v>3076</v>
      </c>
      <c r="P1872">
        <v>0</v>
      </c>
      <c r="Q1872" t="str">
        <f>CONCATENATE(C1872,E1872,G1872,I1872)</f>
        <v/>
      </c>
    </row>
    <row r="1873" spans="1:17" x14ac:dyDescent="0.25">
      <c r="A1873">
        <v>3077</v>
      </c>
      <c r="P1873">
        <v>0</v>
      </c>
      <c r="Q1873" t="str">
        <f>CONCATENATE(C1873,E1873,G1873,I1873)</f>
        <v/>
      </c>
    </row>
    <row r="1874" spans="1:17" x14ac:dyDescent="0.25">
      <c r="A1874">
        <v>3078</v>
      </c>
      <c r="P1874">
        <v>0</v>
      </c>
      <c r="Q1874" t="str">
        <f>CONCATENATE(C1874,E1874,G1874,I1874)</f>
        <v/>
      </c>
    </row>
    <row r="1875" spans="1:17" x14ac:dyDescent="0.25">
      <c r="A1875">
        <v>3079</v>
      </c>
      <c r="P1875">
        <v>0</v>
      </c>
      <c r="Q1875" t="str">
        <f>CONCATENATE(C1875,E1875,G1875,I1875)</f>
        <v/>
      </c>
    </row>
    <row r="1876" spans="1:17" x14ac:dyDescent="0.25">
      <c r="A1876">
        <v>3080</v>
      </c>
      <c r="P1876">
        <v>0</v>
      </c>
      <c r="Q1876" t="str">
        <f>CONCATENATE(C1876,E1876,G1876,I1876)</f>
        <v/>
      </c>
    </row>
    <row r="1877" spans="1:17" x14ac:dyDescent="0.25">
      <c r="A1877">
        <v>3081</v>
      </c>
      <c r="P1877">
        <v>0</v>
      </c>
      <c r="Q1877" t="str">
        <f>CONCATENATE(C1877,E1877,G1877,I1877)</f>
        <v/>
      </c>
    </row>
    <row r="1878" spans="1:17" x14ac:dyDescent="0.25">
      <c r="A1878">
        <v>3082</v>
      </c>
      <c r="P1878">
        <v>0</v>
      </c>
      <c r="Q1878" t="str">
        <f>CONCATENATE(C1878,E1878,G1878,I1878)</f>
        <v/>
      </c>
    </row>
    <row r="1879" spans="1:17" x14ac:dyDescent="0.25">
      <c r="A1879">
        <v>3083</v>
      </c>
      <c r="P1879">
        <v>0</v>
      </c>
      <c r="Q1879" t="str">
        <f>CONCATENATE(C1879,E1879,G1879,I1879)</f>
        <v/>
      </c>
    </row>
    <row r="1880" spans="1:17" x14ac:dyDescent="0.25">
      <c r="A1880">
        <v>3084</v>
      </c>
      <c r="P1880">
        <v>0</v>
      </c>
      <c r="Q1880" t="str">
        <f>CONCATENATE(C1880,E1880,G1880,I1880)</f>
        <v/>
      </c>
    </row>
    <row r="1881" spans="1:17" x14ac:dyDescent="0.25">
      <c r="A1881">
        <v>3085</v>
      </c>
      <c r="P1881">
        <v>0</v>
      </c>
      <c r="Q1881" t="str">
        <f>CONCATENATE(C1881,E1881,G1881,I1881)</f>
        <v/>
      </c>
    </row>
    <row r="1882" spans="1:17" x14ac:dyDescent="0.25">
      <c r="A1882">
        <v>3086</v>
      </c>
      <c r="P1882">
        <v>0</v>
      </c>
      <c r="Q1882" t="str">
        <f>CONCATENATE(C1882,E1882,G1882,I1882)</f>
        <v/>
      </c>
    </row>
    <row r="1883" spans="1:17" x14ac:dyDescent="0.25">
      <c r="A1883">
        <v>3087</v>
      </c>
      <c r="P1883">
        <v>0</v>
      </c>
      <c r="Q1883" t="str">
        <f>CONCATENATE(C1883,E1883,G1883,I1883)</f>
        <v/>
      </c>
    </row>
    <row r="1884" spans="1:17" x14ac:dyDescent="0.25">
      <c r="A1884">
        <v>3088</v>
      </c>
      <c r="P1884">
        <v>0</v>
      </c>
      <c r="Q1884" t="str">
        <f>CONCATENATE(C1884,E1884,G1884,I1884)</f>
        <v/>
      </c>
    </row>
    <row r="1885" spans="1:17" x14ac:dyDescent="0.25">
      <c r="A1885">
        <v>3089</v>
      </c>
      <c r="P1885">
        <v>0</v>
      </c>
      <c r="Q1885" t="str">
        <f>CONCATENATE(C1885,E1885,G1885,I1885)</f>
        <v/>
      </c>
    </row>
    <row r="1886" spans="1:17" x14ac:dyDescent="0.25">
      <c r="A1886">
        <v>3090</v>
      </c>
      <c r="P1886">
        <v>0</v>
      </c>
      <c r="Q1886" t="str">
        <f>CONCATENATE(C1886,E1886,G1886,I1886)</f>
        <v/>
      </c>
    </row>
    <row r="1887" spans="1:17" x14ac:dyDescent="0.25">
      <c r="A1887">
        <v>3091</v>
      </c>
      <c r="P1887">
        <v>0</v>
      </c>
      <c r="Q1887" t="str">
        <f>CONCATENATE(C1887,E1887,G1887,I1887)</f>
        <v/>
      </c>
    </row>
    <row r="1888" spans="1:17" x14ac:dyDescent="0.25">
      <c r="A1888">
        <v>3092</v>
      </c>
      <c r="P1888">
        <v>0</v>
      </c>
      <c r="Q1888" t="str">
        <f>CONCATENATE(C1888,E1888,G1888,I1888)</f>
        <v/>
      </c>
    </row>
    <row r="1889" spans="1:17" x14ac:dyDescent="0.25">
      <c r="A1889">
        <v>3093</v>
      </c>
      <c r="P1889">
        <v>0</v>
      </c>
      <c r="Q1889" t="str">
        <f>CONCATENATE(C1889,E1889,G1889,I1889)</f>
        <v/>
      </c>
    </row>
    <row r="1890" spans="1:17" x14ac:dyDescent="0.25">
      <c r="A1890">
        <v>3094</v>
      </c>
      <c r="P1890">
        <v>0</v>
      </c>
      <c r="Q1890" t="str">
        <f>CONCATENATE(C1890,E1890,G1890,I1890)</f>
        <v/>
      </c>
    </row>
    <row r="1891" spans="1:17" x14ac:dyDescent="0.25">
      <c r="A1891">
        <v>3095</v>
      </c>
      <c r="P1891">
        <v>0</v>
      </c>
      <c r="Q1891" t="str">
        <f>CONCATENATE(C1891,E1891,G1891,I1891)</f>
        <v/>
      </c>
    </row>
    <row r="1892" spans="1:17" x14ac:dyDescent="0.25">
      <c r="A1892">
        <v>3096</v>
      </c>
      <c r="P1892">
        <v>0</v>
      </c>
      <c r="Q1892" t="str">
        <f>CONCATENATE(C1892,E1892,G1892,I1892)</f>
        <v/>
      </c>
    </row>
    <row r="1893" spans="1:17" x14ac:dyDescent="0.25">
      <c r="A1893">
        <v>3097</v>
      </c>
      <c r="P1893">
        <v>0</v>
      </c>
      <c r="Q1893" t="str">
        <f>CONCATENATE(C1893,E1893,G1893,I1893)</f>
        <v/>
      </c>
    </row>
    <row r="1894" spans="1:17" x14ac:dyDescent="0.25">
      <c r="A1894">
        <v>3098</v>
      </c>
      <c r="P1894">
        <v>0</v>
      </c>
      <c r="Q1894" t="str">
        <f>CONCATENATE(C1894,E1894,G1894,I1894)</f>
        <v/>
      </c>
    </row>
    <row r="1895" spans="1:17" x14ac:dyDescent="0.25">
      <c r="A1895">
        <v>3099</v>
      </c>
      <c r="P1895">
        <v>0</v>
      </c>
      <c r="Q1895" t="str">
        <f>CONCATENATE(C1895,E1895,G1895,I1895)</f>
        <v/>
      </c>
    </row>
    <row r="1896" spans="1:17" x14ac:dyDescent="0.25">
      <c r="A1896">
        <v>3100</v>
      </c>
      <c r="P1896">
        <v>0</v>
      </c>
      <c r="Q1896" t="str">
        <f>CONCATENATE(C1896,E1896,G1896,I1896)</f>
        <v/>
      </c>
    </row>
    <row r="1897" spans="1:17" x14ac:dyDescent="0.25">
      <c r="A1897">
        <v>3101</v>
      </c>
      <c r="P1897">
        <v>0</v>
      </c>
      <c r="Q1897" t="str">
        <f>CONCATENATE(C1897,E1897,G1897,I1897)</f>
        <v/>
      </c>
    </row>
    <row r="1898" spans="1:17" x14ac:dyDescent="0.25">
      <c r="A1898">
        <v>3102</v>
      </c>
      <c r="P1898">
        <v>0</v>
      </c>
      <c r="Q1898" t="str">
        <f>CONCATENATE(C1898,E1898,G1898,I1898)</f>
        <v/>
      </c>
    </row>
    <row r="1899" spans="1:17" x14ac:dyDescent="0.25">
      <c r="A1899">
        <v>3103</v>
      </c>
      <c r="P1899">
        <v>0</v>
      </c>
      <c r="Q1899" t="str">
        <f>CONCATENATE(C1899,E1899,G1899,I1899)</f>
        <v/>
      </c>
    </row>
    <row r="1900" spans="1:17" x14ac:dyDescent="0.25">
      <c r="A1900">
        <v>3104</v>
      </c>
      <c r="P1900">
        <v>0</v>
      </c>
      <c r="Q1900" t="str">
        <f>CONCATENATE(C1900,E1900,G1900,I1900)</f>
        <v/>
      </c>
    </row>
    <row r="1901" spans="1:17" x14ac:dyDescent="0.25">
      <c r="A1901">
        <v>3105</v>
      </c>
      <c r="P1901">
        <v>0</v>
      </c>
      <c r="Q1901" t="str">
        <f>CONCATENATE(C1901,E1901,G1901,I1901)</f>
        <v/>
      </c>
    </row>
    <row r="1902" spans="1:17" x14ac:dyDescent="0.25">
      <c r="A1902">
        <v>3106</v>
      </c>
      <c r="P1902">
        <v>0</v>
      </c>
      <c r="Q1902" t="str">
        <f>CONCATENATE(C1902,E1902,G1902,I1902)</f>
        <v/>
      </c>
    </row>
    <row r="1903" spans="1:17" x14ac:dyDescent="0.25">
      <c r="A1903">
        <v>3107</v>
      </c>
      <c r="P1903">
        <v>0</v>
      </c>
      <c r="Q1903" t="str">
        <f>CONCATENATE(C1903,E1903,G1903,I1903)</f>
        <v/>
      </c>
    </row>
    <row r="1904" spans="1:17" x14ac:dyDescent="0.25">
      <c r="A1904">
        <v>3108</v>
      </c>
      <c r="P1904">
        <v>0</v>
      </c>
      <c r="Q1904" t="str">
        <f>CONCATENATE(C1904,E1904,G1904,I1904)</f>
        <v/>
      </c>
    </row>
    <row r="1905" spans="1:17" x14ac:dyDescent="0.25">
      <c r="A1905">
        <v>3109</v>
      </c>
      <c r="P1905">
        <v>0</v>
      </c>
      <c r="Q1905" t="str">
        <f>CONCATENATE(C1905,E1905,G1905,I1905)</f>
        <v/>
      </c>
    </row>
    <row r="1906" spans="1:17" x14ac:dyDescent="0.25">
      <c r="A1906">
        <v>3110</v>
      </c>
      <c r="P1906">
        <v>0</v>
      </c>
      <c r="Q1906" t="str">
        <f>CONCATENATE(C1906,E1906,G1906,I1906)</f>
        <v/>
      </c>
    </row>
    <row r="1907" spans="1:17" x14ac:dyDescent="0.25">
      <c r="A1907">
        <v>3111</v>
      </c>
      <c r="P1907">
        <v>0</v>
      </c>
      <c r="Q1907" t="str">
        <f>CONCATENATE(C1907,E1907,G1907,I1907)</f>
        <v/>
      </c>
    </row>
    <row r="1908" spans="1:17" x14ac:dyDescent="0.25">
      <c r="A1908">
        <v>3112</v>
      </c>
      <c r="P1908">
        <v>0</v>
      </c>
      <c r="Q1908" t="str">
        <f>CONCATENATE(C1908,E1908,G1908,I1908)</f>
        <v/>
      </c>
    </row>
    <row r="1909" spans="1:17" x14ac:dyDescent="0.25">
      <c r="A1909">
        <v>3113</v>
      </c>
      <c r="P1909">
        <v>0</v>
      </c>
      <c r="Q1909" t="str">
        <f>CONCATENATE(C1909,E1909,G1909,I1909)</f>
        <v/>
      </c>
    </row>
    <row r="1910" spans="1:17" x14ac:dyDescent="0.25">
      <c r="A1910">
        <v>3114</v>
      </c>
      <c r="P1910">
        <v>0</v>
      </c>
      <c r="Q1910" t="str">
        <f>CONCATENATE(C1910,E1910,G1910,I1910)</f>
        <v/>
      </c>
    </row>
    <row r="1911" spans="1:17" x14ac:dyDescent="0.25">
      <c r="A1911">
        <v>3115</v>
      </c>
      <c r="P1911">
        <v>0</v>
      </c>
      <c r="Q1911" t="str">
        <f>CONCATENATE(C1911,E1911,G1911,I1911)</f>
        <v/>
      </c>
    </row>
    <row r="1912" spans="1:17" x14ac:dyDescent="0.25">
      <c r="A1912">
        <v>3116</v>
      </c>
      <c r="P1912">
        <v>0</v>
      </c>
      <c r="Q1912" t="str">
        <f>CONCATENATE(C1912,E1912,G1912,I1912)</f>
        <v/>
      </c>
    </row>
    <row r="1913" spans="1:17" x14ac:dyDescent="0.25">
      <c r="A1913">
        <v>3117</v>
      </c>
      <c r="P1913">
        <v>0</v>
      </c>
      <c r="Q1913" t="str">
        <f>CONCATENATE(C1913,E1913,G1913,I1913)</f>
        <v/>
      </c>
    </row>
    <row r="1914" spans="1:17" x14ac:dyDescent="0.25">
      <c r="A1914">
        <v>3118</v>
      </c>
      <c r="P1914">
        <v>0</v>
      </c>
      <c r="Q1914" t="str">
        <f>CONCATENATE(C1914,E1914,G1914,I1914)</f>
        <v/>
      </c>
    </row>
    <row r="1915" spans="1:17" x14ac:dyDescent="0.25">
      <c r="A1915">
        <v>3119</v>
      </c>
      <c r="P1915">
        <v>0</v>
      </c>
      <c r="Q1915" t="str">
        <f>CONCATENATE(C1915,E1915,G1915,I1915)</f>
        <v/>
      </c>
    </row>
    <row r="1916" spans="1:17" x14ac:dyDescent="0.25">
      <c r="A1916">
        <v>3120</v>
      </c>
      <c r="P1916">
        <v>0</v>
      </c>
      <c r="Q1916" t="str">
        <f>CONCATENATE(C1916,E1916,G1916,I1916)</f>
        <v/>
      </c>
    </row>
    <row r="1917" spans="1:17" x14ac:dyDescent="0.25">
      <c r="A1917">
        <v>3121</v>
      </c>
      <c r="P1917">
        <v>0</v>
      </c>
      <c r="Q1917" t="str">
        <f>CONCATENATE(C1917,E1917,G1917,I1917)</f>
        <v/>
      </c>
    </row>
    <row r="1918" spans="1:17" x14ac:dyDescent="0.25">
      <c r="A1918">
        <v>3122</v>
      </c>
      <c r="P1918">
        <v>0</v>
      </c>
      <c r="Q1918" t="str">
        <f>CONCATENATE(C1918,E1918,G1918,I1918)</f>
        <v/>
      </c>
    </row>
    <row r="1919" spans="1:17" x14ac:dyDescent="0.25">
      <c r="A1919">
        <v>3123</v>
      </c>
      <c r="P1919">
        <v>0</v>
      </c>
      <c r="Q1919" t="str">
        <f>CONCATENATE(C1919,E1919,G1919,I1919)</f>
        <v/>
      </c>
    </row>
    <row r="1920" spans="1:17" x14ac:dyDescent="0.25">
      <c r="A1920">
        <v>3124</v>
      </c>
      <c r="P1920">
        <v>0</v>
      </c>
      <c r="Q1920" t="str">
        <f>CONCATENATE(C1920,E1920,G1920,I1920)</f>
        <v/>
      </c>
    </row>
    <row r="1921" spans="1:17" x14ac:dyDescent="0.25">
      <c r="A1921">
        <v>3125</v>
      </c>
      <c r="P1921">
        <v>0</v>
      </c>
      <c r="Q1921" t="str">
        <f>CONCATENATE(C1921,E1921,G1921,I1921)</f>
        <v/>
      </c>
    </row>
    <row r="1922" spans="1:17" x14ac:dyDescent="0.25">
      <c r="A1922">
        <v>3126</v>
      </c>
      <c r="P1922">
        <v>0</v>
      </c>
      <c r="Q1922" t="str">
        <f>CONCATENATE(C1922,E1922,G1922,I1922)</f>
        <v/>
      </c>
    </row>
    <row r="1923" spans="1:17" x14ac:dyDescent="0.25">
      <c r="A1923">
        <v>3127</v>
      </c>
      <c r="P1923">
        <v>0</v>
      </c>
      <c r="Q1923" t="str">
        <f>CONCATENATE(C1923,E1923,G1923,I1923)</f>
        <v/>
      </c>
    </row>
    <row r="1924" spans="1:17" x14ac:dyDescent="0.25">
      <c r="A1924">
        <v>3128</v>
      </c>
      <c r="P1924">
        <v>0</v>
      </c>
      <c r="Q1924" t="str">
        <f>CONCATENATE(C1924,E1924,G1924,I1924)</f>
        <v/>
      </c>
    </row>
    <row r="1925" spans="1:17" x14ac:dyDescent="0.25">
      <c r="A1925">
        <v>3129</v>
      </c>
      <c r="P1925">
        <v>0</v>
      </c>
      <c r="Q1925" t="str">
        <f>CONCATENATE(C1925,E1925,G1925,I1925)</f>
        <v/>
      </c>
    </row>
    <row r="1926" spans="1:17" x14ac:dyDescent="0.25">
      <c r="A1926">
        <v>3130</v>
      </c>
      <c r="P1926">
        <v>0</v>
      </c>
      <c r="Q1926" t="str">
        <f>CONCATENATE(C1926,E1926,G1926,I1926)</f>
        <v/>
      </c>
    </row>
    <row r="1927" spans="1:17" x14ac:dyDescent="0.25">
      <c r="A1927">
        <v>3131</v>
      </c>
      <c r="P1927">
        <v>0</v>
      </c>
      <c r="Q1927" t="str">
        <f>CONCATENATE(C1927,E1927,G1927,I1927)</f>
        <v/>
      </c>
    </row>
    <row r="1928" spans="1:17" x14ac:dyDescent="0.25">
      <c r="A1928">
        <v>3132</v>
      </c>
      <c r="P1928">
        <v>0</v>
      </c>
      <c r="Q1928" t="str">
        <f>CONCATENATE(C1928,E1928,G1928,I1928)</f>
        <v/>
      </c>
    </row>
    <row r="1929" spans="1:17" x14ac:dyDescent="0.25">
      <c r="A1929">
        <v>3133</v>
      </c>
      <c r="P1929">
        <v>0</v>
      </c>
      <c r="Q1929" t="str">
        <f>CONCATENATE(C1929,E1929,G1929,I1929)</f>
        <v/>
      </c>
    </row>
    <row r="1930" spans="1:17" x14ac:dyDescent="0.25">
      <c r="A1930">
        <v>3134</v>
      </c>
      <c r="P1930">
        <v>0</v>
      </c>
      <c r="Q1930" t="str">
        <f>CONCATENATE(C1930,E1930,G1930,I1930)</f>
        <v/>
      </c>
    </row>
    <row r="1931" spans="1:17" x14ac:dyDescent="0.25">
      <c r="A1931">
        <v>3135</v>
      </c>
      <c r="P1931">
        <v>0</v>
      </c>
      <c r="Q1931" t="str">
        <f>CONCATENATE(C1931,E1931,G1931,I1931)</f>
        <v/>
      </c>
    </row>
    <row r="1932" spans="1:17" x14ac:dyDescent="0.25">
      <c r="A1932">
        <v>3136</v>
      </c>
      <c r="P1932">
        <v>0</v>
      </c>
      <c r="Q1932" t="str">
        <f>CONCATENATE(C1932,E1932,G1932,I1932)</f>
        <v/>
      </c>
    </row>
    <row r="1933" spans="1:17" x14ac:dyDescent="0.25">
      <c r="A1933">
        <v>3137</v>
      </c>
      <c r="P1933">
        <v>0</v>
      </c>
      <c r="Q1933" t="str">
        <f>CONCATENATE(C1933,E1933,G1933,I1933)</f>
        <v/>
      </c>
    </row>
    <row r="1934" spans="1:17" x14ac:dyDescent="0.25">
      <c r="A1934">
        <v>3138</v>
      </c>
      <c r="P1934">
        <v>0</v>
      </c>
      <c r="Q1934" t="str">
        <f>CONCATENATE(C1934,E1934,G1934,I1934)</f>
        <v/>
      </c>
    </row>
    <row r="1935" spans="1:17" x14ac:dyDescent="0.25">
      <c r="A1935">
        <v>3139</v>
      </c>
      <c r="P1935">
        <v>0</v>
      </c>
      <c r="Q1935" t="str">
        <f>CONCATENATE(C1935,E1935,G1935,I1935)</f>
        <v/>
      </c>
    </row>
    <row r="1936" spans="1:17" x14ac:dyDescent="0.25">
      <c r="A1936">
        <v>3140</v>
      </c>
      <c r="P1936">
        <v>0</v>
      </c>
      <c r="Q1936" t="str">
        <f>CONCATENATE(C1936,E1936,G1936,I1936)</f>
        <v/>
      </c>
    </row>
    <row r="1937" spans="1:17" x14ac:dyDescent="0.25">
      <c r="A1937">
        <v>3141</v>
      </c>
      <c r="P1937">
        <v>0</v>
      </c>
      <c r="Q1937" t="str">
        <f>CONCATENATE(C1937,E1937,G1937,I1937)</f>
        <v/>
      </c>
    </row>
    <row r="1938" spans="1:17" x14ac:dyDescent="0.25">
      <c r="A1938">
        <v>3142</v>
      </c>
      <c r="P1938">
        <v>0</v>
      </c>
      <c r="Q1938" t="str">
        <f>CONCATENATE(C1938,E1938,G1938,I1938)</f>
        <v/>
      </c>
    </row>
    <row r="1939" spans="1:17" x14ac:dyDescent="0.25">
      <c r="A1939">
        <v>3143</v>
      </c>
      <c r="P1939">
        <v>0</v>
      </c>
      <c r="Q1939" t="str">
        <f>CONCATENATE(C1939,E1939,G1939,I1939)</f>
        <v/>
      </c>
    </row>
    <row r="1940" spans="1:17" x14ac:dyDescent="0.25">
      <c r="A1940">
        <v>3144</v>
      </c>
      <c r="P1940">
        <v>0</v>
      </c>
      <c r="Q1940" t="str">
        <f>CONCATENATE(C1940,E1940,G1940,I1940)</f>
        <v/>
      </c>
    </row>
    <row r="1941" spans="1:17" x14ac:dyDescent="0.25">
      <c r="A1941">
        <v>3145</v>
      </c>
      <c r="P1941">
        <v>0</v>
      </c>
      <c r="Q1941" t="str">
        <f>CONCATENATE(C1941,E1941,G1941,I1941)</f>
        <v/>
      </c>
    </row>
    <row r="1942" spans="1:17" x14ac:dyDescent="0.25">
      <c r="A1942">
        <v>3146</v>
      </c>
      <c r="P1942">
        <v>0</v>
      </c>
      <c r="Q1942" t="str">
        <f>CONCATENATE(C1942,E1942,G1942,I1942)</f>
        <v/>
      </c>
    </row>
    <row r="1943" spans="1:17" x14ac:dyDescent="0.25">
      <c r="A1943">
        <v>3147</v>
      </c>
      <c r="P1943">
        <v>0</v>
      </c>
      <c r="Q1943" t="str">
        <f>CONCATENATE(C1943,E1943,G1943,I1943)</f>
        <v/>
      </c>
    </row>
    <row r="1944" spans="1:17" x14ac:dyDescent="0.25">
      <c r="A1944">
        <v>3148</v>
      </c>
      <c r="P1944">
        <v>0</v>
      </c>
      <c r="Q1944" t="str">
        <f>CONCATENATE(C1944,E1944,G1944,I1944)</f>
        <v/>
      </c>
    </row>
    <row r="1945" spans="1:17" x14ac:dyDescent="0.25">
      <c r="A1945">
        <v>3149</v>
      </c>
      <c r="P1945">
        <v>0</v>
      </c>
      <c r="Q1945" t="str">
        <f>CONCATENATE(C1945,E1945,G1945,I1945)</f>
        <v/>
      </c>
    </row>
    <row r="1946" spans="1:17" x14ac:dyDescent="0.25">
      <c r="A1946">
        <v>3150</v>
      </c>
      <c r="P1946">
        <v>0</v>
      </c>
      <c r="Q1946" t="str">
        <f>CONCATENATE(C1946,E1946,G1946,I1946)</f>
        <v/>
      </c>
    </row>
    <row r="1947" spans="1:17" x14ac:dyDescent="0.25">
      <c r="A1947">
        <v>3151</v>
      </c>
      <c r="P1947">
        <v>0</v>
      </c>
      <c r="Q1947" t="str">
        <f>CONCATENATE(C1947,E1947,G1947,I1947)</f>
        <v/>
      </c>
    </row>
    <row r="1948" spans="1:17" x14ac:dyDescent="0.25">
      <c r="A1948">
        <v>3152</v>
      </c>
      <c r="P1948">
        <v>0</v>
      </c>
      <c r="Q1948" t="str">
        <f>CONCATENATE(C1948,E1948,G1948,I1948)</f>
        <v/>
      </c>
    </row>
    <row r="1949" spans="1:17" x14ac:dyDescent="0.25">
      <c r="A1949">
        <v>3153</v>
      </c>
      <c r="P1949">
        <v>0</v>
      </c>
      <c r="Q1949" t="str">
        <f>CONCATENATE(C1949,E1949,G1949,I1949)</f>
        <v/>
      </c>
    </row>
    <row r="1950" spans="1:17" x14ac:dyDescent="0.25">
      <c r="A1950">
        <v>3154</v>
      </c>
      <c r="P1950">
        <v>0</v>
      </c>
      <c r="Q1950" t="str">
        <f>CONCATENATE(C1950,E1950,G1950,I1950)</f>
        <v/>
      </c>
    </row>
    <row r="1951" spans="1:17" x14ac:dyDescent="0.25">
      <c r="A1951">
        <v>3155</v>
      </c>
      <c r="P1951">
        <v>0</v>
      </c>
      <c r="Q1951" t="str">
        <f>CONCATENATE(C1951,E1951,G1951,I1951)</f>
        <v/>
      </c>
    </row>
    <row r="1952" spans="1:17" x14ac:dyDescent="0.25">
      <c r="A1952">
        <v>3156</v>
      </c>
      <c r="P1952">
        <v>0</v>
      </c>
      <c r="Q1952" t="str">
        <f>CONCATENATE(C1952,E1952,G1952,I1952)</f>
        <v/>
      </c>
    </row>
    <row r="1953" spans="1:17" x14ac:dyDescent="0.25">
      <c r="A1953">
        <v>3157</v>
      </c>
      <c r="P1953">
        <v>0</v>
      </c>
      <c r="Q1953" t="str">
        <f>CONCATENATE(C1953,E1953,G1953,I1953)</f>
        <v/>
      </c>
    </row>
    <row r="1954" spans="1:17" x14ac:dyDescent="0.25">
      <c r="A1954">
        <v>3158</v>
      </c>
      <c r="P1954">
        <v>0</v>
      </c>
      <c r="Q1954" t="str">
        <f>CONCATENATE(C1954,E1954,G1954,I1954)</f>
        <v/>
      </c>
    </row>
    <row r="1955" spans="1:17" x14ac:dyDescent="0.25">
      <c r="A1955">
        <v>3159</v>
      </c>
      <c r="P1955">
        <v>0</v>
      </c>
      <c r="Q1955" t="str">
        <f>CONCATENATE(C1955,E1955,G1955,I1955)</f>
        <v/>
      </c>
    </row>
    <row r="1956" spans="1:17" x14ac:dyDescent="0.25">
      <c r="A1956">
        <v>3160</v>
      </c>
      <c r="P1956">
        <v>0</v>
      </c>
      <c r="Q1956" t="str">
        <f>CONCATENATE(C1956,E1956,G1956,I1956)</f>
        <v/>
      </c>
    </row>
    <row r="1957" spans="1:17" x14ac:dyDescent="0.25">
      <c r="A1957">
        <v>3161</v>
      </c>
      <c r="P1957">
        <v>0</v>
      </c>
      <c r="Q1957" t="str">
        <f>CONCATENATE(C1957,E1957,G1957,I1957)</f>
        <v/>
      </c>
    </row>
    <row r="1958" spans="1:17" x14ac:dyDescent="0.25">
      <c r="A1958">
        <v>3162</v>
      </c>
      <c r="P1958">
        <v>0</v>
      </c>
      <c r="Q1958" t="str">
        <f>CONCATENATE(C1958,E1958,G1958,I1958)</f>
        <v/>
      </c>
    </row>
    <row r="1959" spans="1:17" x14ac:dyDescent="0.25">
      <c r="A1959">
        <v>3163</v>
      </c>
      <c r="P1959">
        <v>0</v>
      </c>
      <c r="Q1959" t="str">
        <f>CONCATENATE(C1959,E1959,G1959,I1959)</f>
        <v/>
      </c>
    </row>
    <row r="1960" spans="1:17" x14ac:dyDescent="0.25">
      <c r="A1960">
        <v>3164</v>
      </c>
      <c r="P1960">
        <v>0</v>
      </c>
      <c r="Q1960" t="str">
        <f>CONCATENATE(C1960,E1960,G1960,I1960)</f>
        <v/>
      </c>
    </row>
    <row r="1961" spans="1:17" x14ac:dyDescent="0.25">
      <c r="A1961">
        <v>3165</v>
      </c>
      <c r="P1961">
        <v>0</v>
      </c>
      <c r="Q1961" t="str">
        <f>CONCATENATE(C1961,E1961,G1961,I1961)</f>
        <v/>
      </c>
    </row>
    <row r="1962" spans="1:17" x14ac:dyDescent="0.25">
      <c r="A1962">
        <v>3166</v>
      </c>
      <c r="P1962">
        <v>0</v>
      </c>
      <c r="Q1962" t="str">
        <f>CONCATENATE(C1962,E1962,G1962,I1962)</f>
        <v/>
      </c>
    </row>
    <row r="1963" spans="1:17" x14ac:dyDescent="0.25">
      <c r="A1963">
        <v>3167</v>
      </c>
      <c r="P1963">
        <v>0</v>
      </c>
      <c r="Q1963" t="str">
        <f>CONCATENATE(C1963,E1963,G1963,I1963)</f>
        <v/>
      </c>
    </row>
    <row r="1964" spans="1:17" x14ac:dyDescent="0.25">
      <c r="A1964">
        <v>3168</v>
      </c>
      <c r="P1964">
        <v>0</v>
      </c>
      <c r="Q1964" t="str">
        <f>CONCATENATE(C1964,E1964,G1964,I1964)</f>
        <v/>
      </c>
    </row>
    <row r="1965" spans="1:17" x14ac:dyDescent="0.25">
      <c r="A1965">
        <v>3169</v>
      </c>
      <c r="P1965">
        <v>0</v>
      </c>
      <c r="Q1965" t="str">
        <f>CONCATENATE(C1965,E1965,G1965,I1965)</f>
        <v/>
      </c>
    </row>
    <row r="1966" spans="1:17" x14ac:dyDescent="0.25">
      <c r="A1966">
        <v>3170</v>
      </c>
      <c r="P1966">
        <v>0</v>
      </c>
      <c r="Q1966" t="str">
        <f>CONCATENATE(C1966,E1966,G1966,I1966)</f>
        <v/>
      </c>
    </row>
    <row r="1967" spans="1:17" x14ac:dyDescent="0.25">
      <c r="A1967">
        <v>3171</v>
      </c>
      <c r="P1967">
        <v>0</v>
      </c>
      <c r="Q1967" t="str">
        <f>CONCATENATE(C1967,E1967,G1967,I1967)</f>
        <v/>
      </c>
    </row>
    <row r="1968" spans="1:17" x14ac:dyDescent="0.25">
      <c r="A1968">
        <v>3172</v>
      </c>
      <c r="P1968">
        <v>0</v>
      </c>
      <c r="Q1968" t="str">
        <f>CONCATENATE(C1968,E1968,G1968,I1968)</f>
        <v/>
      </c>
    </row>
    <row r="1969" spans="1:17" x14ac:dyDescent="0.25">
      <c r="A1969">
        <v>3173</v>
      </c>
      <c r="P1969">
        <v>0</v>
      </c>
      <c r="Q1969" t="str">
        <f>CONCATENATE(C1969,E1969,G1969,I1969)</f>
        <v/>
      </c>
    </row>
    <row r="1970" spans="1:17" x14ac:dyDescent="0.25">
      <c r="A1970">
        <v>3174</v>
      </c>
      <c r="P1970">
        <v>0</v>
      </c>
      <c r="Q1970" t="str">
        <f>CONCATENATE(C1970,E1970,G1970,I1970)</f>
        <v/>
      </c>
    </row>
    <row r="1971" spans="1:17" x14ac:dyDescent="0.25">
      <c r="A1971">
        <v>3175</v>
      </c>
      <c r="P1971">
        <v>0</v>
      </c>
      <c r="Q1971" t="str">
        <f>CONCATENATE(C1971,E1971,G1971,I1971)</f>
        <v/>
      </c>
    </row>
    <row r="1972" spans="1:17" x14ac:dyDescent="0.25">
      <c r="A1972">
        <v>3176</v>
      </c>
      <c r="P1972">
        <v>0</v>
      </c>
      <c r="Q1972" t="str">
        <f>CONCATENATE(C1972,E1972,G1972,I1972)</f>
        <v/>
      </c>
    </row>
    <row r="1973" spans="1:17" x14ac:dyDescent="0.25">
      <c r="A1973">
        <v>3177</v>
      </c>
      <c r="P1973">
        <v>0</v>
      </c>
      <c r="Q1973" t="str">
        <f>CONCATENATE(C1973,E1973,G1973,I1973)</f>
        <v/>
      </c>
    </row>
    <row r="1974" spans="1:17" x14ac:dyDescent="0.25">
      <c r="A1974">
        <v>3178</v>
      </c>
      <c r="P1974">
        <v>0</v>
      </c>
      <c r="Q1974" t="str">
        <f>CONCATENATE(C1974,E1974,G1974,I1974)</f>
        <v/>
      </c>
    </row>
    <row r="1975" spans="1:17" x14ac:dyDescent="0.25">
      <c r="A1975">
        <v>3179</v>
      </c>
      <c r="P1975">
        <v>0</v>
      </c>
      <c r="Q1975" t="str">
        <f>CONCATENATE(C1975,E1975,G1975,I1975)</f>
        <v/>
      </c>
    </row>
    <row r="1976" spans="1:17" x14ac:dyDescent="0.25">
      <c r="A1976">
        <v>3180</v>
      </c>
      <c r="P1976">
        <v>0</v>
      </c>
      <c r="Q1976" t="str">
        <f>CONCATENATE(C1976,E1976,G1976,I1976)</f>
        <v/>
      </c>
    </row>
    <row r="1977" spans="1:17" x14ac:dyDescent="0.25">
      <c r="A1977">
        <v>3181</v>
      </c>
      <c r="P1977">
        <v>0</v>
      </c>
      <c r="Q1977" t="str">
        <f>CONCATENATE(C1977,E1977,G1977,I1977)</f>
        <v/>
      </c>
    </row>
    <row r="1978" spans="1:17" x14ac:dyDescent="0.25">
      <c r="A1978">
        <v>3182</v>
      </c>
      <c r="P1978">
        <v>0</v>
      </c>
      <c r="Q1978" t="str">
        <f>CONCATENATE(C1978,E1978,G1978,I1978)</f>
        <v/>
      </c>
    </row>
    <row r="1979" spans="1:17" x14ac:dyDescent="0.25">
      <c r="A1979">
        <v>3183</v>
      </c>
      <c r="P1979">
        <v>0</v>
      </c>
      <c r="Q1979" t="str">
        <f>CONCATENATE(C1979,E1979,G1979,I1979)</f>
        <v/>
      </c>
    </row>
    <row r="1980" spans="1:17" x14ac:dyDescent="0.25">
      <c r="A1980">
        <v>3184</v>
      </c>
      <c r="P1980">
        <v>0</v>
      </c>
      <c r="Q1980" t="str">
        <f>CONCATENATE(C1980,E1980,G1980,I1980)</f>
        <v/>
      </c>
    </row>
    <row r="1981" spans="1:17" x14ac:dyDescent="0.25">
      <c r="A1981">
        <v>3185</v>
      </c>
      <c r="P1981">
        <v>0</v>
      </c>
      <c r="Q1981" t="str">
        <f>CONCATENATE(C1981,E1981,G1981,I1981)</f>
        <v/>
      </c>
    </row>
    <row r="1982" spans="1:17" x14ac:dyDescent="0.25">
      <c r="A1982">
        <v>3186</v>
      </c>
      <c r="P1982">
        <v>0</v>
      </c>
      <c r="Q1982" t="str">
        <f>CONCATENATE(C1982,E1982,G1982,I1982)</f>
        <v/>
      </c>
    </row>
    <row r="1983" spans="1:17" x14ac:dyDescent="0.25">
      <c r="A1983">
        <v>3187</v>
      </c>
      <c r="P1983">
        <v>0</v>
      </c>
      <c r="Q1983" t="str">
        <f>CONCATENATE(C1983,E1983,G1983,I1983)</f>
        <v/>
      </c>
    </row>
    <row r="1984" spans="1:17" x14ac:dyDescent="0.25">
      <c r="A1984">
        <v>3188</v>
      </c>
      <c r="P1984">
        <v>0</v>
      </c>
      <c r="Q1984" t="str">
        <f>CONCATENATE(C1984,E1984,G1984,I1984)</f>
        <v/>
      </c>
    </row>
    <row r="1985" spans="1:17" x14ac:dyDescent="0.25">
      <c r="A1985">
        <v>3189</v>
      </c>
      <c r="P1985">
        <v>0</v>
      </c>
      <c r="Q1985" t="str">
        <f>CONCATENATE(C1985,E1985,G1985,I1985)</f>
        <v/>
      </c>
    </row>
    <row r="1986" spans="1:17" x14ac:dyDescent="0.25">
      <c r="A1986">
        <v>3190</v>
      </c>
      <c r="P1986">
        <v>0</v>
      </c>
      <c r="Q1986" t="str">
        <f>CONCATENATE(C1986,E1986,G1986,I1986)</f>
        <v/>
      </c>
    </row>
    <row r="1987" spans="1:17" x14ac:dyDescent="0.25">
      <c r="A1987">
        <v>3191</v>
      </c>
      <c r="P1987">
        <v>0</v>
      </c>
      <c r="Q1987" t="str">
        <f>CONCATENATE(C1987,E1987,G1987,I1987)</f>
        <v/>
      </c>
    </row>
    <row r="1988" spans="1:17" x14ac:dyDescent="0.25">
      <c r="A1988">
        <v>3192</v>
      </c>
      <c r="P1988">
        <v>0</v>
      </c>
      <c r="Q1988" t="str">
        <f>CONCATENATE(C1988,E1988,G1988,I1988)</f>
        <v/>
      </c>
    </row>
    <row r="1989" spans="1:17" x14ac:dyDescent="0.25">
      <c r="A1989">
        <v>3193</v>
      </c>
      <c r="P1989">
        <v>0</v>
      </c>
      <c r="Q1989" t="str">
        <f>CONCATENATE(C1989,E1989,G1989,I1989)</f>
        <v/>
      </c>
    </row>
    <row r="1990" spans="1:17" x14ac:dyDescent="0.25">
      <c r="A1990">
        <v>3194</v>
      </c>
      <c r="P1990">
        <v>0</v>
      </c>
      <c r="Q1990" t="str">
        <f>CONCATENATE(C1990,E1990,G1990,I1990)</f>
        <v/>
      </c>
    </row>
    <row r="1991" spans="1:17" x14ac:dyDescent="0.25">
      <c r="A1991">
        <v>3195</v>
      </c>
      <c r="P1991">
        <v>0</v>
      </c>
      <c r="Q1991" t="str">
        <f>CONCATENATE(C1991,E1991,G1991,I1991)</f>
        <v/>
      </c>
    </row>
    <row r="1992" spans="1:17" x14ac:dyDescent="0.25">
      <c r="A1992">
        <v>3196</v>
      </c>
      <c r="P1992">
        <v>0</v>
      </c>
      <c r="Q1992" t="str">
        <f>CONCATENATE(C1992,E1992,G1992,I1992)</f>
        <v/>
      </c>
    </row>
    <row r="1993" spans="1:17" x14ac:dyDescent="0.25">
      <c r="A1993">
        <v>3197</v>
      </c>
      <c r="P1993">
        <v>0</v>
      </c>
      <c r="Q1993" t="str">
        <f>CONCATENATE(C1993,E1993,G1993,I1993)</f>
        <v/>
      </c>
    </row>
    <row r="1994" spans="1:17" x14ac:dyDescent="0.25">
      <c r="A1994">
        <v>3198</v>
      </c>
      <c r="P1994">
        <v>0</v>
      </c>
      <c r="Q1994" t="str">
        <f>CONCATENATE(C1994,E1994,G1994,I1994)</f>
        <v/>
      </c>
    </row>
    <row r="1995" spans="1:17" x14ac:dyDescent="0.25">
      <c r="A1995">
        <v>3199</v>
      </c>
      <c r="P1995">
        <v>0</v>
      </c>
      <c r="Q1995" t="str">
        <f>CONCATENATE(C1995,E1995,G1995,I1995)</f>
        <v/>
      </c>
    </row>
    <row r="1996" spans="1:17" x14ac:dyDescent="0.25">
      <c r="A1996">
        <v>3200</v>
      </c>
      <c r="P1996">
        <v>0</v>
      </c>
      <c r="Q1996" t="str">
        <f>CONCATENATE(C1996,E1996,G1996,I1996)</f>
        <v/>
      </c>
    </row>
    <row r="1997" spans="1:17" x14ac:dyDescent="0.25">
      <c r="A1997">
        <v>3201</v>
      </c>
      <c r="P1997">
        <v>0</v>
      </c>
      <c r="Q1997" t="str">
        <f>CONCATENATE(C1997,E1997,G1997,I1997)</f>
        <v/>
      </c>
    </row>
    <row r="1998" spans="1:17" x14ac:dyDescent="0.25">
      <c r="A1998">
        <v>3202</v>
      </c>
      <c r="P1998">
        <v>0</v>
      </c>
      <c r="Q1998" t="str">
        <f>CONCATENATE(C1998,E1998,G1998,I1998)</f>
        <v/>
      </c>
    </row>
    <row r="1999" spans="1:17" x14ac:dyDescent="0.25">
      <c r="A1999">
        <v>3203</v>
      </c>
      <c r="P1999">
        <v>0</v>
      </c>
      <c r="Q1999" t="str">
        <f>CONCATENATE(C1999,E1999,G1999,I1999)</f>
        <v/>
      </c>
    </row>
    <row r="2000" spans="1:17" x14ac:dyDescent="0.25">
      <c r="A2000">
        <v>3204</v>
      </c>
      <c r="P2000">
        <v>0</v>
      </c>
      <c r="Q2000" t="str">
        <f>CONCATENATE(C2000,E2000,G2000,I2000)</f>
        <v/>
      </c>
    </row>
    <row r="2001" spans="1:17" x14ac:dyDescent="0.25">
      <c r="A2001">
        <v>3205</v>
      </c>
      <c r="P2001">
        <v>0</v>
      </c>
      <c r="Q2001" t="str">
        <f>CONCATENATE(C2001,E2001,G2001,I2001)</f>
        <v/>
      </c>
    </row>
    <row r="2002" spans="1:17" x14ac:dyDescent="0.25">
      <c r="A2002">
        <v>3206</v>
      </c>
      <c r="P2002">
        <v>0</v>
      </c>
      <c r="Q2002" t="str">
        <f>CONCATENATE(C2002,E2002,G2002,I2002)</f>
        <v/>
      </c>
    </row>
    <row r="2003" spans="1:17" x14ac:dyDescent="0.25">
      <c r="A2003">
        <v>3207</v>
      </c>
      <c r="P2003">
        <v>0</v>
      </c>
      <c r="Q2003" t="str">
        <f>CONCATENATE(C2003,E2003,G2003,I2003)</f>
        <v/>
      </c>
    </row>
    <row r="2004" spans="1:17" x14ac:dyDescent="0.25">
      <c r="A2004">
        <v>3208</v>
      </c>
      <c r="P2004">
        <v>0</v>
      </c>
      <c r="Q2004" t="str">
        <f>CONCATENATE(C2004,E2004,G2004,I2004)</f>
        <v/>
      </c>
    </row>
    <row r="2005" spans="1:17" x14ac:dyDescent="0.25">
      <c r="A2005">
        <v>3209</v>
      </c>
      <c r="P2005">
        <v>0</v>
      </c>
      <c r="Q2005" t="str">
        <f>CONCATENATE(C2005,E2005,G2005,I2005)</f>
        <v/>
      </c>
    </row>
    <row r="2006" spans="1:17" x14ac:dyDescent="0.25">
      <c r="A2006">
        <v>3210</v>
      </c>
      <c r="P2006">
        <v>0</v>
      </c>
      <c r="Q2006" t="str">
        <f>CONCATENATE(C2006,E2006,G2006,I2006)</f>
        <v/>
      </c>
    </row>
    <row r="2007" spans="1:17" x14ac:dyDescent="0.25">
      <c r="A2007">
        <v>3211</v>
      </c>
      <c r="P2007">
        <v>0</v>
      </c>
      <c r="Q2007" t="str">
        <f>CONCATENATE(C2007,E2007,G2007,I2007)</f>
        <v/>
      </c>
    </row>
    <row r="2008" spans="1:17" x14ac:dyDescent="0.25">
      <c r="A2008">
        <v>3212</v>
      </c>
      <c r="P2008">
        <v>0</v>
      </c>
      <c r="Q2008" t="str">
        <f>CONCATENATE(C2008,E2008,G2008,I2008)</f>
        <v/>
      </c>
    </row>
    <row r="2009" spans="1:17" x14ac:dyDescent="0.25">
      <c r="A2009">
        <v>3213</v>
      </c>
      <c r="P2009">
        <v>0</v>
      </c>
      <c r="Q2009" t="str">
        <f>CONCATENATE(C2009,E2009,G2009,I2009)</f>
        <v/>
      </c>
    </row>
    <row r="2010" spans="1:17" x14ac:dyDescent="0.25">
      <c r="A2010">
        <v>3214</v>
      </c>
      <c r="P2010">
        <v>0</v>
      </c>
      <c r="Q2010" t="str">
        <f>CONCATENATE(C2010,E2010,G2010,I2010)</f>
        <v/>
      </c>
    </row>
    <row r="2011" spans="1:17" x14ac:dyDescent="0.25">
      <c r="A2011">
        <v>3215</v>
      </c>
      <c r="P2011">
        <v>0</v>
      </c>
      <c r="Q2011" t="str">
        <f>CONCATENATE(C2011,E2011,G2011,I2011)</f>
        <v/>
      </c>
    </row>
    <row r="2012" spans="1:17" x14ac:dyDescent="0.25">
      <c r="A2012">
        <v>3216</v>
      </c>
      <c r="P2012">
        <v>0</v>
      </c>
      <c r="Q2012" t="str">
        <f>CONCATENATE(C2012,E2012,G2012,I2012)</f>
        <v/>
      </c>
    </row>
    <row r="2013" spans="1:17" x14ac:dyDescent="0.25">
      <c r="A2013">
        <v>3217</v>
      </c>
      <c r="P2013">
        <v>0</v>
      </c>
      <c r="Q2013" t="str">
        <f>CONCATENATE(C2013,E2013,G2013,I2013)</f>
        <v/>
      </c>
    </row>
    <row r="2014" spans="1:17" x14ac:dyDescent="0.25">
      <c r="A2014">
        <v>3218</v>
      </c>
      <c r="P2014">
        <v>0</v>
      </c>
      <c r="Q2014" t="str">
        <f>CONCATENATE(C2014,E2014,G2014,I2014)</f>
        <v/>
      </c>
    </row>
    <row r="2015" spans="1:17" x14ac:dyDescent="0.25">
      <c r="A2015">
        <v>3219</v>
      </c>
      <c r="P2015">
        <v>0</v>
      </c>
      <c r="Q2015" t="str">
        <f>CONCATENATE(C2015,E2015,G2015,I2015)</f>
        <v/>
      </c>
    </row>
    <row r="2016" spans="1:17" x14ac:dyDescent="0.25">
      <c r="A2016">
        <v>3220</v>
      </c>
      <c r="P2016">
        <v>0</v>
      </c>
      <c r="Q2016" t="str">
        <f>CONCATENATE(C2016,E2016,G2016,I2016)</f>
        <v/>
      </c>
    </row>
    <row r="2017" spans="1:17" x14ac:dyDescent="0.25">
      <c r="A2017">
        <v>3221</v>
      </c>
      <c r="P2017">
        <v>0</v>
      </c>
      <c r="Q2017" t="str">
        <f>CONCATENATE(C2017,E2017,G2017,I2017)</f>
        <v/>
      </c>
    </row>
    <row r="2018" spans="1:17" x14ac:dyDescent="0.25">
      <c r="A2018">
        <v>3222</v>
      </c>
      <c r="P2018">
        <v>0</v>
      </c>
      <c r="Q2018" t="str">
        <f>CONCATENATE(C2018,E2018,G2018,I2018)</f>
        <v/>
      </c>
    </row>
    <row r="2019" spans="1:17" x14ac:dyDescent="0.25">
      <c r="A2019">
        <v>3223</v>
      </c>
      <c r="P2019">
        <v>0</v>
      </c>
      <c r="Q2019" t="str">
        <f>CONCATENATE(C2019,E2019,G2019,I2019)</f>
        <v/>
      </c>
    </row>
    <row r="2020" spans="1:17" x14ac:dyDescent="0.25">
      <c r="A2020">
        <v>3224</v>
      </c>
      <c r="P2020">
        <v>0</v>
      </c>
      <c r="Q2020" t="str">
        <f>CONCATENATE(C2020,E2020,G2020,I2020)</f>
        <v/>
      </c>
    </row>
    <row r="2021" spans="1:17" x14ac:dyDescent="0.25">
      <c r="A2021">
        <v>3225</v>
      </c>
      <c r="P2021">
        <v>0</v>
      </c>
      <c r="Q2021" t="str">
        <f>CONCATENATE(C2021,E2021,G2021,I2021)</f>
        <v/>
      </c>
    </row>
    <row r="2022" spans="1:17" x14ac:dyDescent="0.25">
      <c r="A2022">
        <v>3226</v>
      </c>
      <c r="P2022">
        <v>0</v>
      </c>
      <c r="Q2022" t="str">
        <f>CONCATENATE(C2022,E2022,G2022,I2022)</f>
        <v/>
      </c>
    </row>
    <row r="2023" spans="1:17" x14ac:dyDescent="0.25">
      <c r="A2023">
        <v>3227</v>
      </c>
      <c r="P2023">
        <v>0</v>
      </c>
      <c r="Q2023" t="str">
        <f>CONCATENATE(C2023,E2023,G2023,I2023)</f>
        <v/>
      </c>
    </row>
    <row r="2024" spans="1:17" x14ac:dyDescent="0.25">
      <c r="A2024">
        <v>3228</v>
      </c>
      <c r="P2024">
        <v>0</v>
      </c>
      <c r="Q2024" t="str">
        <f>CONCATENATE(C2024,E2024,G2024,I2024)</f>
        <v/>
      </c>
    </row>
    <row r="2025" spans="1:17" x14ac:dyDescent="0.25">
      <c r="A2025">
        <v>3229</v>
      </c>
      <c r="P2025">
        <v>0</v>
      </c>
      <c r="Q2025" t="str">
        <f>CONCATENATE(C2025,E2025,G2025,I2025)</f>
        <v/>
      </c>
    </row>
    <row r="2026" spans="1:17" x14ac:dyDescent="0.25">
      <c r="A2026">
        <v>3230</v>
      </c>
      <c r="P2026">
        <v>0</v>
      </c>
      <c r="Q2026" t="str">
        <f>CONCATENATE(C2026,E2026,G2026,I2026)</f>
        <v/>
      </c>
    </row>
    <row r="2027" spans="1:17" x14ac:dyDescent="0.25">
      <c r="A2027">
        <v>3231</v>
      </c>
      <c r="P2027">
        <v>0</v>
      </c>
      <c r="Q2027" t="str">
        <f>CONCATENATE(C2027,E2027,G2027,I2027)</f>
        <v/>
      </c>
    </row>
    <row r="2028" spans="1:17" x14ac:dyDescent="0.25">
      <c r="A2028">
        <v>3232</v>
      </c>
      <c r="P2028">
        <v>0</v>
      </c>
      <c r="Q2028" t="str">
        <f>CONCATENATE(C2028,E2028,G2028,I2028)</f>
        <v/>
      </c>
    </row>
    <row r="2029" spans="1:17" x14ac:dyDescent="0.25">
      <c r="A2029">
        <v>3233</v>
      </c>
      <c r="P2029">
        <v>0</v>
      </c>
      <c r="Q2029" t="str">
        <f>CONCATENATE(C2029,E2029,G2029,I2029)</f>
        <v/>
      </c>
    </row>
    <row r="2030" spans="1:17" x14ac:dyDescent="0.25">
      <c r="A2030">
        <v>3234</v>
      </c>
      <c r="P2030">
        <v>0</v>
      </c>
      <c r="Q2030" t="str">
        <f>CONCATENATE(C2030,E2030,G2030,I2030)</f>
        <v/>
      </c>
    </row>
    <row r="2031" spans="1:17" x14ac:dyDescent="0.25">
      <c r="A2031">
        <v>3235</v>
      </c>
      <c r="P2031">
        <v>0</v>
      </c>
      <c r="Q2031" t="str">
        <f>CONCATENATE(C2031,E2031,G2031,I2031)</f>
        <v/>
      </c>
    </row>
    <row r="2032" spans="1:17" x14ac:dyDescent="0.25">
      <c r="A2032">
        <v>3236</v>
      </c>
      <c r="P2032">
        <v>0</v>
      </c>
      <c r="Q2032" t="str">
        <f>CONCATENATE(C2032,E2032,G2032,I2032)</f>
        <v/>
      </c>
    </row>
    <row r="2033" spans="1:17" x14ac:dyDescent="0.25">
      <c r="A2033">
        <v>3237</v>
      </c>
      <c r="P2033">
        <v>0</v>
      </c>
      <c r="Q2033" t="str">
        <f>CONCATENATE(C2033,E2033,G2033,I2033)</f>
        <v/>
      </c>
    </row>
    <row r="2034" spans="1:17" x14ac:dyDescent="0.25">
      <c r="A2034">
        <v>3238</v>
      </c>
      <c r="P2034">
        <v>0</v>
      </c>
      <c r="Q2034" t="str">
        <f>CONCATENATE(C2034,E2034,G2034,I2034)</f>
        <v/>
      </c>
    </row>
    <row r="2035" spans="1:17" x14ac:dyDescent="0.25">
      <c r="A2035">
        <v>3239</v>
      </c>
      <c r="P2035">
        <v>0</v>
      </c>
      <c r="Q2035" t="str">
        <f>CONCATENATE(C2035,E2035,G2035,I2035)</f>
        <v/>
      </c>
    </row>
    <row r="2036" spans="1:17" x14ac:dyDescent="0.25">
      <c r="A2036">
        <v>3240</v>
      </c>
      <c r="P2036">
        <v>0</v>
      </c>
      <c r="Q2036" t="str">
        <f>CONCATENATE(C2036,E2036,G2036,I2036)</f>
        <v/>
      </c>
    </row>
    <row r="2037" spans="1:17" x14ac:dyDescent="0.25">
      <c r="A2037">
        <v>3241</v>
      </c>
      <c r="P2037">
        <v>0</v>
      </c>
      <c r="Q2037" t="str">
        <f>CONCATENATE(C2037,E2037,G2037,I2037)</f>
        <v/>
      </c>
    </row>
    <row r="2038" spans="1:17" x14ac:dyDescent="0.25">
      <c r="A2038">
        <v>3242</v>
      </c>
      <c r="P2038">
        <v>0</v>
      </c>
      <c r="Q2038" t="str">
        <f>CONCATENATE(C2038,E2038,G2038,I2038)</f>
        <v/>
      </c>
    </row>
    <row r="2039" spans="1:17" x14ac:dyDescent="0.25">
      <c r="A2039">
        <v>3243</v>
      </c>
      <c r="P2039">
        <v>0</v>
      </c>
      <c r="Q2039" t="str">
        <f>CONCATENATE(C2039,E2039,G2039,I2039)</f>
        <v/>
      </c>
    </row>
    <row r="2040" spans="1:17" x14ac:dyDescent="0.25">
      <c r="A2040">
        <v>3244</v>
      </c>
      <c r="P2040">
        <v>0</v>
      </c>
      <c r="Q2040" t="str">
        <f>CONCATENATE(C2040,E2040,G2040,I2040)</f>
        <v/>
      </c>
    </row>
    <row r="2041" spans="1:17" x14ac:dyDescent="0.25">
      <c r="A2041">
        <v>3245</v>
      </c>
      <c r="P2041">
        <v>0</v>
      </c>
      <c r="Q2041" t="str">
        <f>CONCATENATE(C2041,E2041,G2041,I2041)</f>
        <v/>
      </c>
    </row>
    <row r="2042" spans="1:17" x14ac:dyDescent="0.25">
      <c r="A2042">
        <v>3246</v>
      </c>
      <c r="P2042">
        <v>0</v>
      </c>
      <c r="Q2042" t="str">
        <f>CONCATENATE(C2042,E2042,G2042,I2042)</f>
        <v/>
      </c>
    </row>
    <row r="2043" spans="1:17" x14ac:dyDescent="0.25">
      <c r="A2043">
        <v>3247</v>
      </c>
      <c r="P2043">
        <v>0</v>
      </c>
      <c r="Q2043" t="str">
        <f>CONCATENATE(C2043,E2043,G2043,I2043)</f>
        <v/>
      </c>
    </row>
    <row r="2044" spans="1:17" x14ac:dyDescent="0.25">
      <c r="A2044">
        <v>3248</v>
      </c>
      <c r="P2044">
        <v>0</v>
      </c>
      <c r="Q2044" t="str">
        <f>CONCATENATE(C2044,E2044,G2044,I2044)</f>
        <v/>
      </c>
    </row>
    <row r="2045" spans="1:17" x14ac:dyDescent="0.25">
      <c r="A2045">
        <v>3249</v>
      </c>
      <c r="P2045">
        <v>0</v>
      </c>
      <c r="Q2045" t="str">
        <f>CONCATENATE(C2045,E2045,G2045,I2045)</f>
        <v/>
      </c>
    </row>
    <row r="2046" spans="1:17" x14ac:dyDescent="0.25">
      <c r="A2046">
        <v>3250</v>
      </c>
      <c r="P2046">
        <v>0</v>
      </c>
      <c r="Q2046" t="str">
        <f>CONCATENATE(C2046,E2046,G2046,I2046)</f>
        <v/>
      </c>
    </row>
    <row r="2047" spans="1:17" x14ac:dyDescent="0.25">
      <c r="A2047">
        <v>3251</v>
      </c>
      <c r="P2047">
        <v>0</v>
      </c>
      <c r="Q2047" t="str">
        <f>CONCATENATE(C2047,E2047,G2047,I2047)</f>
        <v/>
      </c>
    </row>
    <row r="2048" spans="1:17" x14ac:dyDescent="0.25">
      <c r="A2048">
        <v>3252</v>
      </c>
      <c r="P2048">
        <v>0</v>
      </c>
      <c r="Q2048" t="str">
        <f>CONCATENATE(C2048,E2048,G2048,I2048)</f>
        <v/>
      </c>
    </row>
    <row r="2049" spans="1:17" x14ac:dyDescent="0.25">
      <c r="A2049">
        <v>3253</v>
      </c>
      <c r="P2049">
        <v>0</v>
      </c>
      <c r="Q2049" t="str">
        <f>CONCATENATE(C2049,E2049,G2049,I2049)</f>
        <v/>
      </c>
    </row>
    <row r="2050" spans="1:17" x14ac:dyDescent="0.25">
      <c r="A2050">
        <v>3254</v>
      </c>
      <c r="P2050">
        <v>0</v>
      </c>
      <c r="Q2050" t="str">
        <f>CONCATENATE(C2050,E2050,G2050,I2050)</f>
        <v/>
      </c>
    </row>
    <row r="2051" spans="1:17" x14ac:dyDescent="0.25">
      <c r="A2051">
        <v>3255</v>
      </c>
      <c r="P2051">
        <v>0</v>
      </c>
      <c r="Q2051" t="str">
        <f>CONCATENATE(C2051,E2051,G2051,I2051)</f>
        <v/>
      </c>
    </row>
    <row r="2052" spans="1:17" x14ac:dyDescent="0.25">
      <c r="A2052">
        <v>3256</v>
      </c>
      <c r="P2052">
        <v>0</v>
      </c>
      <c r="Q2052" t="str">
        <f>CONCATENATE(C2052,E2052,G2052,I2052)</f>
        <v/>
      </c>
    </row>
    <row r="2053" spans="1:17" x14ac:dyDescent="0.25">
      <c r="A2053">
        <v>3257</v>
      </c>
      <c r="P2053">
        <v>0</v>
      </c>
      <c r="Q2053" t="str">
        <f>CONCATENATE(C2053,E2053,G2053,I2053)</f>
        <v/>
      </c>
    </row>
    <row r="2054" spans="1:17" x14ac:dyDescent="0.25">
      <c r="A2054">
        <v>3258</v>
      </c>
      <c r="P2054">
        <v>0</v>
      </c>
      <c r="Q2054" t="str">
        <f>CONCATENATE(C2054,E2054,G2054,I2054)</f>
        <v/>
      </c>
    </row>
    <row r="2055" spans="1:17" x14ac:dyDescent="0.25">
      <c r="A2055">
        <v>3259</v>
      </c>
      <c r="P2055">
        <v>0</v>
      </c>
      <c r="Q2055" t="str">
        <f>CONCATENATE(C2055,E2055,G2055,I2055)</f>
        <v/>
      </c>
    </row>
    <row r="2056" spans="1:17" x14ac:dyDescent="0.25">
      <c r="A2056">
        <v>3260</v>
      </c>
      <c r="P2056">
        <v>0</v>
      </c>
      <c r="Q2056" t="str">
        <f>CONCATENATE(C2056,E2056,G2056,I2056)</f>
        <v/>
      </c>
    </row>
    <row r="2057" spans="1:17" x14ac:dyDescent="0.25">
      <c r="A2057">
        <v>3261</v>
      </c>
      <c r="P2057">
        <v>0</v>
      </c>
      <c r="Q2057" t="str">
        <f>CONCATENATE(C2057,E2057,G2057,I2057)</f>
        <v/>
      </c>
    </row>
    <row r="2058" spans="1:17" x14ac:dyDescent="0.25">
      <c r="A2058">
        <v>3262</v>
      </c>
      <c r="P2058">
        <v>0</v>
      </c>
      <c r="Q2058" t="str">
        <f>CONCATENATE(C2058,E2058,G2058,I2058)</f>
        <v/>
      </c>
    </row>
    <row r="2059" spans="1:17" x14ac:dyDescent="0.25">
      <c r="A2059">
        <v>3263</v>
      </c>
      <c r="P2059">
        <v>0</v>
      </c>
      <c r="Q2059" t="str">
        <f>CONCATENATE(C2059,E2059,G2059,I2059)</f>
        <v/>
      </c>
    </row>
    <row r="2060" spans="1:17" x14ac:dyDescent="0.25">
      <c r="A2060">
        <v>3264</v>
      </c>
      <c r="P2060">
        <v>0</v>
      </c>
      <c r="Q2060" t="str">
        <f>CONCATENATE(C2060,E2060,G2060,I2060)</f>
        <v/>
      </c>
    </row>
    <row r="2061" spans="1:17" x14ac:dyDescent="0.25">
      <c r="A2061">
        <v>3265</v>
      </c>
      <c r="P2061">
        <v>0</v>
      </c>
      <c r="Q2061" t="str">
        <f>CONCATENATE(C2061,E2061,G2061,I2061)</f>
        <v/>
      </c>
    </row>
    <row r="2062" spans="1:17" x14ac:dyDescent="0.25">
      <c r="A2062">
        <v>3266</v>
      </c>
      <c r="P2062">
        <v>0</v>
      </c>
      <c r="Q2062" t="str">
        <f>CONCATENATE(C2062,E2062,G2062,I2062)</f>
        <v/>
      </c>
    </row>
    <row r="2063" spans="1:17" x14ac:dyDescent="0.25">
      <c r="A2063">
        <v>3267</v>
      </c>
      <c r="P2063">
        <v>0</v>
      </c>
      <c r="Q2063" t="str">
        <f>CONCATENATE(C2063,E2063,G2063,I2063)</f>
        <v/>
      </c>
    </row>
    <row r="2064" spans="1:17" x14ac:dyDescent="0.25">
      <c r="A2064">
        <v>3268</v>
      </c>
      <c r="P2064">
        <v>0</v>
      </c>
      <c r="Q2064" t="str">
        <f>CONCATENATE(C2064,E2064,G2064,I2064)</f>
        <v/>
      </c>
    </row>
    <row r="2065" spans="1:17" x14ac:dyDescent="0.25">
      <c r="A2065">
        <v>3269</v>
      </c>
      <c r="P2065">
        <v>0</v>
      </c>
      <c r="Q2065" t="str">
        <f>CONCATENATE(C2065,E2065,G2065,I2065)</f>
        <v/>
      </c>
    </row>
    <row r="2066" spans="1:17" x14ac:dyDescent="0.25">
      <c r="A2066">
        <v>3270</v>
      </c>
      <c r="P2066">
        <v>0</v>
      </c>
      <c r="Q2066" t="str">
        <f>CONCATENATE(C2066,E2066,G2066,I2066)</f>
        <v/>
      </c>
    </row>
    <row r="2067" spans="1:17" x14ac:dyDescent="0.25">
      <c r="A2067">
        <v>3271</v>
      </c>
      <c r="P2067">
        <v>0</v>
      </c>
      <c r="Q2067" t="str">
        <f>CONCATENATE(C2067,E2067,G2067,I2067)</f>
        <v/>
      </c>
    </row>
    <row r="2068" spans="1:17" x14ac:dyDescent="0.25">
      <c r="A2068">
        <v>3272</v>
      </c>
      <c r="P2068">
        <v>0</v>
      </c>
      <c r="Q2068" t="str">
        <f>CONCATENATE(C2068,E2068,G2068,I2068)</f>
        <v/>
      </c>
    </row>
    <row r="2069" spans="1:17" x14ac:dyDescent="0.25">
      <c r="A2069">
        <v>3273</v>
      </c>
      <c r="P2069">
        <v>0</v>
      </c>
      <c r="Q2069" t="str">
        <f>CONCATENATE(C2069,E2069,G2069,I2069)</f>
        <v/>
      </c>
    </row>
    <row r="2070" spans="1:17" x14ac:dyDescent="0.25">
      <c r="A2070">
        <v>3274</v>
      </c>
      <c r="P2070">
        <v>0</v>
      </c>
      <c r="Q2070" t="str">
        <f>CONCATENATE(C2070,E2070,G2070,I2070)</f>
        <v/>
      </c>
    </row>
    <row r="2071" spans="1:17" x14ac:dyDescent="0.25">
      <c r="A2071">
        <v>3275</v>
      </c>
      <c r="P2071">
        <v>0</v>
      </c>
      <c r="Q2071" t="str">
        <f>CONCATENATE(C2071,E2071,G2071,I2071)</f>
        <v/>
      </c>
    </row>
    <row r="2072" spans="1:17" x14ac:dyDescent="0.25">
      <c r="A2072">
        <v>3276</v>
      </c>
      <c r="P2072">
        <v>0</v>
      </c>
      <c r="Q2072" t="str">
        <f>CONCATENATE(C2072,E2072,G2072,I2072)</f>
        <v/>
      </c>
    </row>
    <row r="2073" spans="1:17" x14ac:dyDescent="0.25">
      <c r="A2073">
        <v>3277</v>
      </c>
      <c r="P2073">
        <v>0</v>
      </c>
      <c r="Q2073" t="str">
        <f>CONCATENATE(C2073,E2073,G2073,I2073)</f>
        <v/>
      </c>
    </row>
    <row r="2074" spans="1:17" x14ac:dyDescent="0.25">
      <c r="A2074">
        <v>3278</v>
      </c>
      <c r="P2074">
        <v>0</v>
      </c>
      <c r="Q2074" t="str">
        <f>CONCATENATE(C2074,E2074,G2074,I2074)</f>
        <v/>
      </c>
    </row>
    <row r="2075" spans="1:17" x14ac:dyDescent="0.25">
      <c r="A2075">
        <v>3279</v>
      </c>
      <c r="P2075">
        <v>0</v>
      </c>
      <c r="Q2075" t="str">
        <f>CONCATENATE(C2075,E2075,G2075,I2075)</f>
        <v/>
      </c>
    </row>
    <row r="2076" spans="1:17" x14ac:dyDescent="0.25">
      <c r="A2076">
        <v>3280</v>
      </c>
      <c r="P2076">
        <v>0</v>
      </c>
      <c r="Q2076" t="str">
        <f>CONCATENATE(C2076,E2076,G2076,I2076)</f>
        <v/>
      </c>
    </row>
    <row r="2077" spans="1:17" x14ac:dyDescent="0.25">
      <c r="A2077">
        <v>3281</v>
      </c>
      <c r="P2077">
        <v>0</v>
      </c>
      <c r="Q2077" t="str">
        <f>CONCATENATE(C2077,E2077,G2077,I2077)</f>
        <v/>
      </c>
    </row>
    <row r="2078" spans="1:17" x14ac:dyDescent="0.25">
      <c r="A2078">
        <v>3282</v>
      </c>
      <c r="P2078">
        <v>0</v>
      </c>
      <c r="Q2078" t="str">
        <f>CONCATENATE(C2078,E2078,G2078,I2078)</f>
        <v/>
      </c>
    </row>
    <row r="2079" spans="1:17" x14ac:dyDescent="0.25">
      <c r="A2079">
        <v>3283</v>
      </c>
      <c r="P2079">
        <v>0</v>
      </c>
      <c r="Q2079" t="str">
        <f>CONCATENATE(C2079,E2079,G2079,I2079)</f>
        <v/>
      </c>
    </row>
    <row r="2080" spans="1:17" x14ac:dyDescent="0.25">
      <c r="A2080">
        <v>3284</v>
      </c>
      <c r="P2080">
        <v>0</v>
      </c>
      <c r="Q2080" t="str">
        <f>CONCATENATE(C2080,E2080,G2080,I2080)</f>
        <v/>
      </c>
    </row>
    <row r="2081" spans="1:17" x14ac:dyDescent="0.25">
      <c r="A2081">
        <v>3285</v>
      </c>
      <c r="P2081">
        <v>0</v>
      </c>
      <c r="Q2081" t="str">
        <f>CONCATENATE(C2081,E2081,G2081,I2081)</f>
        <v/>
      </c>
    </row>
    <row r="2082" spans="1:17" x14ac:dyDescent="0.25">
      <c r="A2082">
        <v>3286</v>
      </c>
      <c r="P2082">
        <v>0</v>
      </c>
      <c r="Q2082" t="str">
        <f>CONCATENATE(C2082,E2082,G2082,I2082)</f>
        <v/>
      </c>
    </row>
    <row r="2083" spans="1:17" x14ac:dyDescent="0.25">
      <c r="A2083">
        <v>3287</v>
      </c>
      <c r="P2083">
        <v>0</v>
      </c>
      <c r="Q2083" t="str">
        <f>CONCATENATE(C2083,E2083,G2083,I2083)</f>
        <v/>
      </c>
    </row>
    <row r="2084" spans="1:17" x14ac:dyDescent="0.25">
      <c r="A2084">
        <v>3288</v>
      </c>
      <c r="P2084">
        <v>0</v>
      </c>
      <c r="Q2084" t="str">
        <f>CONCATENATE(C2084,E2084,G2084,I2084)</f>
        <v/>
      </c>
    </row>
    <row r="2085" spans="1:17" x14ac:dyDescent="0.25">
      <c r="A2085">
        <v>3289</v>
      </c>
      <c r="P2085">
        <v>0</v>
      </c>
      <c r="Q2085" t="str">
        <f>CONCATENATE(C2085,E2085,G2085,I2085)</f>
        <v/>
      </c>
    </row>
    <row r="2086" spans="1:17" x14ac:dyDescent="0.25">
      <c r="A2086">
        <v>3290</v>
      </c>
      <c r="P2086">
        <v>0</v>
      </c>
      <c r="Q2086" t="str">
        <f>CONCATENATE(C2086,E2086,G2086,I2086)</f>
        <v/>
      </c>
    </row>
    <row r="2087" spans="1:17" x14ac:dyDescent="0.25">
      <c r="A2087">
        <v>3291</v>
      </c>
      <c r="P2087">
        <v>0</v>
      </c>
      <c r="Q2087" t="str">
        <f>CONCATENATE(C2087,E2087,G2087,I2087)</f>
        <v/>
      </c>
    </row>
    <row r="2088" spans="1:17" x14ac:dyDescent="0.25">
      <c r="A2088">
        <v>3292</v>
      </c>
      <c r="P2088">
        <v>0</v>
      </c>
      <c r="Q2088" t="str">
        <f>CONCATENATE(C2088,E2088,G2088,I2088)</f>
        <v/>
      </c>
    </row>
    <row r="2089" spans="1:17" x14ac:dyDescent="0.25">
      <c r="A2089">
        <v>3293</v>
      </c>
      <c r="P2089">
        <v>0</v>
      </c>
      <c r="Q2089" t="str">
        <f>CONCATENATE(C2089,E2089,G2089,I2089)</f>
        <v/>
      </c>
    </row>
    <row r="2090" spans="1:17" x14ac:dyDescent="0.25">
      <c r="A2090">
        <v>3294</v>
      </c>
      <c r="P2090">
        <v>0</v>
      </c>
      <c r="Q2090" t="str">
        <f>CONCATENATE(C2090,E2090,G2090,I2090)</f>
        <v/>
      </c>
    </row>
    <row r="2091" spans="1:17" x14ac:dyDescent="0.25">
      <c r="A2091">
        <v>3295</v>
      </c>
      <c r="P2091">
        <v>0</v>
      </c>
      <c r="Q2091" t="str">
        <f>CONCATENATE(C2091,E2091,G2091,I2091)</f>
        <v/>
      </c>
    </row>
    <row r="2092" spans="1:17" x14ac:dyDescent="0.25">
      <c r="A2092">
        <v>3296</v>
      </c>
      <c r="P2092">
        <v>0</v>
      </c>
      <c r="Q2092" t="str">
        <f>CONCATENATE(C2092,E2092,G2092,I2092)</f>
        <v/>
      </c>
    </row>
    <row r="2093" spans="1:17" x14ac:dyDescent="0.25">
      <c r="A2093">
        <v>3297</v>
      </c>
      <c r="P2093">
        <v>0</v>
      </c>
      <c r="Q2093" t="str">
        <f>CONCATENATE(C2093,E2093,G2093,I2093)</f>
        <v/>
      </c>
    </row>
    <row r="2094" spans="1:17" x14ac:dyDescent="0.25">
      <c r="A2094">
        <v>3298</v>
      </c>
      <c r="P2094">
        <v>0</v>
      </c>
      <c r="Q2094" t="str">
        <f>CONCATENATE(C2094,E2094,G2094,I2094)</f>
        <v/>
      </c>
    </row>
    <row r="2095" spans="1:17" x14ac:dyDescent="0.25">
      <c r="A2095">
        <v>3299</v>
      </c>
      <c r="P2095">
        <v>0</v>
      </c>
      <c r="Q2095" t="str">
        <f>CONCATENATE(C2095,E2095,G2095,I2095)</f>
        <v/>
      </c>
    </row>
    <row r="2096" spans="1:17" x14ac:dyDescent="0.25">
      <c r="A2096">
        <v>3300</v>
      </c>
      <c r="P2096">
        <v>0</v>
      </c>
      <c r="Q2096" t="str">
        <f>CONCATENATE(C2096,E2096,G2096,I2096)</f>
        <v/>
      </c>
    </row>
    <row r="2097" spans="1:17" x14ac:dyDescent="0.25">
      <c r="A2097">
        <v>3301</v>
      </c>
      <c r="P2097">
        <v>0</v>
      </c>
      <c r="Q2097" t="str">
        <f>CONCATENATE(C2097,E2097,G2097,I2097)</f>
        <v/>
      </c>
    </row>
    <row r="2098" spans="1:17" x14ac:dyDescent="0.25">
      <c r="A2098">
        <v>3302</v>
      </c>
      <c r="P2098">
        <v>0</v>
      </c>
      <c r="Q2098" t="str">
        <f>CONCATENATE(C2098,E2098,G2098,I2098)</f>
        <v/>
      </c>
    </row>
    <row r="2099" spans="1:17" x14ac:dyDescent="0.25">
      <c r="A2099">
        <v>3303</v>
      </c>
      <c r="P2099">
        <v>0</v>
      </c>
      <c r="Q2099" t="str">
        <f>CONCATENATE(C2099,E2099,G2099,I2099)</f>
        <v/>
      </c>
    </row>
    <row r="2100" spans="1:17" x14ac:dyDescent="0.25">
      <c r="A2100">
        <v>3304</v>
      </c>
      <c r="P2100">
        <v>0</v>
      </c>
      <c r="Q2100" t="str">
        <f>CONCATENATE(C2100,E2100,G2100,I2100)</f>
        <v/>
      </c>
    </row>
    <row r="2101" spans="1:17" x14ac:dyDescent="0.25">
      <c r="A2101">
        <v>3305</v>
      </c>
      <c r="P2101">
        <v>0</v>
      </c>
      <c r="Q2101" t="str">
        <f>CONCATENATE(C2101,E2101,G2101,I2101)</f>
        <v/>
      </c>
    </row>
    <row r="2102" spans="1:17" x14ac:dyDescent="0.25">
      <c r="A2102">
        <v>3306</v>
      </c>
      <c r="P2102">
        <v>0</v>
      </c>
      <c r="Q2102" t="str">
        <f>CONCATENATE(C2102,E2102,G2102,I2102)</f>
        <v/>
      </c>
    </row>
    <row r="2103" spans="1:17" x14ac:dyDescent="0.25">
      <c r="A2103">
        <v>3307</v>
      </c>
      <c r="P2103">
        <v>0</v>
      </c>
      <c r="Q2103" t="str">
        <f>CONCATENATE(C2103,E2103,G2103,I2103)</f>
        <v/>
      </c>
    </row>
    <row r="2104" spans="1:17" x14ac:dyDescent="0.25">
      <c r="A2104">
        <v>3308</v>
      </c>
      <c r="P2104">
        <v>0</v>
      </c>
      <c r="Q2104" t="str">
        <f>CONCATENATE(C2104,E2104,G2104,I2104)</f>
        <v/>
      </c>
    </row>
    <row r="2105" spans="1:17" x14ac:dyDescent="0.25">
      <c r="A2105">
        <v>3309</v>
      </c>
      <c r="P2105">
        <v>0</v>
      </c>
      <c r="Q2105" t="str">
        <f>CONCATENATE(C2105,E2105,G2105,I2105)</f>
        <v/>
      </c>
    </row>
    <row r="2106" spans="1:17" x14ac:dyDescent="0.25">
      <c r="A2106">
        <v>3310</v>
      </c>
      <c r="P2106">
        <v>0</v>
      </c>
      <c r="Q2106" t="str">
        <f>CONCATENATE(C2106,E2106,G2106,I2106)</f>
        <v/>
      </c>
    </row>
    <row r="2107" spans="1:17" x14ac:dyDescent="0.25">
      <c r="A2107">
        <v>3311</v>
      </c>
      <c r="P2107">
        <v>0</v>
      </c>
      <c r="Q2107" t="str">
        <f>CONCATENATE(C2107,E2107,G2107,I2107)</f>
        <v/>
      </c>
    </row>
    <row r="2108" spans="1:17" x14ac:dyDescent="0.25">
      <c r="A2108">
        <v>3312</v>
      </c>
      <c r="P2108">
        <v>0</v>
      </c>
      <c r="Q2108" t="str">
        <f>CONCATENATE(C2108,E2108,G2108,I2108)</f>
        <v/>
      </c>
    </row>
    <row r="2109" spans="1:17" x14ac:dyDescent="0.25">
      <c r="A2109">
        <v>3313</v>
      </c>
      <c r="P2109">
        <v>0</v>
      </c>
      <c r="Q2109" t="str">
        <f>CONCATENATE(C2109,E2109,G2109,I2109)</f>
        <v/>
      </c>
    </row>
    <row r="2110" spans="1:17" x14ac:dyDescent="0.25">
      <c r="A2110">
        <v>3314</v>
      </c>
      <c r="P2110">
        <v>0</v>
      </c>
      <c r="Q2110" t="str">
        <f>CONCATENATE(C2110,E2110,G2110,I2110)</f>
        <v/>
      </c>
    </row>
    <row r="2111" spans="1:17" x14ac:dyDescent="0.25">
      <c r="A2111">
        <v>3315</v>
      </c>
      <c r="P2111">
        <v>0</v>
      </c>
      <c r="Q2111" t="str">
        <f>CONCATENATE(C2111,E2111,G2111,I2111)</f>
        <v/>
      </c>
    </row>
    <row r="2112" spans="1:17" x14ac:dyDescent="0.25">
      <c r="A2112">
        <v>3316</v>
      </c>
      <c r="P2112">
        <v>0</v>
      </c>
      <c r="Q2112" t="str">
        <f>CONCATENATE(C2112,E2112,G2112,I2112)</f>
        <v/>
      </c>
    </row>
    <row r="2113" spans="1:17" x14ac:dyDescent="0.25">
      <c r="A2113">
        <v>3317</v>
      </c>
      <c r="P2113">
        <v>0</v>
      </c>
      <c r="Q2113" t="str">
        <f>CONCATENATE(C2113,E2113,G2113,I2113)</f>
        <v/>
      </c>
    </row>
    <row r="2114" spans="1:17" x14ac:dyDescent="0.25">
      <c r="A2114">
        <v>3318</v>
      </c>
      <c r="P2114">
        <v>0</v>
      </c>
      <c r="Q2114" t="str">
        <f>CONCATENATE(C2114,E2114,G2114,I2114)</f>
        <v/>
      </c>
    </row>
    <row r="2115" spans="1:17" x14ac:dyDescent="0.25">
      <c r="A2115">
        <v>3319</v>
      </c>
      <c r="P2115">
        <v>0</v>
      </c>
      <c r="Q2115" t="str">
        <f>CONCATENATE(C2115,E2115,G2115,I2115)</f>
        <v/>
      </c>
    </row>
    <row r="2116" spans="1:17" x14ac:dyDescent="0.25">
      <c r="A2116">
        <v>3320</v>
      </c>
      <c r="P2116">
        <v>0</v>
      </c>
      <c r="Q2116" t="str">
        <f>CONCATENATE(C2116,E2116,G2116,I2116)</f>
        <v/>
      </c>
    </row>
    <row r="2117" spans="1:17" x14ac:dyDescent="0.25">
      <c r="A2117">
        <v>3321</v>
      </c>
      <c r="P2117">
        <v>0</v>
      </c>
      <c r="Q2117" t="str">
        <f>CONCATENATE(C2117,E2117,G2117,I2117)</f>
        <v/>
      </c>
    </row>
    <row r="2118" spans="1:17" x14ac:dyDescent="0.25">
      <c r="A2118">
        <v>3322</v>
      </c>
      <c r="P2118">
        <v>0</v>
      </c>
      <c r="Q2118" t="str">
        <f>CONCATENATE(C2118,E2118,G2118,I2118)</f>
        <v/>
      </c>
    </row>
    <row r="2119" spans="1:17" x14ac:dyDescent="0.25">
      <c r="A2119">
        <v>3323</v>
      </c>
      <c r="P2119">
        <v>0</v>
      </c>
      <c r="Q2119" t="str">
        <f>CONCATENATE(C2119,E2119,G2119,I2119)</f>
        <v/>
      </c>
    </row>
    <row r="2120" spans="1:17" x14ac:dyDescent="0.25">
      <c r="A2120">
        <v>3324</v>
      </c>
      <c r="P2120">
        <v>0</v>
      </c>
      <c r="Q2120" t="str">
        <f>CONCATENATE(C2120,E2120,G2120,I2120)</f>
        <v/>
      </c>
    </row>
    <row r="2121" spans="1:17" x14ac:dyDescent="0.25">
      <c r="A2121">
        <v>3325</v>
      </c>
      <c r="P2121">
        <v>0</v>
      </c>
      <c r="Q2121" t="str">
        <f>CONCATENATE(C2121,E2121,G2121,I2121)</f>
        <v/>
      </c>
    </row>
    <row r="2122" spans="1:17" x14ac:dyDescent="0.25">
      <c r="A2122">
        <v>3326</v>
      </c>
      <c r="P2122">
        <v>0</v>
      </c>
      <c r="Q2122" t="str">
        <f>CONCATENATE(C2122,E2122,G2122,I2122)</f>
        <v/>
      </c>
    </row>
    <row r="2123" spans="1:17" x14ac:dyDescent="0.25">
      <c r="A2123">
        <v>3327</v>
      </c>
      <c r="P2123">
        <v>0</v>
      </c>
      <c r="Q2123" t="str">
        <f>CONCATENATE(C2123,E2123,G2123,I2123)</f>
        <v/>
      </c>
    </row>
    <row r="2124" spans="1:17" x14ac:dyDescent="0.25">
      <c r="A2124">
        <v>3328</v>
      </c>
      <c r="P2124">
        <v>0</v>
      </c>
      <c r="Q2124" t="str">
        <f>CONCATENATE(C2124,E2124,G2124,I2124)</f>
        <v/>
      </c>
    </row>
    <row r="2125" spans="1:17" x14ac:dyDescent="0.25">
      <c r="A2125">
        <v>3329</v>
      </c>
      <c r="P2125">
        <v>0</v>
      </c>
      <c r="Q2125" t="str">
        <f>CONCATENATE(C2125,E2125,G2125,I2125)</f>
        <v/>
      </c>
    </row>
    <row r="2126" spans="1:17" x14ac:dyDescent="0.25">
      <c r="A2126">
        <v>3330</v>
      </c>
      <c r="P2126">
        <v>0</v>
      </c>
      <c r="Q2126" t="str">
        <f>CONCATENATE(C2126,E2126,G2126,I2126)</f>
        <v/>
      </c>
    </row>
    <row r="2127" spans="1:17" x14ac:dyDescent="0.25">
      <c r="A2127">
        <v>3331</v>
      </c>
      <c r="P2127">
        <v>0</v>
      </c>
      <c r="Q2127" t="str">
        <f>CONCATENATE(C2127,E2127,G2127,I2127)</f>
        <v/>
      </c>
    </row>
    <row r="2128" spans="1:17" x14ac:dyDescent="0.25">
      <c r="A2128">
        <v>3332</v>
      </c>
      <c r="P2128">
        <v>0</v>
      </c>
      <c r="Q2128" t="str">
        <f>CONCATENATE(C2128,E2128,G2128,I2128)</f>
        <v/>
      </c>
    </row>
    <row r="2129" spans="1:17" x14ac:dyDescent="0.25">
      <c r="A2129">
        <v>3333</v>
      </c>
      <c r="P2129">
        <v>0</v>
      </c>
      <c r="Q2129" t="str">
        <f>CONCATENATE(C2129,E2129,G2129,I2129)</f>
        <v/>
      </c>
    </row>
    <row r="2130" spans="1:17" x14ac:dyDescent="0.25">
      <c r="A2130">
        <v>3334</v>
      </c>
      <c r="P2130">
        <v>0</v>
      </c>
      <c r="Q2130" t="str">
        <f>CONCATENATE(C2130,E2130,G2130,I2130)</f>
        <v/>
      </c>
    </row>
    <row r="2131" spans="1:17" x14ac:dyDescent="0.25">
      <c r="A2131">
        <v>3335</v>
      </c>
      <c r="P2131">
        <v>0</v>
      </c>
      <c r="Q2131" t="str">
        <f>CONCATENATE(C2131,E2131,G2131,I2131)</f>
        <v/>
      </c>
    </row>
    <row r="2132" spans="1:17" x14ac:dyDescent="0.25">
      <c r="A2132">
        <v>3336</v>
      </c>
      <c r="P2132">
        <v>0</v>
      </c>
      <c r="Q2132" t="str">
        <f>CONCATENATE(C2132,E2132,G2132,I2132)</f>
        <v/>
      </c>
    </row>
    <row r="2133" spans="1:17" x14ac:dyDescent="0.25">
      <c r="A2133">
        <v>3337</v>
      </c>
      <c r="P2133">
        <v>0</v>
      </c>
      <c r="Q2133" t="str">
        <f>CONCATENATE(C2133,E2133,G2133,I2133)</f>
        <v/>
      </c>
    </row>
    <row r="2134" spans="1:17" x14ac:dyDescent="0.25">
      <c r="A2134">
        <v>3338</v>
      </c>
      <c r="P2134">
        <v>0</v>
      </c>
      <c r="Q2134" t="str">
        <f>CONCATENATE(C2134,E2134,G2134,I2134)</f>
        <v/>
      </c>
    </row>
    <row r="2135" spans="1:17" x14ac:dyDescent="0.25">
      <c r="A2135">
        <v>3339</v>
      </c>
      <c r="P2135">
        <v>0</v>
      </c>
      <c r="Q2135" t="str">
        <f>CONCATENATE(C2135,E2135,G2135,I2135)</f>
        <v/>
      </c>
    </row>
    <row r="2136" spans="1:17" x14ac:dyDescent="0.25">
      <c r="A2136">
        <v>3340</v>
      </c>
      <c r="P2136">
        <v>0</v>
      </c>
      <c r="Q2136" t="str">
        <f>CONCATENATE(C2136,E2136,G2136,I2136)</f>
        <v/>
      </c>
    </row>
    <row r="2137" spans="1:17" x14ac:dyDescent="0.25">
      <c r="A2137">
        <v>3341</v>
      </c>
      <c r="P2137">
        <v>0</v>
      </c>
      <c r="Q2137" t="str">
        <f>CONCATENATE(C2137,E2137,G2137,I2137)</f>
        <v/>
      </c>
    </row>
    <row r="2138" spans="1:17" x14ac:dyDescent="0.25">
      <c r="A2138">
        <v>3342</v>
      </c>
      <c r="P2138">
        <v>0</v>
      </c>
      <c r="Q2138" t="str">
        <f>CONCATENATE(C2138,E2138,G2138,I2138)</f>
        <v/>
      </c>
    </row>
    <row r="2139" spans="1:17" x14ac:dyDescent="0.25">
      <c r="A2139">
        <v>3343</v>
      </c>
      <c r="P2139">
        <v>0</v>
      </c>
      <c r="Q2139" t="str">
        <f>CONCATENATE(C2139,E2139,G2139,I2139)</f>
        <v/>
      </c>
    </row>
    <row r="2140" spans="1:17" x14ac:dyDescent="0.25">
      <c r="A2140">
        <v>3344</v>
      </c>
      <c r="P2140">
        <v>0</v>
      </c>
      <c r="Q2140" t="str">
        <f>CONCATENATE(C2140,E2140,G2140,I2140)</f>
        <v/>
      </c>
    </row>
    <row r="2141" spans="1:17" x14ac:dyDescent="0.25">
      <c r="A2141">
        <v>3345</v>
      </c>
      <c r="P2141">
        <v>0</v>
      </c>
      <c r="Q2141" t="str">
        <f>CONCATENATE(C2141,E2141,G2141,I2141)</f>
        <v/>
      </c>
    </row>
    <row r="2142" spans="1:17" x14ac:dyDescent="0.25">
      <c r="A2142">
        <v>3346</v>
      </c>
      <c r="P2142">
        <v>0</v>
      </c>
      <c r="Q2142" t="str">
        <f>CONCATENATE(C2142,E2142,G2142,I2142)</f>
        <v/>
      </c>
    </row>
    <row r="2143" spans="1:17" x14ac:dyDescent="0.25">
      <c r="A2143">
        <v>3347</v>
      </c>
      <c r="P2143">
        <v>0</v>
      </c>
      <c r="Q2143" t="str">
        <f>CONCATENATE(C2143,E2143,G2143,I2143)</f>
        <v/>
      </c>
    </row>
    <row r="2144" spans="1:17" x14ac:dyDescent="0.25">
      <c r="A2144">
        <v>3348</v>
      </c>
      <c r="P2144">
        <v>0</v>
      </c>
      <c r="Q2144" t="str">
        <f>CONCATENATE(C2144,E2144,G2144,I2144)</f>
        <v/>
      </c>
    </row>
    <row r="2145" spans="1:17" x14ac:dyDescent="0.25">
      <c r="A2145">
        <v>3349</v>
      </c>
      <c r="P2145">
        <v>0</v>
      </c>
      <c r="Q2145" t="str">
        <f>CONCATENATE(C2145,E2145,G2145,I2145)</f>
        <v/>
      </c>
    </row>
    <row r="2146" spans="1:17" x14ac:dyDescent="0.25">
      <c r="A2146">
        <v>3350</v>
      </c>
      <c r="P2146">
        <v>0</v>
      </c>
      <c r="Q2146" t="str">
        <f>CONCATENATE(C2146,E2146,G2146,I2146)</f>
        <v/>
      </c>
    </row>
    <row r="2147" spans="1:17" x14ac:dyDescent="0.25">
      <c r="A2147">
        <v>3351</v>
      </c>
      <c r="P2147">
        <v>0</v>
      </c>
      <c r="Q2147" t="str">
        <f>CONCATENATE(C2147,E2147,G2147,I2147)</f>
        <v/>
      </c>
    </row>
    <row r="2148" spans="1:17" x14ac:dyDescent="0.25">
      <c r="A2148">
        <v>3352</v>
      </c>
      <c r="P2148">
        <v>0</v>
      </c>
      <c r="Q2148" t="str">
        <f>CONCATENATE(C2148,E2148,G2148,I2148)</f>
        <v/>
      </c>
    </row>
    <row r="2149" spans="1:17" x14ac:dyDescent="0.25">
      <c r="A2149">
        <v>3353</v>
      </c>
      <c r="P2149">
        <v>0</v>
      </c>
      <c r="Q2149" t="str">
        <f>CONCATENATE(C2149,E2149,G2149,I2149)</f>
        <v/>
      </c>
    </row>
    <row r="2150" spans="1:17" x14ac:dyDescent="0.25">
      <c r="A2150">
        <v>3354</v>
      </c>
      <c r="P2150">
        <v>0</v>
      </c>
      <c r="Q2150" t="str">
        <f>CONCATENATE(C2150,E2150,G2150,I2150)</f>
        <v/>
      </c>
    </row>
    <row r="2151" spans="1:17" x14ac:dyDescent="0.25">
      <c r="A2151">
        <v>3355</v>
      </c>
      <c r="P2151">
        <v>0</v>
      </c>
      <c r="Q2151" t="str">
        <f>CONCATENATE(C2151,E2151,G2151,I2151)</f>
        <v/>
      </c>
    </row>
    <row r="2152" spans="1:17" x14ac:dyDescent="0.25">
      <c r="A2152">
        <v>3356</v>
      </c>
      <c r="P2152">
        <v>0</v>
      </c>
      <c r="Q2152" t="str">
        <f>CONCATENATE(C2152,E2152,G2152,I2152)</f>
        <v/>
      </c>
    </row>
    <row r="2153" spans="1:17" x14ac:dyDescent="0.25">
      <c r="A2153">
        <v>3357</v>
      </c>
      <c r="P2153">
        <v>0</v>
      </c>
      <c r="Q2153" t="str">
        <f>CONCATENATE(C2153,E2153,G2153,I2153)</f>
        <v/>
      </c>
    </row>
    <row r="2154" spans="1:17" x14ac:dyDescent="0.25">
      <c r="A2154">
        <v>3358</v>
      </c>
      <c r="P2154">
        <v>0</v>
      </c>
      <c r="Q2154" t="str">
        <f>CONCATENATE(C2154,E2154,G2154,I2154)</f>
        <v/>
      </c>
    </row>
    <row r="2155" spans="1:17" x14ac:dyDescent="0.25">
      <c r="A2155">
        <v>3359</v>
      </c>
      <c r="P2155">
        <v>0</v>
      </c>
      <c r="Q2155" t="str">
        <f>CONCATENATE(C2155,E2155,G2155,I2155)</f>
        <v/>
      </c>
    </row>
    <row r="2156" spans="1:17" x14ac:dyDescent="0.25">
      <c r="A2156">
        <v>3360</v>
      </c>
      <c r="P2156">
        <v>0</v>
      </c>
      <c r="Q2156" t="str">
        <f>CONCATENATE(C2156,E2156,G2156,I2156)</f>
        <v/>
      </c>
    </row>
    <row r="2157" spans="1:17" x14ac:dyDescent="0.25">
      <c r="A2157">
        <v>3361</v>
      </c>
      <c r="P2157">
        <v>0</v>
      </c>
      <c r="Q2157" t="str">
        <f>CONCATENATE(C2157,E2157,G2157,I2157)</f>
        <v/>
      </c>
    </row>
    <row r="2158" spans="1:17" x14ac:dyDescent="0.25">
      <c r="A2158">
        <v>3362</v>
      </c>
      <c r="P2158">
        <v>0</v>
      </c>
      <c r="Q2158" t="str">
        <f>CONCATENATE(C2158,E2158,G2158,I2158)</f>
        <v/>
      </c>
    </row>
    <row r="2159" spans="1:17" x14ac:dyDescent="0.25">
      <c r="A2159">
        <v>3363</v>
      </c>
      <c r="P2159">
        <v>0</v>
      </c>
      <c r="Q2159" t="str">
        <f>CONCATENATE(C2159,E2159,G2159,I2159)</f>
        <v/>
      </c>
    </row>
    <row r="2160" spans="1:17" x14ac:dyDescent="0.25">
      <c r="A2160">
        <v>3364</v>
      </c>
      <c r="P2160">
        <v>0</v>
      </c>
      <c r="Q2160" t="str">
        <f>CONCATENATE(C2160,E2160,G2160,I2160)</f>
        <v/>
      </c>
    </row>
    <row r="2161" spans="1:17" x14ac:dyDescent="0.25">
      <c r="A2161">
        <v>3365</v>
      </c>
      <c r="P2161">
        <v>0</v>
      </c>
      <c r="Q2161" t="str">
        <f>CONCATENATE(C2161,E2161,G2161,I2161)</f>
        <v/>
      </c>
    </row>
    <row r="2162" spans="1:17" x14ac:dyDescent="0.25">
      <c r="A2162">
        <v>3366</v>
      </c>
      <c r="P2162">
        <v>0</v>
      </c>
      <c r="Q2162" t="str">
        <f>CONCATENATE(C2162,E2162,G2162,I2162)</f>
        <v/>
      </c>
    </row>
    <row r="2163" spans="1:17" x14ac:dyDescent="0.25">
      <c r="A2163">
        <v>3367</v>
      </c>
      <c r="P2163">
        <v>0</v>
      </c>
      <c r="Q2163" t="str">
        <f>CONCATENATE(C2163,E2163,G2163,I2163)</f>
        <v/>
      </c>
    </row>
    <row r="2164" spans="1:17" x14ac:dyDescent="0.25">
      <c r="A2164">
        <v>3368</v>
      </c>
      <c r="P2164">
        <v>0</v>
      </c>
      <c r="Q2164" t="str">
        <f>CONCATENATE(C2164,E2164,G2164,I2164)</f>
        <v/>
      </c>
    </row>
    <row r="2165" spans="1:17" x14ac:dyDescent="0.25">
      <c r="A2165">
        <v>3369</v>
      </c>
      <c r="P2165">
        <v>0</v>
      </c>
      <c r="Q2165" t="str">
        <f>CONCATENATE(C2165,E2165,G2165,I2165)</f>
        <v/>
      </c>
    </row>
    <row r="2166" spans="1:17" x14ac:dyDescent="0.25">
      <c r="A2166">
        <v>3370</v>
      </c>
      <c r="P2166">
        <v>0</v>
      </c>
      <c r="Q2166" t="str">
        <f>CONCATENATE(C2166,E2166,G2166,I2166)</f>
        <v/>
      </c>
    </row>
    <row r="2167" spans="1:17" x14ac:dyDescent="0.25">
      <c r="A2167">
        <v>3371</v>
      </c>
      <c r="P2167">
        <v>0</v>
      </c>
      <c r="Q2167" t="str">
        <f>CONCATENATE(C2167,E2167,G2167,I2167)</f>
        <v/>
      </c>
    </row>
    <row r="2168" spans="1:17" x14ac:dyDescent="0.25">
      <c r="A2168">
        <v>3372</v>
      </c>
      <c r="P2168">
        <v>0</v>
      </c>
      <c r="Q2168" t="str">
        <f>CONCATENATE(C2168,E2168,G2168,I2168)</f>
        <v/>
      </c>
    </row>
    <row r="2169" spans="1:17" x14ac:dyDescent="0.25">
      <c r="A2169">
        <v>3373</v>
      </c>
      <c r="P2169">
        <v>0</v>
      </c>
      <c r="Q2169" t="str">
        <f>CONCATENATE(C2169,E2169,G2169,I2169)</f>
        <v/>
      </c>
    </row>
    <row r="2170" spans="1:17" x14ac:dyDescent="0.25">
      <c r="A2170">
        <v>3374</v>
      </c>
      <c r="P2170">
        <v>0</v>
      </c>
      <c r="Q2170" t="str">
        <f>CONCATENATE(C2170,E2170,G2170,I2170)</f>
        <v/>
      </c>
    </row>
    <row r="2171" spans="1:17" x14ac:dyDescent="0.25">
      <c r="A2171">
        <v>3375</v>
      </c>
      <c r="P2171">
        <v>0</v>
      </c>
      <c r="Q2171" t="str">
        <f>CONCATENATE(C2171,E2171,G2171,I2171)</f>
        <v/>
      </c>
    </row>
    <row r="2172" spans="1:17" x14ac:dyDescent="0.25">
      <c r="A2172">
        <v>3376</v>
      </c>
      <c r="P2172">
        <v>0</v>
      </c>
      <c r="Q2172" t="str">
        <f>CONCATENATE(C2172,E2172,G2172,I2172)</f>
        <v/>
      </c>
    </row>
    <row r="2173" spans="1:17" x14ac:dyDescent="0.25">
      <c r="A2173">
        <v>3377</v>
      </c>
      <c r="P2173">
        <v>0</v>
      </c>
      <c r="Q2173" t="str">
        <f>CONCATENATE(C2173,E2173,G2173,I2173)</f>
        <v/>
      </c>
    </row>
    <row r="2174" spans="1:17" x14ac:dyDescent="0.25">
      <c r="A2174">
        <v>3378</v>
      </c>
      <c r="P2174">
        <v>0</v>
      </c>
      <c r="Q2174" t="str">
        <f>CONCATENATE(C2174,E2174,G2174,I2174)</f>
        <v/>
      </c>
    </row>
    <row r="2175" spans="1:17" x14ac:dyDescent="0.25">
      <c r="A2175">
        <v>3379</v>
      </c>
      <c r="P2175">
        <v>0</v>
      </c>
      <c r="Q2175" t="str">
        <f>CONCATENATE(C2175,E2175,G2175,I2175)</f>
        <v/>
      </c>
    </row>
    <row r="2176" spans="1:17" x14ac:dyDescent="0.25">
      <c r="A2176">
        <v>3380</v>
      </c>
      <c r="P2176">
        <v>0</v>
      </c>
      <c r="Q2176" t="str">
        <f>CONCATENATE(C2176,E2176,G2176,I2176)</f>
        <v/>
      </c>
    </row>
    <row r="2177" spans="1:17" x14ac:dyDescent="0.25">
      <c r="A2177">
        <v>3381</v>
      </c>
      <c r="P2177">
        <v>0</v>
      </c>
      <c r="Q2177" t="str">
        <f>CONCATENATE(C2177,E2177,G2177,I2177)</f>
        <v/>
      </c>
    </row>
    <row r="2178" spans="1:17" x14ac:dyDescent="0.25">
      <c r="A2178">
        <v>3382</v>
      </c>
      <c r="P2178">
        <v>0</v>
      </c>
      <c r="Q2178" t="str">
        <f>CONCATENATE(C2178,E2178,G2178,I2178)</f>
        <v/>
      </c>
    </row>
    <row r="2179" spans="1:17" x14ac:dyDescent="0.25">
      <c r="A2179">
        <v>3383</v>
      </c>
      <c r="P2179">
        <v>0</v>
      </c>
      <c r="Q2179" t="str">
        <f>CONCATENATE(C2179,E2179,G2179,I2179)</f>
        <v/>
      </c>
    </row>
    <row r="2180" spans="1:17" x14ac:dyDescent="0.25">
      <c r="A2180">
        <v>3384</v>
      </c>
      <c r="P2180">
        <v>0</v>
      </c>
      <c r="Q2180" t="str">
        <f>CONCATENATE(C2180,E2180,G2180,I2180)</f>
        <v/>
      </c>
    </row>
    <row r="2181" spans="1:17" x14ac:dyDescent="0.25">
      <c r="A2181">
        <v>3385</v>
      </c>
      <c r="P2181">
        <v>0</v>
      </c>
      <c r="Q2181" t="str">
        <f>CONCATENATE(C2181,E2181,G2181,I2181)</f>
        <v/>
      </c>
    </row>
    <row r="2182" spans="1:17" x14ac:dyDescent="0.25">
      <c r="A2182">
        <v>3386</v>
      </c>
      <c r="P2182">
        <v>0</v>
      </c>
      <c r="Q2182" t="str">
        <f>CONCATENATE(C2182,E2182,G2182,I2182)</f>
        <v/>
      </c>
    </row>
    <row r="2183" spans="1:17" x14ac:dyDescent="0.25">
      <c r="A2183">
        <v>3387</v>
      </c>
      <c r="P2183">
        <v>0</v>
      </c>
      <c r="Q2183" t="str">
        <f>CONCATENATE(C2183,E2183,G2183,I2183)</f>
        <v/>
      </c>
    </row>
    <row r="2184" spans="1:17" x14ac:dyDescent="0.25">
      <c r="A2184">
        <v>3388</v>
      </c>
      <c r="P2184">
        <v>0</v>
      </c>
      <c r="Q2184" t="str">
        <f>CONCATENATE(C2184,E2184,G2184,I2184)</f>
        <v/>
      </c>
    </row>
    <row r="2185" spans="1:17" x14ac:dyDescent="0.25">
      <c r="A2185">
        <v>3389</v>
      </c>
      <c r="P2185">
        <v>0</v>
      </c>
      <c r="Q2185" t="str">
        <f>CONCATENATE(C2185,E2185,G2185,I2185)</f>
        <v/>
      </c>
    </row>
    <row r="2186" spans="1:17" x14ac:dyDescent="0.25">
      <c r="A2186">
        <v>3390</v>
      </c>
      <c r="P2186">
        <v>0</v>
      </c>
      <c r="Q2186" t="str">
        <f>CONCATENATE(C2186,E2186,G2186,I2186)</f>
        <v/>
      </c>
    </row>
    <row r="2187" spans="1:17" x14ac:dyDescent="0.25">
      <c r="A2187">
        <v>3391</v>
      </c>
      <c r="P2187">
        <v>0</v>
      </c>
      <c r="Q2187" t="str">
        <f>CONCATENATE(C2187,E2187,G2187,I2187)</f>
        <v/>
      </c>
    </row>
    <row r="2188" spans="1:17" x14ac:dyDescent="0.25">
      <c r="A2188">
        <v>3392</v>
      </c>
      <c r="P2188">
        <v>0</v>
      </c>
      <c r="Q2188" t="str">
        <f>CONCATENATE(C2188,E2188,G2188,I2188)</f>
        <v/>
      </c>
    </row>
    <row r="2189" spans="1:17" x14ac:dyDescent="0.25">
      <c r="A2189">
        <v>3393</v>
      </c>
      <c r="P2189">
        <v>0</v>
      </c>
      <c r="Q2189" t="str">
        <f>CONCATENATE(C2189,E2189,G2189,I2189)</f>
        <v/>
      </c>
    </row>
    <row r="2190" spans="1:17" x14ac:dyDescent="0.25">
      <c r="A2190">
        <v>3394</v>
      </c>
      <c r="P2190">
        <v>0</v>
      </c>
      <c r="Q2190" t="str">
        <f>CONCATENATE(C2190,E2190,G2190,I2190)</f>
        <v/>
      </c>
    </row>
    <row r="2191" spans="1:17" x14ac:dyDescent="0.25">
      <c r="A2191">
        <v>3395</v>
      </c>
      <c r="P2191">
        <v>0</v>
      </c>
      <c r="Q2191" t="str">
        <f>CONCATENATE(C2191,E2191,G2191,I2191)</f>
        <v/>
      </c>
    </row>
    <row r="2192" spans="1:17" x14ac:dyDescent="0.25">
      <c r="A2192">
        <v>3396</v>
      </c>
      <c r="P2192">
        <v>0</v>
      </c>
      <c r="Q2192" t="str">
        <f>CONCATENATE(C2192,E2192,G2192,I2192)</f>
        <v/>
      </c>
    </row>
    <row r="2193" spans="1:17" x14ac:dyDescent="0.25">
      <c r="A2193">
        <v>3397</v>
      </c>
      <c r="P2193">
        <v>0</v>
      </c>
      <c r="Q2193" t="str">
        <f>CONCATENATE(C2193,E2193,G2193,I2193)</f>
        <v/>
      </c>
    </row>
    <row r="2194" spans="1:17" x14ac:dyDescent="0.25">
      <c r="A2194">
        <v>3398</v>
      </c>
      <c r="P2194">
        <v>0</v>
      </c>
      <c r="Q2194" t="str">
        <f>CONCATENATE(C2194,E2194,G2194,I2194)</f>
        <v/>
      </c>
    </row>
    <row r="2195" spans="1:17" x14ac:dyDescent="0.25">
      <c r="A2195">
        <v>3399</v>
      </c>
      <c r="P2195">
        <v>0</v>
      </c>
      <c r="Q2195" t="str">
        <f>CONCATENATE(C2195,E2195,G2195,I2195)</f>
        <v/>
      </c>
    </row>
    <row r="2196" spans="1:17" x14ac:dyDescent="0.25">
      <c r="A2196">
        <v>3400</v>
      </c>
      <c r="P2196">
        <v>0</v>
      </c>
      <c r="Q2196" t="str">
        <f>CONCATENATE(C2196,E2196,G2196,I2196)</f>
        <v/>
      </c>
    </row>
    <row r="2197" spans="1:17" x14ac:dyDescent="0.25">
      <c r="A2197">
        <v>3401</v>
      </c>
      <c r="P2197">
        <v>0</v>
      </c>
      <c r="Q2197" t="str">
        <f>CONCATENATE(C2197,E2197,G2197,I2197)</f>
        <v/>
      </c>
    </row>
    <row r="2198" spans="1:17" x14ac:dyDescent="0.25">
      <c r="A2198">
        <v>3402</v>
      </c>
      <c r="P2198">
        <v>0</v>
      </c>
      <c r="Q2198" t="str">
        <f>CONCATENATE(C2198,E2198,G2198,I2198)</f>
        <v/>
      </c>
    </row>
    <row r="2199" spans="1:17" x14ac:dyDescent="0.25">
      <c r="A2199">
        <v>3403</v>
      </c>
      <c r="P2199">
        <v>0</v>
      </c>
      <c r="Q2199" t="str">
        <f>CONCATENATE(C2199,E2199,G2199,I2199)</f>
        <v/>
      </c>
    </row>
    <row r="2200" spans="1:17" x14ac:dyDescent="0.25">
      <c r="A2200">
        <v>3404</v>
      </c>
      <c r="P2200">
        <v>0</v>
      </c>
      <c r="Q2200" t="str">
        <f>CONCATENATE(C2200,E2200,G2200,I2200)</f>
        <v/>
      </c>
    </row>
    <row r="2201" spans="1:17" x14ac:dyDescent="0.25">
      <c r="A2201">
        <v>3405</v>
      </c>
      <c r="P2201">
        <v>0</v>
      </c>
      <c r="Q2201" t="str">
        <f>CONCATENATE(C2201,E2201,G2201,I2201)</f>
        <v/>
      </c>
    </row>
    <row r="2202" spans="1:17" x14ac:dyDescent="0.25">
      <c r="A2202">
        <v>3406</v>
      </c>
      <c r="P2202">
        <v>0</v>
      </c>
      <c r="Q2202" t="str">
        <f>CONCATENATE(C2202,E2202,G2202,I2202)</f>
        <v/>
      </c>
    </row>
    <row r="2203" spans="1:17" x14ac:dyDescent="0.25">
      <c r="A2203">
        <v>3407</v>
      </c>
      <c r="P2203">
        <v>0</v>
      </c>
      <c r="Q2203" t="str">
        <f>CONCATENATE(C2203,E2203,G2203,I2203)</f>
        <v/>
      </c>
    </row>
    <row r="2204" spans="1:17" x14ac:dyDescent="0.25">
      <c r="A2204">
        <v>3408</v>
      </c>
      <c r="P2204">
        <v>0</v>
      </c>
      <c r="Q2204" t="str">
        <f>CONCATENATE(C2204,E2204,G2204,I2204)</f>
        <v/>
      </c>
    </row>
    <row r="2205" spans="1:17" x14ac:dyDescent="0.25">
      <c r="A2205">
        <v>3409</v>
      </c>
      <c r="P2205">
        <v>0</v>
      </c>
      <c r="Q2205" t="str">
        <f>CONCATENATE(C2205,E2205,G2205,I2205)</f>
        <v/>
      </c>
    </row>
    <row r="2206" spans="1:17" x14ac:dyDescent="0.25">
      <c r="A2206">
        <v>3410</v>
      </c>
      <c r="P2206">
        <v>0</v>
      </c>
      <c r="Q2206" t="str">
        <f>CONCATENATE(C2206,E2206,G2206,I2206)</f>
        <v/>
      </c>
    </row>
    <row r="2207" spans="1:17" x14ac:dyDescent="0.25">
      <c r="A2207">
        <v>3411</v>
      </c>
      <c r="P2207">
        <v>0</v>
      </c>
      <c r="Q2207" t="str">
        <f>CONCATENATE(C2207,E2207,G2207,I2207)</f>
        <v/>
      </c>
    </row>
    <row r="2208" spans="1:17" x14ac:dyDescent="0.25">
      <c r="A2208">
        <v>3412</v>
      </c>
      <c r="P2208">
        <v>0</v>
      </c>
      <c r="Q2208" t="str">
        <f>CONCATENATE(C2208,E2208,G2208,I2208)</f>
        <v/>
      </c>
    </row>
    <row r="2209" spans="1:17" x14ac:dyDescent="0.25">
      <c r="A2209">
        <v>3413</v>
      </c>
      <c r="P2209">
        <v>0</v>
      </c>
      <c r="Q2209" t="str">
        <f>CONCATENATE(C2209,E2209,G2209,I2209)</f>
        <v/>
      </c>
    </row>
    <row r="2210" spans="1:17" x14ac:dyDescent="0.25">
      <c r="A2210">
        <v>3414</v>
      </c>
      <c r="P2210">
        <v>0</v>
      </c>
      <c r="Q2210" t="str">
        <f>CONCATENATE(C2210,E2210,G2210,I2210)</f>
        <v/>
      </c>
    </row>
    <row r="2211" spans="1:17" x14ac:dyDescent="0.25">
      <c r="A2211">
        <v>3415</v>
      </c>
      <c r="P2211">
        <v>0</v>
      </c>
      <c r="Q2211" t="str">
        <f>CONCATENATE(C2211,E2211,G2211,I2211)</f>
        <v/>
      </c>
    </row>
    <row r="2212" spans="1:17" x14ac:dyDescent="0.25">
      <c r="A2212">
        <v>3416</v>
      </c>
      <c r="P2212">
        <v>0</v>
      </c>
      <c r="Q2212" t="str">
        <f>CONCATENATE(C2212,E2212,G2212,I2212)</f>
        <v/>
      </c>
    </row>
    <row r="2213" spans="1:17" x14ac:dyDescent="0.25">
      <c r="A2213">
        <v>3417</v>
      </c>
      <c r="P2213">
        <v>0</v>
      </c>
      <c r="Q2213" t="str">
        <f>CONCATENATE(C2213,E2213,G2213,I2213)</f>
        <v/>
      </c>
    </row>
    <row r="2214" spans="1:17" x14ac:dyDescent="0.25">
      <c r="A2214">
        <v>3418</v>
      </c>
      <c r="P2214">
        <v>0</v>
      </c>
      <c r="Q2214" t="str">
        <f>CONCATENATE(C2214,E2214,G2214,I2214)</f>
        <v/>
      </c>
    </row>
    <row r="2215" spans="1:17" x14ac:dyDescent="0.25">
      <c r="A2215">
        <v>3419</v>
      </c>
      <c r="P2215">
        <v>0</v>
      </c>
      <c r="Q2215" t="str">
        <f>CONCATENATE(C2215,E2215,G2215,I2215)</f>
        <v/>
      </c>
    </row>
    <row r="2216" spans="1:17" x14ac:dyDescent="0.25">
      <c r="A2216">
        <v>3420</v>
      </c>
      <c r="P2216">
        <v>0</v>
      </c>
      <c r="Q2216" t="str">
        <f>CONCATENATE(C2216,E2216,G2216,I2216)</f>
        <v/>
      </c>
    </row>
    <row r="2217" spans="1:17" x14ac:dyDescent="0.25">
      <c r="A2217">
        <v>3421</v>
      </c>
      <c r="P2217">
        <v>0</v>
      </c>
      <c r="Q2217" t="str">
        <f>CONCATENATE(C2217,E2217,G2217,I2217)</f>
        <v/>
      </c>
    </row>
    <row r="2218" spans="1:17" x14ac:dyDescent="0.25">
      <c r="A2218">
        <v>3422</v>
      </c>
      <c r="P2218">
        <v>0</v>
      </c>
      <c r="Q2218" t="str">
        <f>CONCATENATE(C2218,E2218,G2218,I2218)</f>
        <v/>
      </c>
    </row>
    <row r="2219" spans="1:17" x14ac:dyDescent="0.25">
      <c r="A2219">
        <v>3423</v>
      </c>
      <c r="P2219">
        <v>0</v>
      </c>
      <c r="Q2219" t="str">
        <f>CONCATENATE(C2219,E2219,G2219,I2219)</f>
        <v/>
      </c>
    </row>
    <row r="2220" spans="1:17" x14ac:dyDescent="0.25">
      <c r="A2220">
        <v>3424</v>
      </c>
      <c r="P2220">
        <v>0</v>
      </c>
      <c r="Q2220" t="str">
        <f>CONCATENATE(C2220,E2220,G2220,I2220)</f>
        <v/>
      </c>
    </row>
    <row r="2221" spans="1:17" x14ac:dyDescent="0.25">
      <c r="A2221">
        <v>3425</v>
      </c>
      <c r="P2221">
        <v>0</v>
      </c>
      <c r="Q2221" t="str">
        <f>CONCATENATE(C2221,E2221,G2221,I2221)</f>
        <v/>
      </c>
    </row>
    <row r="2222" spans="1:17" x14ac:dyDescent="0.25">
      <c r="A2222">
        <v>3426</v>
      </c>
      <c r="P2222">
        <v>0</v>
      </c>
      <c r="Q2222" t="str">
        <f>CONCATENATE(C2222,E2222,G2222,I2222)</f>
        <v/>
      </c>
    </row>
    <row r="2223" spans="1:17" x14ac:dyDescent="0.25">
      <c r="A2223">
        <v>3427</v>
      </c>
      <c r="P2223">
        <v>0</v>
      </c>
      <c r="Q2223" t="str">
        <f>CONCATENATE(C2223,E2223,G2223,I2223)</f>
        <v/>
      </c>
    </row>
    <row r="2224" spans="1:17" x14ac:dyDescent="0.25">
      <c r="A2224">
        <v>3428</v>
      </c>
      <c r="P2224">
        <v>0</v>
      </c>
      <c r="Q2224" t="str">
        <f>CONCATENATE(C2224,E2224,G2224,I2224)</f>
        <v/>
      </c>
    </row>
    <row r="2225" spans="1:17" x14ac:dyDescent="0.25">
      <c r="A2225">
        <v>3429</v>
      </c>
      <c r="P2225">
        <v>0</v>
      </c>
      <c r="Q2225" t="str">
        <f>CONCATENATE(C2225,E2225,G2225,I2225)</f>
        <v/>
      </c>
    </row>
    <row r="2226" spans="1:17" x14ac:dyDescent="0.25">
      <c r="A2226">
        <v>3430</v>
      </c>
      <c r="P2226">
        <v>0</v>
      </c>
      <c r="Q2226" t="str">
        <f>CONCATENATE(C2226,E2226,G2226,I2226)</f>
        <v/>
      </c>
    </row>
    <row r="2227" spans="1:17" x14ac:dyDescent="0.25">
      <c r="A2227">
        <v>3431</v>
      </c>
      <c r="P2227">
        <v>0</v>
      </c>
      <c r="Q2227" t="str">
        <f>CONCATENATE(C2227,E2227,G2227,I2227)</f>
        <v/>
      </c>
    </row>
    <row r="2228" spans="1:17" x14ac:dyDescent="0.25">
      <c r="A2228">
        <v>3432</v>
      </c>
      <c r="P2228">
        <v>0</v>
      </c>
      <c r="Q2228" t="str">
        <f>CONCATENATE(C2228,E2228,G2228,I2228)</f>
        <v/>
      </c>
    </row>
    <row r="2229" spans="1:17" x14ac:dyDescent="0.25">
      <c r="A2229">
        <v>3433</v>
      </c>
      <c r="P2229">
        <v>0</v>
      </c>
      <c r="Q2229" t="str">
        <f>CONCATENATE(C2229,E2229,G2229,I2229)</f>
        <v/>
      </c>
    </row>
    <row r="2230" spans="1:17" x14ac:dyDescent="0.25">
      <c r="A2230">
        <v>3434</v>
      </c>
      <c r="P2230">
        <v>0</v>
      </c>
      <c r="Q2230" t="str">
        <f>CONCATENATE(C2230,E2230,G2230,I2230)</f>
        <v/>
      </c>
    </row>
    <row r="2231" spans="1:17" x14ac:dyDescent="0.25">
      <c r="A2231">
        <v>3435</v>
      </c>
      <c r="P2231">
        <v>0</v>
      </c>
      <c r="Q2231" t="str">
        <f>CONCATENATE(C2231,E2231,G2231,I2231)</f>
        <v/>
      </c>
    </row>
    <row r="2232" spans="1:17" x14ac:dyDescent="0.25">
      <c r="A2232">
        <v>3436</v>
      </c>
      <c r="P2232">
        <v>0</v>
      </c>
      <c r="Q2232" t="str">
        <f>CONCATENATE(C2232,E2232,G2232,I2232)</f>
        <v/>
      </c>
    </row>
    <row r="2233" spans="1:17" x14ac:dyDescent="0.25">
      <c r="A2233">
        <v>3437</v>
      </c>
      <c r="P2233">
        <v>0</v>
      </c>
      <c r="Q2233" t="str">
        <f>CONCATENATE(C2233,E2233,G2233,I2233)</f>
        <v/>
      </c>
    </row>
    <row r="2234" spans="1:17" x14ac:dyDescent="0.25">
      <c r="A2234">
        <v>3438</v>
      </c>
      <c r="P2234">
        <v>0</v>
      </c>
      <c r="Q2234" t="str">
        <f>CONCATENATE(C2234,E2234,G2234,I2234)</f>
        <v/>
      </c>
    </row>
    <row r="2235" spans="1:17" x14ac:dyDescent="0.25">
      <c r="A2235">
        <v>3439</v>
      </c>
      <c r="P2235">
        <v>0</v>
      </c>
      <c r="Q2235" t="str">
        <f>CONCATENATE(C2235,E2235,G2235,I2235)</f>
        <v/>
      </c>
    </row>
    <row r="2236" spans="1:17" x14ac:dyDescent="0.25">
      <c r="A2236">
        <v>3440</v>
      </c>
      <c r="P2236">
        <v>0</v>
      </c>
      <c r="Q2236" t="str">
        <f>CONCATENATE(C2236,E2236,G2236,I2236)</f>
        <v/>
      </c>
    </row>
    <row r="2237" spans="1:17" x14ac:dyDescent="0.25">
      <c r="A2237">
        <v>3441</v>
      </c>
      <c r="P2237">
        <v>0</v>
      </c>
      <c r="Q2237" t="str">
        <f>CONCATENATE(C2237,E2237,G2237,I2237)</f>
        <v/>
      </c>
    </row>
    <row r="2238" spans="1:17" x14ac:dyDescent="0.25">
      <c r="A2238">
        <v>3442</v>
      </c>
      <c r="P2238">
        <v>0</v>
      </c>
      <c r="Q2238" t="str">
        <f>CONCATENATE(C2238,E2238,G2238,I2238)</f>
        <v/>
      </c>
    </row>
    <row r="2239" spans="1:17" x14ac:dyDescent="0.25">
      <c r="A2239">
        <v>3443</v>
      </c>
      <c r="P2239">
        <v>0</v>
      </c>
      <c r="Q2239" t="str">
        <f>CONCATENATE(C2239,E2239,G2239,I2239)</f>
        <v/>
      </c>
    </row>
    <row r="2240" spans="1:17" x14ac:dyDescent="0.25">
      <c r="A2240">
        <v>3444</v>
      </c>
      <c r="P2240">
        <v>0</v>
      </c>
      <c r="Q2240" t="str">
        <f>CONCATENATE(C2240,E2240,G2240,I2240)</f>
        <v/>
      </c>
    </row>
    <row r="2241" spans="1:17" x14ac:dyDescent="0.25">
      <c r="A2241">
        <v>3445</v>
      </c>
      <c r="P2241">
        <v>0</v>
      </c>
      <c r="Q2241" t="str">
        <f>CONCATENATE(C2241,E2241,G2241,I2241)</f>
        <v/>
      </c>
    </row>
    <row r="2242" spans="1:17" x14ac:dyDescent="0.25">
      <c r="A2242">
        <v>3446</v>
      </c>
      <c r="P2242">
        <v>0</v>
      </c>
      <c r="Q2242" t="str">
        <f>CONCATENATE(C2242,E2242,G2242,I2242)</f>
        <v/>
      </c>
    </row>
    <row r="2243" spans="1:17" x14ac:dyDescent="0.25">
      <c r="A2243">
        <v>3447</v>
      </c>
      <c r="P2243">
        <v>0</v>
      </c>
      <c r="Q2243" t="str">
        <f>CONCATENATE(C2243,E2243,G2243,I2243)</f>
        <v/>
      </c>
    </row>
    <row r="2244" spans="1:17" x14ac:dyDescent="0.25">
      <c r="A2244">
        <v>3448</v>
      </c>
      <c r="P2244">
        <v>0</v>
      </c>
      <c r="Q2244" t="str">
        <f>CONCATENATE(C2244,E2244,G2244,I2244)</f>
        <v/>
      </c>
    </row>
    <row r="2245" spans="1:17" x14ac:dyDescent="0.25">
      <c r="A2245">
        <v>3449</v>
      </c>
      <c r="P2245">
        <v>0</v>
      </c>
      <c r="Q2245" t="str">
        <f>CONCATENATE(C2245,E2245,G2245,I2245)</f>
        <v/>
      </c>
    </row>
    <row r="2246" spans="1:17" x14ac:dyDescent="0.25">
      <c r="A2246">
        <v>3450</v>
      </c>
      <c r="P2246">
        <v>0</v>
      </c>
      <c r="Q2246" t="str">
        <f>CONCATENATE(C2246,E2246,G2246,I2246)</f>
        <v/>
      </c>
    </row>
    <row r="2247" spans="1:17" x14ac:dyDescent="0.25">
      <c r="A2247">
        <v>3451</v>
      </c>
      <c r="P2247">
        <v>0</v>
      </c>
      <c r="Q2247" t="str">
        <f>CONCATENATE(C2247,E2247,G2247,I2247)</f>
        <v/>
      </c>
    </row>
    <row r="2248" spans="1:17" x14ac:dyDescent="0.25">
      <c r="A2248">
        <v>3452</v>
      </c>
      <c r="P2248">
        <v>0</v>
      </c>
      <c r="Q2248" t="str">
        <f>CONCATENATE(C2248,E2248,G2248,I2248)</f>
        <v/>
      </c>
    </row>
    <row r="2249" spans="1:17" x14ac:dyDescent="0.25">
      <c r="A2249">
        <v>3453</v>
      </c>
      <c r="P2249">
        <v>0</v>
      </c>
      <c r="Q2249" t="str">
        <f>CONCATENATE(C2249,E2249,G2249,I2249)</f>
        <v/>
      </c>
    </row>
    <row r="2250" spans="1:17" x14ac:dyDescent="0.25">
      <c r="A2250">
        <v>3454</v>
      </c>
      <c r="P2250">
        <v>0</v>
      </c>
      <c r="Q2250" t="str">
        <f>CONCATENATE(C2250,E2250,G2250,I2250)</f>
        <v/>
      </c>
    </row>
    <row r="2251" spans="1:17" x14ac:dyDescent="0.25">
      <c r="A2251">
        <v>3455</v>
      </c>
      <c r="P2251">
        <v>0</v>
      </c>
      <c r="Q2251" t="str">
        <f>CONCATENATE(C2251,E2251,G2251,I2251)</f>
        <v/>
      </c>
    </row>
    <row r="2252" spans="1:17" x14ac:dyDescent="0.25">
      <c r="A2252">
        <v>3456</v>
      </c>
      <c r="P2252">
        <v>0</v>
      </c>
      <c r="Q2252" t="str">
        <f>CONCATENATE(C2252,E2252,G2252,I2252)</f>
        <v/>
      </c>
    </row>
    <row r="2253" spans="1:17" x14ac:dyDescent="0.25">
      <c r="A2253">
        <v>3457</v>
      </c>
      <c r="P2253">
        <v>0</v>
      </c>
      <c r="Q2253" t="str">
        <f>CONCATENATE(C2253,E2253,G2253,I2253)</f>
        <v/>
      </c>
    </row>
    <row r="2254" spans="1:17" x14ac:dyDescent="0.25">
      <c r="A2254">
        <v>3458</v>
      </c>
      <c r="P2254">
        <v>0</v>
      </c>
      <c r="Q2254" t="str">
        <f>CONCATENATE(C2254,E2254,G2254,I2254)</f>
        <v/>
      </c>
    </row>
    <row r="2255" spans="1:17" x14ac:dyDescent="0.25">
      <c r="A2255">
        <v>3459</v>
      </c>
      <c r="P2255">
        <v>0</v>
      </c>
      <c r="Q2255" t="str">
        <f>CONCATENATE(C2255,E2255,G2255,I2255)</f>
        <v/>
      </c>
    </row>
    <row r="2256" spans="1:17" x14ac:dyDescent="0.25">
      <c r="A2256">
        <v>3460</v>
      </c>
      <c r="P2256">
        <v>0</v>
      </c>
      <c r="Q2256" t="str">
        <f>CONCATENATE(C2256,E2256,G2256,I2256)</f>
        <v/>
      </c>
    </row>
    <row r="2257" spans="1:17" x14ac:dyDescent="0.25">
      <c r="A2257">
        <v>3461</v>
      </c>
      <c r="P2257">
        <v>0</v>
      </c>
      <c r="Q2257" t="str">
        <f>CONCATENATE(C2257,E2257,G2257,I2257)</f>
        <v/>
      </c>
    </row>
    <row r="2258" spans="1:17" x14ac:dyDescent="0.25">
      <c r="A2258">
        <v>3462</v>
      </c>
      <c r="P2258">
        <v>0</v>
      </c>
      <c r="Q2258" t="str">
        <f>CONCATENATE(C2258,E2258,G2258,I2258)</f>
        <v/>
      </c>
    </row>
    <row r="2259" spans="1:17" x14ac:dyDescent="0.25">
      <c r="A2259">
        <v>3463</v>
      </c>
      <c r="P2259">
        <v>0</v>
      </c>
      <c r="Q2259" t="str">
        <f>CONCATENATE(C2259,E2259,G2259,I2259)</f>
        <v/>
      </c>
    </row>
    <row r="2260" spans="1:17" x14ac:dyDescent="0.25">
      <c r="A2260">
        <v>3464</v>
      </c>
      <c r="P2260">
        <v>0</v>
      </c>
      <c r="Q2260" t="str">
        <f>CONCATENATE(C2260,E2260,G2260,I2260)</f>
        <v/>
      </c>
    </row>
    <row r="2261" spans="1:17" x14ac:dyDescent="0.25">
      <c r="A2261">
        <v>3465</v>
      </c>
      <c r="P2261">
        <v>0</v>
      </c>
      <c r="Q2261" t="str">
        <f>CONCATENATE(C2261,E2261,G2261,I2261)</f>
        <v/>
      </c>
    </row>
    <row r="2262" spans="1:17" x14ac:dyDescent="0.25">
      <c r="A2262">
        <v>3466</v>
      </c>
      <c r="P2262">
        <v>0</v>
      </c>
      <c r="Q2262" t="str">
        <f>CONCATENATE(C2262,E2262,G2262,I2262)</f>
        <v/>
      </c>
    </row>
    <row r="2263" spans="1:17" x14ac:dyDescent="0.25">
      <c r="A2263">
        <v>3467</v>
      </c>
      <c r="P2263">
        <v>0</v>
      </c>
      <c r="Q2263" t="str">
        <f>CONCATENATE(C2263,E2263,G2263,I2263)</f>
        <v/>
      </c>
    </row>
    <row r="2264" spans="1:17" x14ac:dyDescent="0.25">
      <c r="A2264">
        <v>3468</v>
      </c>
      <c r="P2264">
        <v>0</v>
      </c>
      <c r="Q2264" t="str">
        <f>CONCATENATE(C2264,E2264,G2264,I2264)</f>
        <v/>
      </c>
    </row>
    <row r="2265" spans="1:17" x14ac:dyDescent="0.25">
      <c r="A2265">
        <v>3469</v>
      </c>
      <c r="P2265">
        <v>0</v>
      </c>
      <c r="Q2265" t="str">
        <f>CONCATENATE(C2265,E2265,G2265,I2265)</f>
        <v/>
      </c>
    </row>
    <row r="2266" spans="1:17" x14ac:dyDescent="0.25">
      <c r="A2266">
        <v>3470</v>
      </c>
      <c r="P2266">
        <v>0</v>
      </c>
      <c r="Q2266" t="str">
        <f>CONCATENATE(C2266,E2266,G2266,I2266)</f>
        <v/>
      </c>
    </row>
    <row r="2267" spans="1:17" x14ac:dyDescent="0.25">
      <c r="A2267">
        <v>3471</v>
      </c>
      <c r="P2267">
        <v>0</v>
      </c>
      <c r="Q2267" t="str">
        <f>CONCATENATE(C2267,E2267,G2267,I2267)</f>
        <v/>
      </c>
    </row>
    <row r="2268" spans="1:17" x14ac:dyDescent="0.25">
      <c r="A2268">
        <v>3472</v>
      </c>
      <c r="P2268">
        <v>0</v>
      </c>
      <c r="Q2268" t="str">
        <f>CONCATENATE(C2268,E2268,G2268,I2268)</f>
        <v/>
      </c>
    </row>
    <row r="2269" spans="1:17" x14ac:dyDescent="0.25">
      <c r="A2269">
        <v>3473</v>
      </c>
      <c r="P2269">
        <v>0</v>
      </c>
      <c r="Q2269" t="str">
        <f>CONCATENATE(C2269,E2269,G2269,I2269)</f>
        <v/>
      </c>
    </row>
    <row r="2270" spans="1:17" x14ac:dyDescent="0.25">
      <c r="A2270">
        <v>3474</v>
      </c>
      <c r="P2270">
        <v>0</v>
      </c>
      <c r="Q2270" t="str">
        <f>CONCATENATE(C2270,E2270,G2270,I2270)</f>
        <v/>
      </c>
    </row>
    <row r="2271" spans="1:17" x14ac:dyDescent="0.25">
      <c r="A2271">
        <v>3475</v>
      </c>
      <c r="P2271">
        <v>0</v>
      </c>
      <c r="Q2271" t="str">
        <f>CONCATENATE(C2271,E2271,G2271,I2271)</f>
        <v/>
      </c>
    </row>
    <row r="2272" spans="1:17" x14ac:dyDescent="0.25">
      <c r="A2272">
        <v>3476</v>
      </c>
      <c r="P2272">
        <v>0</v>
      </c>
      <c r="Q2272" t="str">
        <f>CONCATENATE(C2272,E2272,G2272,I2272)</f>
        <v/>
      </c>
    </row>
    <row r="2273" spans="1:17" x14ac:dyDescent="0.25">
      <c r="A2273">
        <v>3477</v>
      </c>
      <c r="P2273">
        <v>0</v>
      </c>
      <c r="Q2273" t="str">
        <f>CONCATENATE(C2273,E2273,G2273,I2273)</f>
        <v/>
      </c>
    </row>
    <row r="2274" spans="1:17" x14ac:dyDescent="0.25">
      <c r="A2274">
        <v>3478</v>
      </c>
      <c r="P2274">
        <v>0</v>
      </c>
      <c r="Q2274" t="str">
        <f>CONCATENATE(C2274,E2274,G2274,I2274)</f>
        <v/>
      </c>
    </row>
    <row r="2275" spans="1:17" x14ac:dyDescent="0.25">
      <c r="A2275">
        <v>3479</v>
      </c>
      <c r="P2275">
        <v>0</v>
      </c>
      <c r="Q2275" t="str">
        <f>CONCATENATE(C2275,E2275,G2275,I2275)</f>
        <v/>
      </c>
    </row>
    <row r="2276" spans="1:17" x14ac:dyDescent="0.25">
      <c r="A2276">
        <v>3480</v>
      </c>
      <c r="P2276">
        <v>0</v>
      </c>
      <c r="Q2276" t="str">
        <f>CONCATENATE(C2276,E2276,G2276,I2276)</f>
        <v/>
      </c>
    </row>
    <row r="2277" spans="1:17" x14ac:dyDescent="0.25">
      <c r="A2277">
        <v>3481</v>
      </c>
      <c r="P2277">
        <v>0</v>
      </c>
      <c r="Q2277" t="str">
        <f>CONCATENATE(C2277,E2277,G2277,I2277)</f>
        <v/>
      </c>
    </row>
    <row r="2278" spans="1:17" x14ac:dyDescent="0.25">
      <c r="A2278">
        <v>3482</v>
      </c>
      <c r="P2278">
        <v>0</v>
      </c>
      <c r="Q2278" t="str">
        <f>CONCATENATE(C2278,E2278,G2278,I2278)</f>
        <v/>
      </c>
    </row>
    <row r="2279" spans="1:17" x14ac:dyDescent="0.25">
      <c r="A2279">
        <v>3483</v>
      </c>
      <c r="P2279">
        <v>0</v>
      </c>
      <c r="Q2279" t="str">
        <f>CONCATENATE(C2279,E2279,G2279,I2279)</f>
        <v/>
      </c>
    </row>
    <row r="2280" spans="1:17" x14ac:dyDescent="0.25">
      <c r="A2280">
        <v>3484</v>
      </c>
      <c r="P2280">
        <v>0</v>
      </c>
      <c r="Q2280" t="str">
        <f>CONCATENATE(C2280,E2280,G2280,I2280)</f>
        <v/>
      </c>
    </row>
    <row r="2281" spans="1:17" x14ac:dyDescent="0.25">
      <c r="A2281">
        <v>3485</v>
      </c>
      <c r="P2281">
        <v>0</v>
      </c>
      <c r="Q2281" t="str">
        <f>CONCATENATE(C2281,E2281,G2281,I2281)</f>
        <v/>
      </c>
    </row>
    <row r="2282" spans="1:17" x14ac:dyDescent="0.25">
      <c r="A2282">
        <v>3486</v>
      </c>
      <c r="P2282">
        <v>0</v>
      </c>
      <c r="Q2282" t="str">
        <f>CONCATENATE(C2282,E2282,G2282,I2282)</f>
        <v/>
      </c>
    </row>
    <row r="2283" spans="1:17" x14ac:dyDescent="0.25">
      <c r="A2283">
        <v>3487</v>
      </c>
      <c r="P2283">
        <v>0</v>
      </c>
      <c r="Q2283" t="str">
        <f>CONCATENATE(C2283,E2283,G2283,I2283)</f>
        <v/>
      </c>
    </row>
    <row r="2284" spans="1:17" x14ac:dyDescent="0.25">
      <c r="A2284">
        <v>3488</v>
      </c>
      <c r="P2284">
        <v>0</v>
      </c>
      <c r="Q2284" t="str">
        <f>CONCATENATE(C2284,E2284,G2284,I2284)</f>
        <v/>
      </c>
    </row>
    <row r="2285" spans="1:17" x14ac:dyDescent="0.25">
      <c r="A2285">
        <v>3489</v>
      </c>
      <c r="P2285">
        <v>0</v>
      </c>
      <c r="Q2285" t="str">
        <f>CONCATENATE(C2285,E2285,G2285,I2285)</f>
        <v/>
      </c>
    </row>
    <row r="2286" spans="1:17" x14ac:dyDescent="0.25">
      <c r="A2286">
        <v>3490</v>
      </c>
      <c r="P2286">
        <v>0</v>
      </c>
      <c r="Q2286" t="str">
        <f>CONCATENATE(C2286,E2286,G2286,I2286)</f>
        <v/>
      </c>
    </row>
    <row r="2287" spans="1:17" x14ac:dyDescent="0.25">
      <c r="A2287">
        <v>3491</v>
      </c>
      <c r="P2287">
        <v>0</v>
      </c>
      <c r="Q2287" t="str">
        <f>CONCATENATE(C2287,E2287,G2287,I2287)</f>
        <v/>
      </c>
    </row>
    <row r="2288" spans="1:17" x14ac:dyDescent="0.25">
      <c r="A2288">
        <v>3492</v>
      </c>
      <c r="P2288">
        <v>0</v>
      </c>
      <c r="Q2288" t="str">
        <f>CONCATENATE(C2288,E2288,G2288,I2288)</f>
        <v/>
      </c>
    </row>
    <row r="2289" spans="1:17" x14ac:dyDescent="0.25">
      <c r="A2289">
        <v>3493</v>
      </c>
      <c r="P2289">
        <v>0</v>
      </c>
      <c r="Q2289" t="str">
        <f>CONCATENATE(C2289,E2289,G2289,I2289)</f>
        <v/>
      </c>
    </row>
    <row r="2290" spans="1:17" x14ac:dyDescent="0.25">
      <c r="A2290">
        <v>3494</v>
      </c>
      <c r="P2290">
        <v>0</v>
      </c>
      <c r="Q2290" t="str">
        <f>CONCATENATE(C2290,E2290,G2290,I2290)</f>
        <v/>
      </c>
    </row>
    <row r="2291" spans="1:17" x14ac:dyDescent="0.25">
      <c r="A2291">
        <v>3495</v>
      </c>
      <c r="P2291">
        <v>0</v>
      </c>
      <c r="Q2291" t="str">
        <f>CONCATENATE(C2291,E2291,G2291,I2291)</f>
        <v/>
      </c>
    </row>
    <row r="2292" spans="1:17" x14ac:dyDescent="0.25">
      <c r="A2292">
        <v>3496</v>
      </c>
      <c r="P2292">
        <v>0</v>
      </c>
      <c r="Q2292" t="str">
        <f>CONCATENATE(C2292,E2292,G2292,I2292)</f>
        <v/>
      </c>
    </row>
    <row r="2293" spans="1:17" x14ac:dyDescent="0.25">
      <c r="A2293">
        <v>3497</v>
      </c>
      <c r="P2293">
        <v>0</v>
      </c>
      <c r="Q2293" t="str">
        <f>CONCATENATE(C2293,E2293,G2293,I2293)</f>
        <v/>
      </c>
    </row>
    <row r="2294" spans="1:17" x14ac:dyDescent="0.25">
      <c r="A2294">
        <v>3498</v>
      </c>
      <c r="P2294">
        <v>0</v>
      </c>
      <c r="Q2294" t="str">
        <f>CONCATENATE(C2294,E2294,G2294,I2294)</f>
        <v/>
      </c>
    </row>
    <row r="2295" spans="1:17" x14ac:dyDescent="0.25">
      <c r="A2295">
        <v>3499</v>
      </c>
      <c r="P2295">
        <v>0</v>
      </c>
      <c r="Q2295" t="str">
        <f>CONCATENATE(C2295,E2295,G2295,I2295)</f>
        <v/>
      </c>
    </row>
    <row r="2296" spans="1:17" x14ac:dyDescent="0.25">
      <c r="A2296">
        <v>3500</v>
      </c>
      <c r="P2296">
        <v>0</v>
      </c>
      <c r="Q2296" t="str">
        <f>CONCATENATE(C2296,E2296,G2296,I2296)</f>
        <v/>
      </c>
    </row>
    <row r="2297" spans="1:17" x14ac:dyDescent="0.25">
      <c r="A2297">
        <v>3501</v>
      </c>
      <c r="P2297">
        <v>0</v>
      </c>
      <c r="Q2297" t="str">
        <f>CONCATENATE(C2297,E2297,G2297,I2297)</f>
        <v/>
      </c>
    </row>
    <row r="2298" spans="1:17" x14ac:dyDescent="0.25">
      <c r="A2298">
        <v>3502</v>
      </c>
      <c r="P2298">
        <v>0</v>
      </c>
      <c r="Q2298" t="str">
        <f>CONCATENATE(C2298,E2298,G2298,I2298)</f>
        <v/>
      </c>
    </row>
    <row r="2299" spans="1:17" x14ac:dyDescent="0.25">
      <c r="A2299">
        <v>3503</v>
      </c>
      <c r="P2299">
        <v>0</v>
      </c>
      <c r="Q2299" t="str">
        <f>CONCATENATE(C2299,E2299,G2299,I2299)</f>
        <v/>
      </c>
    </row>
    <row r="2300" spans="1:17" x14ac:dyDescent="0.25">
      <c r="A2300">
        <v>3504</v>
      </c>
      <c r="P2300">
        <v>0</v>
      </c>
      <c r="Q2300" t="str">
        <f>CONCATENATE(C2300,E2300,G2300,I2300)</f>
        <v/>
      </c>
    </row>
    <row r="2301" spans="1:17" x14ac:dyDescent="0.25">
      <c r="A2301">
        <v>3505</v>
      </c>
      <c r="P2301">
        <v>0</v>
      </c>
      <c r="Q2301" t="str">
        <f>CONCATENATE(C2301,E2301,G2301,I2301)</f>
        <v/>
      </c>
    </row>
    <row r="2302" spans="1:17" x14ac:dyDescent="0.25">
      <c r="A2302">
        <v>3506</v>
      </c>
      <c r="P2302">
        <v>0</v>
      </c>
      <c r="Q2302" t="str">
        <f>CONCATENATE(C2302,E2302,G2302,I2302)</f>
        <v/>
      </c>
    </row>
    <row r="2303" spans="1:17" x14ac:dyDescent="0.25">
      <c r="A2303">
        <v>3507</v>
      </c>
      <c r="P2303">
        <v>0</v>
      </c>
      <c r="Q2303" t="str">
        <f>CONCATENATE(C2303,E2303,G2303,I2303)</f>
        <v/>
      </c>
    </row>
    <row r="2304" spans="1:17" x14ac:dyDescent="0.25">
      <c r="A2304">
        <v>3508</v>
      </c>
      <c r="P2304">
        <v>0</v>
      </c>
      <c r="Q2304" t="str">
        <f>CONCATENATE(C2304,E2304,G2304,I2304)</f>
        <v/>
      </c>
    </row>
    <row r="2305" spans="1:17" x14ac:dyDescent="0.25">
      <c r="A2305">
        <v>3509</v>
      </c>
      <c r="P2305">
        <v>0</v>
      </c>
      <c r="Q2305" t="str">
        <f>CONCATENATE(C2305,E2305,G2305,I2305)</f>
        <v/>
      </c>
    </row>
    <row r="2306" spans="1:17" x14ac:dyDescent="0.25">
      <c r="A2306">
        <v>3510</v>
      </c>
      <c r="P2306">
        <v>0</v>
      </c>
      <c r="Q2306" t="str">
        <f>CONCATENATE(C2306,E2306,G2306,I2306)</f>
        <v/>
      </c>
    </row>
    <row r="2307" spans="1:17" x14ac:dyDescent="0.25">
      <c r="A2307">
        <v>3511</v>
      </c>
      <c r="P2307">
        <v>0</v>
      </c>
      <c r="Q2307" t="str">
        <f>CONCATENATE(C2307,E2307,G2307,I2307)</f>
        <v/>
      </c>
    </row>
    <row r="2308" spans="1:17" x14ac:dyDescent="0.25">
      <c r="A2308">
        <v>3512</v>
      </c>
      <c r="P2308">
        <v>0</v>
      </c>
      <c r="Q2308" t="str">
        <f>CONCATENATE(C2308,E2308,G2308,I2308)</f>
        <v/>
      </c>
    </row>
    <row r="2309" spans="1:17" x14ac:dyDescent="0.25">
      <c r="A2309">
        <v>3513</v>
      </c>
      <c r="P2309">
        <v>0</v>
      </c>
      <c r="Q2309" t="str">
        <f>CONCATENATE(C2309,E2309,G2309,I2309)</f>
        <v/>
      </c>
    </row>
    <row r="2310" spans="1:17" x14ac:dyDescent="0.25">
      <c r="A2310">
        <v>3514</v>
      </c>
      <c r="P2310">
        <v>0</v>
      </c>
      <c r="Q2310" t="str">
        <f>CONCATENATE(C2310,E2310,G2310,I2310)</f>
        <v/>
      </c>
    </row>
    <row r="2311" spans="1:17" x14ac:dyDescent="0.25">
      <c r="A2311">
        <v>3515</v>
      </c>
      <c r="P2311">
        <v>0</v>
      </c>
      <c r="Q2311" t="str">
        <f>CONCATENATE(C2311,E2311,G2311,I2311)</f>
        <v/>
      </c>
    </row>
    <row r="2312" spans="1:17" x14ac:dyDescent="0.25">
      <c r="A2312">
        <v>3516</v>
      </c>
      <c r="P2312">
        <v>0</v>
      </c>
      <c r="Q2312" t="str">
        <f>CONCATENATE(C2312,E2312,G2312,I2312)</f>
        <v/>
      </c>
    </row>
    <row r="2313" spans="1:17" x14ac:dyDescent="0.25">
      <c r="A2313">
        <v>3517</v>
      </c>
      <c r="P2313">
        <v>0</v>
      </c>
      <c r="Q2313" t="str">
        <f>CONCATENATE(C2313,E2313,G2313,I2313)</f>
        <v/>
      </c>
    </row>
    <row r="2314" spans="1:17" x14ac:dyDescent="0.25">
      <c r="A2314">
        <v>3518</v>
      </c>
      <c r="P2314">
        <v>0</v>
      </c>
      <c r="Q2314" t="str">
        <f>CONCATENATE(C2314,E2314,G2314,I2314)</f>
        <v/>
      </c>
    </row>
    <row r="2315" spans="1:17" x14ac:dyDescent="0.25">
      <c r="A2315">
        <v>3519</v>
      </c>
      <c r="P2315">
        <v>0</v>
      </c>
      <c r="Q2315" t="str">
        <f>CONCATENATE(C2315,E2315,G2315,I2315)</f>
        <v/>
      </c>
    </row>
    <row r="2316" spans="1:17" x14ac:dyDescent="0.25">
      <c r="A2316">
        <v>3520</v>
      </c>
      <c r="P2316">
        <v>0</v>
      </c>
      <c r="Q2316" t="str">
        <f>CONCATENATE(C2316,E2316,G2316,I2316)</f>
        <v/>
      </c>
    </row>
    <row r="2317" spans="1:17" x14ac:dyDescent="0.25">
      <c r="A2317">
        <v>3521</v>
      </c>
      <c r="P2317">
        <v>0</v>
      </c>
      <c r="Q2317" t="str">
        <f>CONCATENATE(C2317,E2317,G2317,I2317)</f>
        <v/>
      </c>
    </row>
    <row r="2318" spans="1:17" x14ac:dyDescent="0.25">
      <c r="A2318">
        <v>3522</v>
      </c>
      <c r="P2318">
        <v>0</v>
      </c>
      <c r="Q2318" t="str">
        <f>CONCATENATE(C2318,E2318,G2318,I2318)</f>
        <v/>
      </c>
    </row>
    <row r="2319" spans="1:17" x14ac:dyDescent="0.25">
      <c r="A2319">
        <v>3523</v>
      </c>
      <c r="P2319">
        <v>0</v>
      </c>
      <c r="Q2319" t="str">
        <f>CONCATENATE(C2319,E2319,G2319,I2319)</f>
        <v/>
      </c>
    </row>
    <row r="2320" spans="1:17" x14ac:dyDescent="0.25">
      <c r="A2320">
        <v>3524</v>
      </c>
      <c r="P2320">
        <v>0</v>
      </c>
      <c r="Q2320" t="str">
        <f>CONCATENATE(C2320,E2320,G2320,I2320)</f>
        <v/>
      </c>
    </row>
    <row r="2321" spans="1:17" x14ac:dyDescent="0.25">
      <c r="A2321">
        <v>3525</v>
      </c>
      <c r="P2321">
        <v>0</v>
      </c>
      <c r="Q2321" t="str">
        <f>CONCATENATE(C2321,E2321,G2321,I2321)</f>
        <v/>
      </c>
    </row>
    <row r="2322" spans="1:17" x14ac:dyDescent="0.25">
      <c r="A2322">
        <v>3526</v>
      </c>
      <c r="P2322">
        <v>0</v>
      </c>
      <c r="Q2322" t="str">
        <f>CONCATENATE(C2322,E2322,G2322,I2322)</f>
        <v/>
      </c>
    </row>
    <row r="2323" spans="1:17" x14ac:dyDescent="0.25">
      <c r="A2323">
        <v>3527</v>
      </c>
      <c r="P2323">
        <v>0</v>
      </c>
      <c r="Q2323" t="str">
        <f>CONCATENATE(C2323,E2323,G2323,I2323)</f>
        <v/>
      </c>
    </row>
    <row r="2324" spans="1:17" x14ac:dyDescent="0.25">
      <c r="A2324">
        <v>3528</v>
      </c>
      <c r="P2324">
        <v>0</v>
      </c>
      <c r="Q2324" t="str">
        <f>CONCATENATE(C2324,E2324,G2324,I2324)</f>
        <v/>
      </c>
    </row>
    <row r="2325" spans="1:17" x14ac:dyDescent="0.25">
      <c r="A2325">
        <v>3529</v>
      </c>
      <c r="P2325">
        <v>0</v>
      </c>
      <c r="Q2325" t="str">
        <f>CONCATENATE(C2325,E2325,G2325,I2325)</f>
        <v/>
      </c>
    </row>
    <row r="2326" spans="1:17" x14ac:dyDescent="0.25">
      <c r="A2326">
        <v>3530</v>
      </c>
      <c r="P2326">
        <v>0</v>
      </c>
      <c r="Q2326" t="str">
        <f>CONCATENATE(C2326,E2326,G2326,I2326)</f>
        <v/>
      </c>
    </row>
    <row r="2327" spans="1:17" x14ac:dyDescent="0.25">
      <c r="A2327">
        <v>3531</v>
      </c>
      <c r="P2327">
        <v>0</v>
      </c>
      <c r="Q2327" t="str">
        <f>CONCATENATE(C2327,E2327,G2327,I2327)</f>
        <v/>
      </c>
    </row>
    <row r="2328" spans="1:17" x14ac:dyDescent="0.25">
      <c r="A2328">
        <v>3532</v>
      </c>
      <c r="P2328">
        <v>0</v>
      </c>
      <c r="Q2328" t="str">
        <f>CONCATENATE(C2328,E2328,G2328,I2328)</f>
        <v/>
      </c>
    </row>
    <row r="2329" spans="1:17" x14ac:dyDescent="0.25">
      <c r="A2329">
        <v>3533</v>
      </c>
      <c r="P2329">
        <v>0</v>
      </c>
      <c r="Q2329" t="str">
        <f>CONCATENATE(C2329,E2329,G2329,I2329)</f>
        <v/>
      </c>
    </row>
    <row r="2330" spans="1:17" x14ac:dyDescent="0.25">
      <c r="A2330">
        <v>3534</v>
      </c>
      <c r="P2330">
        <v>0</v>
      </c>
      <c r="Q2330" t="str">
        <f>CONCATENATE(C2330,E2330,G2330,I2330)</f>
        <v/>
      </c>
    </row>
    <row r="2331" spans="1:17" x14ac:dyDescent="0.25">
      <c r="A2331">
        <v>3535</v>
      </c>
      <c r="P2331">
        <v>0</v>
      </c>
      <c r="Q2331" t="str">
        <f>CONCATENATE(C2331,E2331,G2331,I2331)</f>
        <v/>
      </c>
    </row>
    <row r="2332" spans="1:17" x14ac:dyDescent="0.25">
      <c r="A2332">
        <v>3536</v>
      </c>
      <c r="P2332">
        <v>0</v>
      </c>
      <c r="Q2332" t="str">
        <f>CONCATENATE(C2332,E2332,G2332,I2332)</f>
        <v/>
      </c>
    </row>
    <row r="2333" spans="1:17" x14ac:dyDescent="0.25">
      <c r="A2333">
        <v>3537</v>
      </c>
      <c r="P2333">
        <v>0</v>
      </c>
      <c r="Q2333" t="str">
        <f>CONCATENATE(C2333,E2333,G2333,I2333)</f>
        <v/>
      </c>
    </row>
    <row r="2334" spans="1:17" x14ac:dyDescent="0.25">
      <c r="A2334">
        <v>3538</v>
      </c>
      <c r="P2334">
        <v>0</v>
      </c>
      <c r="Q2334" t="str">
        <f>CONCATENATE(C2334,E2334,G2334,I2334)</f>
        <v/>
      </c>
    </row>
    <row r="2335" spans="1:17" x14ac:dyDescent="0.25">
      <c r="A2335">
        <v>3539</v>
      </c>
      <c r="P2335">
        <v>0</v>
      </c>
      <c r="Q2335" t="str">
        <f>CONCATENATE(C2335,E2335,G2335,I2335)</f>
        <v/>
      </c>
    </row>
    <row r="2336" spans="1:17" x14ac:dyDescent="0.25">
      <c r="A2336">
        <v>3540</v>
      </c>
      <c r="P2336">
        <v>0</v>
      </c>
      <c r="Q2336" t="str">
        <f>CONCATENATE(C2336,E2336,G2336,I2336)</f>
        <v/>
      </c>
    </row>
    <row r="2337" spans="1:17" x14ac:dyDescent="0.25">
      <c r="A2337">
        <v>3541</v>
      </c>
      <c r="P2337">
        <v>0</v>
      </c>
      <c r="Q2337" t="str">
        <f>CONCATENATE(C2337,E2337,G2337,I2337)</f>
        <v/>
      </c>
    </row>
    <row r="2338" spans="1:17" x14ac:dyDescent="0.25">
      <c r="A2338">
        <v>3542</v>
      </c>
      <c r="P2338">
        <v>0</v>
      </c>
      <c r="Q2338" t="str">
        <f>CONCATENATE(C2338,E2338,G2338,I2338)</f>
        <v/>
      </c>
    </row>
    <row r="2339" spans="1:17" x14ac:dyDescent="0.25">
      <c r="A2339">
        <v>3543</v>
      </c>
      <c r="P2339">
        <v>0</v>
      </c>
      <c r="Q2339" t="str">
        <f>CONCATENATE(C2339,E2339,G2339,I2339)</f>
        <v/>
      </c>
    </row>
    <row r="2340" spans="1:17" x14ac:dyDescent="0.25">
      <c r="A2340">
        <v>3544</v>
      </c>
      <c r="P2340">
        <v>0</v>
      </c>
      <c r="Q2340" t="str">
        <f>CONCATENATE(C2340,E2340,G2340,I2340)</f>
        <v/>
      </c>
    </row>
    <row r="2341" spans="1:17" x14ac:dyDescent="0.25">
      <c r="A2341">
        <v>3545</v>
      </c>
      <c r="P2341">
        <v>0</v>
      </c>
      <c r="Q2341" t="str">
        <f>CONCATENATE(C2341,E2341,G2341,I2341)</f>
        <v/>
      </c>
    </row>
    <row r="2342" spans="1:17" x14ac:dyDescent="0.25">
      <c r="A2342">
        <v>3546</v>
      </c>
      <c r="P2342">
        <v>0</v>
      </c>
      <c r="Q2342" t="str">
        <f>CONCATENATE(C2342,E2342,G2342,I2342)</f>
        <v/>
      </c>
    </row>
    <row r="2343" spans="1:17" x14ac:dyDescent="0.25">
      <c r="A2343">
        <v>3547</v>
      </c>
      <c r="P2343">
        <v>0</v>
      </c>
      <c r="Q2343" t="str">
        <f>CONCATENATE(C2343,E2343,G2343,I2343)</f>
        <v/>
      </c>
    </row>
    <row r="2344" spans="1:17" x14ac:dyDescent="0.25">
      <c r="A2344">
        <v>3548</v>
      </c>
      <c r="P2344">
        <v>0</v>
      </c>
      <c r="Q2344" t="str">
        <f>CONCATENATE(C2344,E2344,G2344,I2344)</f>
        <v/>
      </c>
    </row>
    <row r="2345" spans="1:17" x14ac:dyDescent="0.25">
      <c r="A2345">
        <v>3549</v>
      </c>
      <c r="P2345">
        <v>0</v>
      </c>
      <c r="Q2345" t="str">
        <f>CONCATENATE(C2345,E2345,G2345,I2345)</f>
        <v/>
      </c>
    </row>
    <row r="2346" spans="1:17" x14ac:dyDescent="0.25">
      <c r="A2346">
        <v>3550</v>
      </c>
      <c r="P2346">
        <v>0</v>
      </c>
      <c r="Q2346" t="str">
        <f>CONCATENATE(C2346,E2346,G2346,I2346)</f>
        <v/>
      </c>
    </row>
    <row r="2347" spans="1:17" x14ac:dyDescent="0.25">
      <c r="A2347">
        <v>3551</v>
      </c>
      <c r="P2347">
        <v>0</v>
      </c>
      <c r="Q2347" t="str">
        <f>CONCATENATE(C2347,E2347,G2347,I2347)</f>
        <v/>
      </c>
    </row>
    <row r="2348" spans="1:17" x14ac:dyDescent="0.25">
      <c r="A2348">
        <v>3552</v>
      </c>
      <c r="P2348">
        <v>0</v>
      </c>
      <c r="Q2348" t="str">
        <f>CONCATENATE(C2348,E2348,G2348,I2348)</f>
        <v/>
      </c>
    </row>
    <row r="2349" spans="1:17" x14ac:dyDescent="0.25">
      <c r="A2349">
        <v>3553</v>
      </c>
      <c r="P2349">
        <v>0</v>
      </c>
      <c r="Q2349" t="str">
        <f>CONCATENATE(C2349,E2349,G2349,I2349)</f>
        <v/>
      </c>
    </row>
    <row r="2350" spans="1:17" x14ac:dyDescent="0.25">
      <c r="A2350">
        <v>3554</v>
      </c>
      <c r="P2350">
        <v>0</v>
      </c>
      <c r="Q2350" t="str">
        <f>CONCATENATE(C2350,E2350,G2350,I2350)</f>
        <v/>
      </c>
    </row>
    <row r="2351" spans="1:17" x14ac:dyDescent="0.25">
      <c r="A2351">
        <v>3555</v>
      </c>
      <c r="P2351">
        <v>0</v>
      </c>
      <c r="Q2351" t="str">
        <f>CONCATENATE(C2351,E2351,G2351,I2351)</f>
        <v/>
      </c>
    </row>
    <row r="2352" spans="1:17" x14ac:dyDescent="0.25">
      <c r="A2352">
        <v>3556</v>
      </c>
      <c r="P2352">
        <v>0</v>
      </c>
      <c r="Q2352" t="str">
        <f>CONCATENATE(C2352,E2352,G2352,I2352)</f>
        <v/>
      </c>
    </row>
    <row r="2353" spans="1:17" x14ac:dyDescent="0.25">
      <c r="A2353">
        <v>3557</v>
      </c>
      <c r="P2353">
        <v>0</v>
      </c>
      <c r="Q2353" t="str">
        <f>CONCATENATE(C2353,E2353,G2353,I2353)</f>
        <v/>
      </c>
    </row>
    <row r="2354" spans="1:17" x14ac:dyDescent="0.25">
      <c r="A2354">
        <v>3558</v>
      </c>
      <c r="P2354">
        <v>0</v>
      </c>
      <c r="Q2354" t="str">
        <f>CONCATENATE(C2354,E2354,G2354,I2354)</f>
        <v/>
      </c>
    </row>
    <row r="2355" spans="1:17" x14ac:dyDescent="0.25">
      <c r="A2355">
        <v>3559</v>
      </c>
      <c r="P2355">
        <v>0</v>
      </c>
      <c r="Q2355" t="str">
        <f>CONCATENATE(C2355,E2355,G2355,I2355)</f>
        <v/>
      </c>
    </row>
    <row r="2356" spans="1:17" x14ac:dyDescent="0.25">
      <c r="A2356">
        <v>3560</v>
      </c>
      <c r="P2356">
        <v>0</v>
      </c>
      <c r="Q2356" t="str">
        <f>CONCATENATE(C2356,E2356,G2356,I2356)</f>
        <v/>
      </c>
    </row>
    <row r="2357" spans="1:17" x14ac:dyDescent="0.25">
      <c r="A2357">
        <v>3561</v>
      </c>
      <c r="P2357">
        <v>0</v>
      </c>
      <c r="Q2357" t="str">
        <f>CONCATENATE(C2357,E2357,G2357,I2357)</f>
        <v/>
      </c>
    </row>
    <row r="2358" spans="1:17" x14ac:dyDescent="0.25">
      <c r="A2358">
        <v>3562</v>
      </c>
      <c r="P2358">
        <v>0</v>
      </c>
      <c r="Q2358" t="str">
        <f>CONCATENATE(C2358,E2358,G2358,I2358)</f>
        <v/>
      </c>
    </row>
    <row r="2359" spans="1:17" x14ac:dyDescent="0.25">
      <c r="A2359">
        <v>3563</v>
      </c>
      <c r="P2359">
        <v>0</v>
      </c>
      <c r="Q2359" t="str">
        <f>CONCATENATE(C2359,E2359,G2359,I2359)</f>
        <v/>
      </c>
    </row>
    <row r="2360" spans="1:17" x14ac:dyDescent="0.25">
      <c r="A2360">
        <v>3564</v>
      </c>
      <c r="P2360">
        <v>0</v>
      </c>
      <c r="Q2360" t="str">
        <f>CONCATENATE(C2360,E2360,G2360,I2360)</f>
        <v/>
      </c>
    </row>
    <row r="2361" spans="1:17" x14ac:dyDescent="0.25">
      <c r="A2361">
        <v>3565</v>
      </c>
      <c r="P2361">
        <v>0</v>
      </c>
      <c r="Q2361" t="str">
        <f>CONCATENATE(C2361,E2361,G2361,I2361)</f>
        <v/>
      </c>
    </row>
    <row r="2362" spans="1:17" x14ac:dyDescent="0.25">
      <c r="A2362">
        <v>3566</v>
      </c>
      <c r="P2362">
        <v>0</v>
      </c>
      <c r="Q2362" t="str">
        <f>CONCATENATE(C2362,E2362,G2362,I2362)</f>
        <v/>
      </c>
    </row>
    <row r="2363" spans="1:17" x14ac:dyDescent="0.25">
      <c r="A2363">
        <v>3567</v>
      </c>
      <c r="P2363">
        <v>0</v>
      </c>
      <c r="Q2363" t="str">
        <f>CONCATENATE(C2363,E2363,G2363,I2363)</f>
        <v/>
      </c>
    </row>
    <row r="2364" spans="1:17" x14ac:dyDescent="0.25">
      <c r="A2364">
        <v>3568</v>
      </c>
      <c r="P2364">
        <v>0</v>
      </c>
      <c r="Q2364" t="str">
        <f>CONCATENATE(C2364,E2364,G2364,I2364)</f>
        <v/>
      </c>
    </row>
    <row r="2365" spans="1:17" x14ac:dyDescent="0.25">
      <c r="A2365">
        <v>3569</v>
      </c>
      <c r="P2365">
        <v>0</v>
      </c>
      <c r="Q2365" t="str">
        <f>CONCATENATE(C2365,E2365,G2365,I2365)</f>
        <v/>
      </c>
    </row>
    <row r="2366" spans="1:17" x14ac:dyDescent="0.25">
      <c r="A2366">
        <v>3570</v>
      </c>
      <c r="P2366">
        <v>0</v>
      </c>
      <c r="Q2366" t="str">
        <f>CONCATENATE(C2366,E2366,G2366,I2366)</f>
        <v/>
      </c>
    </row>
    <row r="2367" spans="1:17" x14ac:dyDescent="0.25">
      <c r="A2367">
        <v>3571</v>
      </c>
      <c r="P2367">
        <v>0</v>
      </c>
      <c r="Q2367" t="str">
        <f>CONCATENATE(C2367,E2367,G2367,I2367)</f>
        <v/>
      </c>
    </row>
    <row r="2368" spans="1:17" x14ac:dyDescent="0.25">
      <c r="A2368">
        <v>3572</v>
      </c>
      <c r="P2368">
        <v>0</v>
      </c>
      <c r="Q2368" t="str">
        <f>CONCATENATE(C2368,E2368,G2368,I2368)</f>
        <v/>
      </c>
    </row>
    <row r="2369" spans="1:17" x14ac:dyDescent="0.25">
      <c r="A2369">
        <v>3573</v>
      </c>
      <c r="P2369">
        <v>0</v>
      </c>
      <c r="Q2369" t="str">
        <f>CONCATENATE(C2369,E2369,G2369,I2369)</f>
        <v/>
      </c>
    </row>
    <row r="2370" spans="1:17" x14ac:dyDescent="0.25">
      <c r="A2370">
        <v>3574</v>
      </c>
      <c r="P2370">
        <v>0</v>
      </c>
      <c r="Q2370" t="str">
        <f>CONCATENATE(C2370,E2370,G2370,I2370)</f>
        <v/>
      </c>
    </row>
    <row r="2371" spans="1:17" x14ac:dyDescent="0.25">
      <c r="A2371">
        <v>3575</v>
      </c>
      <c r="P2371">
        <v>0</v>
      </c>
      <c r="Q2371" t="str">
        <f>CONCATENATE(C2371,E2371,G2371,I2371)</f>
        <v/>
      </c>
    </row>
    <row r="2372" spans="1:17" x14ac:dyDescent="0.25">
      <c r="A2372">
        <v>3576</v>
      </c>
      <c r="P2372">
        <v>0</v>
      </c>
      <c r="Q2372" t="str">
        <f>CONCATENATE(C2372,E2372,G2372,I2372)</f>
        <v/>
      </c>
    </row>
    <row r="2373" spans="1:17" x14ac:dyDescent="0.25">
      <c r="A2373">
        <v>3577</v>
      </c>
      <c r="P2373">
        <v>0</v>
      </c>
      <c r="Q2373" t="str">
        <f>CONCATENATE(C2373,E2373,G2373,I2373)</f>
        <v/>
      </c>
    </row>
    <row r="2374" spans="1:17" x14ac:dyDescent="0.25">
      <c r="A2374">
        <v>3578</v>
      </c>
      <c r="P2374">
        <v>0</v>
      </c>
      <c r="Q2374" t="str">
        <f>CONCATENATE(C2374,E2374,G2374,I2374)</f>
        <v/>
      </c>
    </row>
    <row r="2375" spans="1:17" x14ac:dyDescent="0.25">
      <c r="A2375">
        <v>3579</v>
      </c>
      <c r="P2375">
        <v>0</v>
      </c>
      <c r="Q2375" t="str">
        <f>CONCATENATE(C2375,E2375,G2375,I2375)</f>
        <v/>
      </c>
    </row>
    <row r="2376" spans="1:17" x14ac:dyDescent="0.25">
      <c r="A2376">
        <v>3580</v>
      </c>
      <c r="P2376">
        <v>0</v>
      </c>
      <c r="Q2376" t="str">
        <f>CONCATENATE(C2376,E2376,G2376,I2376)</f>
        <v/>
      </c>
    </row>
    <row r="2377" spans="1:17" x14ac:dyDescent="0.25">
      <c r="A2377">
        <v>3581</v>
      </c>
      <c r="P2377">
        <v>0</v>
      </c>
      <c r="Q2377" t="str">
        <f>CONCATENATE(C2377,E2377,G2377,I2377)</f>
        <v/>
      </c>
    </row>
    <row r="2378" spans="1:17" x14ac:dyDescent="0.25">
      <c r="A2378">
        <v>3582</v>
      </c>
      <c r="P2378">
        <v>0</v>
      </c>
      <c r="Q2378" t="str">
        <f>CONCATENATE(C2378,E2378,G2378,I2378)</f>
        <v/>
      </c>
    </row>
    <row r="2379" spans="1:17" x14ac:dyDescent="0.25">
      <c r="A2379">
        <v>3583</v>
      </c>
      <c r="P2379">
        <v>0</v>
      </c>
      <c r="Q2379" t="str">
        <f>CONCATENATE(C2379,E2379,G2379,I2379)</f>
        <v/>
      </c>
    </row>
    <row r="2380" spans="1:17" x14ac:dyDescent="0.25">
      <c r="A2380">
        <v>3584</v>
      </c>
      <c r="P2380">
        <v>0</v>
      </c>
      <c r="Q2380" t="str">
        <f>CONCATENATE(C2380,E2380,G2380,I2380)</f>
        <v/>
      </c>
    </row>
    <row r="2381" spans="1:17" x14ac:dyDescent="0.25">
      <c r="A2381">
        <v>3585</v>
      </c>
      <c r="P2381">
        <v>0</v>
      </c>
      <c r="Q2381" t="str">
        <f>CONCATENATE(C2381,E2381,G2381,I2381)</f>
        <v/>
      </c>
    </row>
    <row r="2382" spans="1:17" x14ac:dyDescent="0.25">
      <c r="A2382">
        <v>3586</v>
      </c>
      <c r="P2382">
        <v>0</v>
      </c>
      <c r="Q2382" t="str">
        <f>CONCATENATE(C2382,E2382,G2382,I2382)</f>
        <v/>
      </c>
    </row>
    <row r="2383" spans="1:17" x14ac:dyDescent="0.25">
      <c r="A2383">
        <v>3587</v>
      </c>
      <c r="P2383">
        <v>0</v>
      </c>
      <c r="Q2383" t="str">
        <f>CONCATENATE(C2383,E2383,G2383,I2383)</f>
        <v/>
      </c>
    </row>
    <row r="2384" spans="1:17" x14ac:dyDescent="0.25">
      <c r="A2384">
        <v>3588</v>
      </c>
      <c r="P2384">
        <v>0</v>
      </c>
      <c r="Q2384" t="str">
        <f>CONCATENATE(C2384,E2384,G2384,I2384)</f>
        <v/>
      </c>
    </row>
    <row r="2385" spans="1:17" x14ac:dyDescent="0.25">
      <c r="A2385">
        <v>3589</v>
      </c>
      <c r="P2385">
        <v>0</v>
      </c>
      <c r="Q2385" t="str">
        <f>CONCATENATE(C2385,E2385,G2385,I2385)</f>
        <v/>
      </c>
    </row>
    <row r="2386" spans="1:17" x14ac:dyDescent="0.25">
      <c r="A2386">
        <v>3590</v>
      </c>
      <c r="P2386">
        <v>0</v>
      </c>
      <c r="Q2386" t="str">
        <f>CONCATENATE(C2386,E2386,G2386,I2386)</f>
        <v/>
      </c>
    </row>
    <row r="2387" spans="1:17" x14ac:dyDescent="0.25">
      <c r="A2387">
        <v>3591</v>
      </c>
      <c r="P2387">
        <v>0</v>
      </c>
      <c r="Q2387" t="str">
        <f>CONCATENATE(C2387,E2387,G2387,I2387)</f>
        <v/>
      </c>
    </row>
    <row r="2388" spans="1:17" x14ac:dyDescent="0.25">
      <c r="A2388">
        <v>3592</v>
      </c>
      <c r="P2388">
        <v>0</v>
      </c>
      <c r="Q2388" t="str">
        <f>CONCATENATE(C2388,E2388,G2388,I2388)</f>
        <v/>
      </c>
    </row>
    <row r="2389" spans="1:17" x14ac:dyDescent="0.25">
      <c r="A2389">
        <v>3593</v>
      </c>
      <c r="P2389">
        <v>0</v>
      </c>
      <c r="Q2389" t="str">
        <f>CONCATENATE(C2389,E2389,G2389,I2389)</f>
        <v/>
      </c>
    </row>
    <row r="2390" spans="1:17" x14ac:dyDescent="0.25">
      <c r="A2390">
        <v>3594</v>
      </c>
      <c r="P2390">
        <v>0</v>
      </c>
      <c r="Q2390" t="str">
        <f>CONCATENATE(C2390,E2390,G2390,I2390)</f>
        <v/>
      </c>
    </row>
    <row r="2391" spans="1:17" x14ac:dyDescent="0.25">
      <c r="A2391">
        <v>3595</v>
      </c>
      <c r="P2391">
        <v>0</v>
      </c>
      <c r="Q2391" t="str">
        <f>CONCATENATE(C2391,E2391,G2391,I2391)</f>
        <v/>
      </c>
    </row>
    <row r="2392" spans="1:17" x14ac:dyDescent="0.25">
      <c r="A2392">
        <v>3596</v>
      </c>
      <c r="P2392">
        <v>0</v>
      </c>
      <c r="Q2392" t="str">
        <f>CONCATENATE(C2392,E2392,G2392,I2392)</f>
        <v/>
      </c>
    </row>
    <row r="2393" spans="1:17" x14ac:dyDescent="0.25">
      <c r="A2393">
        <v>3597</v>
      </c>
      <c r="P2393">
        <v>0</v>
      </c>
      <c r="Q2393" t="str">
        <f>CONCATENATE(C2393,E2393,G2393,I2393)</f>
        <v/>
      </c>
    </row>
    <row r="2394" spans="1:17" x14ac:dyDescent="0.25">
      <c r="A2394">
        <v>3598</v>
      </c>
      <c r="P2394">
        <v>0</v>
      </c>
      <c r="Q2394" t="str">
        <f>CONCATENATE(C2394,E2394,G2394,I2394)</f>
        <v/>
      </c>
    </row>
    <row r="2395" spans="1:17" x14ac:dyDescent="0.25">
      <c r="A2395">
        <v>3599</v>
      </c>
      <c r="P2395">
        <v>0</v>
      </c>
      <c r="Q2395" t="str">
        <f>CONCATENATE(C2395,E2395,G2395,I2395)</f>
        <v/>
      </c>
    </row>
    <row r="2396" spans="1:17" x14ac:dyDescent="0.25">
      <c r="A2396">
        <v>3600</v>
      </c>
      <c r="P2396">
        <v>0</v>
      </c>
      <c r="Q2396" t="str">
        <f>CONCATENATE(C2396,E2396,G2396,I2396)</f>
        <v/>
      </c>
    </row>
    <row r="2397" spans="1:17" x14ac:dyDescent="0.25">
      <c r="A2397">
        <v>3601</v>
      </c>
      <c r="P2397">
        <v>0</v>
      </c>
      <c r="Q2397" t="str">
        <f>CONCATENATE(C2397,E2397,G2397,I2397)</f>
        <v/>
      </c>
    </row>
    <row r="2398" spans="1:17" x14ac:dyDescent="0.25">
      <c r="A2398">
        <v>3602</v>
      </c>
      <c r="P2398">
        <v>0</v>
      </c>
      <c r="Q2398" t="str">
        <f>CONCATENATE(C2398,E2398,G2398,I2398)</f>
        <v/>
      </c>
    </row>
    <row r="2399" spans="1:17" x14ac:dyDescent="0.25">
      <c r="A2399">
        <v>3603</v>
      </c>
      <c r="P2399">
        <v>0</v>
      </c>
      <c r="Q2399" t="str">
        <f>CONCATENATE(C2399,E2399,G2399,I2399)</f>
        <v/>
      </c>
    </row>
    <row r="2400" spans="1:17" x14ac:dyDescent="0.25">
      <c r="A2400">
        <v>3604</v>
      </c>
      <c r="P2400">
        <v>0</v>
      </c>
      <c r="Q2400" t="str">
        <f>CONCATENATE(C2400,E2400,G2400,I2400)</f>
        <v/>
      </c>
    </row>
    <row r="2401" spans="1:17" x14ac:dyDescent="0.25">
      <c r="A2401">
        <v>3605</v>
      </c>
      <c r="P2401">
        <v>0</v>
      </c>
      <c r="Q2401" t="str">
        <f>CONCATENATE(C2401,E2401,G2401,I2401)</f>
        <v/>
      </c>
    </row>
    <row r="2402" spans="1:17" x14ac:dyDescent="0.25">
      <c r="A2402">
        <v>3606</v>
      </c>
      <c r="P2402">
        <v>0</v>
      </c>
      <c r="Q2402" t="str">
        <f>CONCATENATE(C2402,E2402,G2402,I2402)</f>
        <v/>
      </c>
    </row>
    <row r="2403" spans="1:17" x14ac:dyDescent="0.25">
      <c r="A2403">
        <v>3607</v>
      </c>
      <c r="P2403">
        <v>0</v>
      </c>
      <c r="Q2403" t="str">
        <f>CONCATENATE(C2403,E2403,G2403,I2403)</f>
        <v/>
      </c>
    </row>
    <row r="2404" spans="1:17" x14ac:dyDescent="0.25">
      <c r="A2404">
        <v>3608</v>
      </c>
      <c r="P2404">
        <v>0</v>
      </c>
      <c r="Q2404" t="str">
        <f>CONCATENATE(C2404,E2404,G2404,I2404)</f>
        <v/>
      </c>
    </row>
    <row r="2405" spans="1:17" x14ac:dyDescent="0.25">
      <c r="A2405">
        <v>3609</v>
      </c>
      <c r="P2405">
        <v>0</v>
      </c>
      <c r="Q2405" t="str">
        <f>CONCATENATE(C2405,E2405,G2405,I2405)</f>
        <v/>
      </c>
    </row>
    <row r="2406" spans="1:17" x14ac:dyDescent="0.25">
      <c r="A2406">
        <v>3610</v>
      </c>
      <c r="P2406">
        <v>0</v>
      </c>
      <c r="Q2406" t="str">
        <f>CONCATENATE(C2406,E2406,G2406,I2406)</f>
        <v/>
      </c>
    </row>
    <row r="2407" spans="1:17" x14ac:dyDescent="0.25">
      <c r="A2407">
        <v>3611</v>
      </c>
      <c r="P2407">
        <v>0</v>
      </c>
      <c r="Q2407" t="str">
        <f>CONCATENATE(C2407,E2407,G2407,I2407)</f>
        <v/>
      </c>
    </row>
    <row r="2408" spans="1:17" x14ac:dyDescent="0.25">
      <c r="A2408">
        <v>3612</v>
      </c>
      <c r="P2408">
        <v>0</v>
      </c>
      <c r="Q2408" t="str">
        <f>CONCATENATE(C2408,E2408,G2408,I2408)</f>
        <v/>
      </c>
    </row>
    <row r="2409" spans="1:17" x14ac:dyDescent="0.25">
      <c r="A2409">
        <v>3613</v>
      </c>
      <c r="P2409">
        <v>0</v>
      </c>
      <c r="Q2409" t="str">
        <f>CONCATENATE(C2409,E2409,G2409,I2409)</f>
        <v/>
      </c>
    </row>
    <row r="2410" spans="1:17" x14ac:dyDescent="0.25">
      <c r="A2410">
        <v>3614</v>
      </c>
      <c r="P2410">
        <v>0</v>
      </c>
      <c r="Q2410" t="str">
        <f>CONCATENATE(C2410,E2410,G2410,I2410)</f>
        <v/>
      </c>
    </row>
    <row r="2411" spans="1:17" x14ac:dyDescent="0.25">
      <c r="A2411">
        <v>3615</v>
      </c>
      <c r="P2411">
        <v>0</v>
      </c>
      <c r="Q2411" t="str">
        <f>CONCATENATE(C2411,E2411,G2411,I2411)</f>
        <v/>
      </c>
    </row>
    <row r="2412" spans="1:17" x14ac:dyDescent="0.25">
      <c r="A2412">
        <v>3616</v>
      </c>
      <c r="P2412">
        <v>0</v>
      </c>
      <c r="Q2412" t="str">
        <f>CONCATENATE(C2412,E2412,G2412,I2412)</f>
        <v/>
      </c>
    </row>
    <row r="2413" spans="1:17" x14ac:dyDescent="0.25">
      <c r="A2413">
        <v>3617</v>
      </c>
      <c r="P2413">
        <v>0</v>
      </c>
      <c r="Q2413" t="str">
        <f>CONCATENATE(C2413,E2413,G2413,I2413)</f>
        <v/>
      </c>
    </row>
    <row r="2414" spans="1:17" x14ac:dyDescent="0.25">
      <c r="A2414">
        <v>3618</v>
      </c>
      <c r="P2414">
        <v>0</v>
      </c>
      <c r="Q2414" t="str">
        <f>CONCATENATE(C2414,E2414,G2414,I2414)</f>
        <v/>
      </c>
    </row>
    <row r="2415" spans="1:17" x14ac:dyDescent="0.25">
      <c r="A2415">
        <v>3619</v>
      </c>
      <c r="P2415">
        <v>0</v>
      </c>
      <c r="Q2415" t="str">
        <f>CONCATENATE(C2415,E2415,G2415,I2415)</f>
        <v/>
      </c>
    </row>
    <row r="2416" spans="1:17" x14ac:dyDescent="0.25">
      <c r="A2416">
        <v>3620</v>
      </c>
      <c r="P2416">
        <v>0</v>
      </c>
      <c r="Q2416" t="str">
        <f>CONCATENATE(C2416,E2416,G2416,I2416)</f>
        <v/>
      </c>
    </row>
    <row r="2417" spans="1:17" x14ac:dyDescent="0.25">
      <c r="A2417">
        <v>3621</v>
      </c>
      <c r="P2417">
        <v>0</v>
      </c>
      <c r="Q2417" t="str">
        <f>CONCATENATE(C2417,E2417,G2417,I2417)</f>
        <v/>
      </c>
    </row>
    <row r="2418" spans="1:17" x14ac:dyDescent="0.25">
      <c r="A2418">
        <v>3622</v>
      </c>
      <c r="P2418">
        <v>0</v>
      </c>
      <c r="Q2418" t="str">
        <f>CONCATENATE(C2418,E2418,G2418,I2418)</f>
        <v/>
      </c>
    </row>
    <row r="2419" spans="1:17" x14ac:dyDescent="0.25">
      <c r="A2419">
        <v>3623</v>
      </c>
      <c r="P2419">
        <v>0</v>
      </c>
      <c r="Q2419" t="str">
        <f>CONCATENATE(C2419,E2419,G2419,I2419)</f>
        <v/>
      </c>
    </row>
    <row r="2420" spans="1:17" x14ac:dyDescent="0.25">
      <c r="A2420">
        <v>3624</v>
      </c>
      <c r="P2420">
        <v>0</v>
      </c>
      <c r="Q2420" t="str">
        <f>CONCATENATE(C2420,E2420,G2420,I2420)</f>
        <v/>
      </c>
    </row>
    <row r="2421" spans="1:17" x14ac:dyDescent="0.25">
      <c r="A2421">
        <v>3625</v>
      </c>
      <c r="P2421">
        <v>0</v>
      </c>
      <c r="Q2421" t="str">
        <f>CONCATENATE(C2421,E2421,G2421,I2421)</f>
        <v/>
      </c>
    </row>
    <row r="2422" spans="1:17" x14ac:dyDescent="0.25">
      <c r="A2422">
        <v>3626</v>
      </c>
      <c r="P2422">
        <v>0</v>
      </c>
      <c r="Q2422" t="str">
        <f>CONCATENATE(C2422,E2422,G2422,I2422)</f>
        <v/>
      </c>
    </row>
    <row r="2423" spans="1:17" x14ac:dyDescent="0.25">
      <c r="A2423">
        <v>3627</v>
      </c>
      <c r="P2423">
        <v>0</v>
      </c>
      <c r="Q2423" t="str">
        <f>CONCATENATE(C2423,E2423,G2423,I2423)</f>
        <v/>
      </c>
    </row>
    <row r="2424" spans="1:17" x14ac:dyDescent="0.25">
      <c r="A2424">
        <v>3628</v>
      </c>
      <c r="P2424">
        <v>0</v>
      </c>
      <c r="Q2424" t="str">
        <f>CONCATENATE(C2424,E2424,G2424,I2424)</f>
        <v/>
      </c>
    </row>
    <row r="2425" spans="1:17" x14ac:dyDescent="0.25">
      <c r="A2425">
        <v>3629</v>
      </c>
      <c r="P2425">
        <v>0</v>
      </c>
      <c r="Q2425" t="str">
        <f>CONCATENATE(C2425,E2425,G2425,I2425)</f>
        <v/>
      </c>
    </row>
    <row r="2426" spans="1:17" x14ac:dyDescent="0.25">
      <c r="A2426">
        <v>3630</v>
      </c>
      <c r="P2426">
        <v>0</v>
      </c>
      <c r="Q2426" t="str">
        <f>CONCATENATE(C2426,E2426,G2426,I2426)</f>
        <v/>
      </c>
    </row>
    <row r="2427" spans="1:17" x14ac:dyDescent="0.25">
      <c r="A2427">
        <v>3631</v>
      </c>
      <c r="P2427">
        <v>0</v>
      </c>
      <c r="Q2427" t="str">
        <f>CONCATENATE(C2427,E2427,G2427,I2427)</f>
        <v/>
      </c>
    </row>
    <row r="2428" spans="1:17" x14ac:dyDescent="0.25">
      <c r="A2428">
        <v>3632</v>
      </c>
      <c r="P2428">
        <v>0</v>
      </c>
      <c r="Q2428" t="str">
        <f>CONCATENATE(C2428,E2428,G2428,I2428)</f>
        <v/>
      </c>
    </row>
    <row r="2429" spans="1:17" x14ac:dyDescent="0.25">
      <c r="A2429">
        <v>3633</v>
      </c>
      <c r="P2429">
        <v>0</v>
      </c>
      <c r="Q2429" t="str">
        <f>CONCATENATE(C2429,E2429,G2429,I2429)</f>
        <v/>
      </c>
    </row>
    <row r="2430" spans="1:17" x14ac:dyDescent="0.25">
      <c r="A2430">
        <v>3634</v>
      </c>
      <c r="P2430">
        <v>0</v>
      </c>
      <c r="Q2430" t="str">
        <f>CONCATENATE(C2430,E2430,G2430,I2430)</f>
        <v/>
      </c>
    </row>
    <row r="2431" spans="1:17" x14ac:dyDescent="0.25">
      <c r="A2431">
        <v>3635</v>
      </c>
      <c r="P2431">
        <v>0</v>
      </c>
      <c r="Q2431" t="str">
        <f>CONCATENATE(C2431,E2431,G2431,I2431)</f>
        <v/>
      </c>
    </row>
    <row r="2432" spans="1:17" x14ac:dyDescent="0.25">
      <c r="A2432">
        <v>3636</v>
      </c>
      <c r="P2432">
        <v>0</v>
      </c>
      <c r="Q2432" t="str">
        <f>CONCATENATE(C2432,E2432,G2432,I2432)</f>
        <v/>
      </c>
    </row>
    <row r="2433" spans="1:17" x14ac:dyDescent="0.25">
      <c r="A2433">
        <v>3637</v>
      </c>
      <c r="P2433">
        <v>0</v>
      </c>
      <c r="Q2433" t="str">
        <f>CONCATENATE(C2433,E2433,G2433,I2433)</f>
        <v/>
      </c>
    </row>
    <row r="2434" spans="1:17" x14ac:dyDescent="0.25">
      <c r="A2434">
        <v>3638</v>
      </c>
      <c r="P2434">
        <v>0</v>
      </c>
      <c r="Q2434" t="str">
        <f>CONCATENATE(C2434,E2434,G2434,I2434)</f>
        <v/>
      </c>
    </row>
    <row r="2435" spans="1:17" x14ac:dyDescent="0.25">
      <c r="A2435">
        <v>3639</v>
      </c>
      <c r="P2435">
        <v>0</v>
      </c>
      <c r="Q2435" t="str">
        <f>CONCATENATE(C2435,E2435,G2435,I2435)</f>
        <v/>
      </c>
    </row>
    <row r="2436" spans="1:17" x14ac:dyDescent="0.25">
      <c r="A2436">
        <v>3640</v>
      </c>
      <c r="P2436">
        <v>0</v>
      </c>
      <c r="Q2436" t="str">
        <f>CONCATENATE(C2436,E2436,G2436,I2436)</f>
        <v/>
      </c>
    </row>
    <row r="2437" spans="1:17" x14ac:dyDescent="0.25">
      <c r="A2437">
        <v>3641</v>
      </c>
      <c r="P2437">
        <v>0</v>
      </c>
      <c r="Q2437" t="str">
        <f>CONCATENATE(C2437,E2437,G2437,I2437)</f>
        <v/>
      </c>
    </row>
    <row r="2438" spans="1:17" x14ac:dyDescent="0.25">
      <c r="A2438">
        <v>3642</v>
      </c>
      <c r="P2438">
        <v>0</v>
      </c>
      <c r="Q2438" t="str">
        <f>CONCATENATE(C2438,E2438,G2438,I2438)</f>
        <v/>
      </c>
    </row>
    <row r="2439" spans="1:17" x14ac:dyDescent="0.25">
      <c r="A2439">
        <v>3643</v>
      </c>
      <c r="P2439">
        <v>0</v>
      </c>
      <c r="Q2439" t="str">
        <f>CONCATENATE(C2439,E2439,G2439,I2439)</f>
        <v/>
      </c>
    </row>
    <row r="2440" spans="1:17" x14ac:dyDescent="0.25">
      <c r="A2440">
        <v>3644</v>
      </c>
      <c r="P2440">
        <v>0</v>
      </c>
      <c r="Q2440" t="str">
        <f>CONCATENATE(C2440,E2440,G2440,I2440)</f>
        <v/>
      </c>
    </row>
    <row r="2441" spans="1:17" x14ac:dyDescent="0.25">
      <c r="A2441">
        <v>3645</v>
      </c>
      <c r="P2441">
        <v>0</v>
      </c>
      <c r="Q2441" t="str">
        <f>CONCATENATE(C2441,E2441,G2441,I2441)</f>
        <v/>
      </c>
    </row>
    <row r="2442" spans="1:17" x14ac:dyDescent="0.25">
      <c r="A2442">
        <v>3646</v>
      </c>
      <c r="P2442">
        <v>0</v>
      </c>
      <c r="Q2442" t="str">
        <f>CONCATENATE(C2442,E2442,G2442,I2442)</f>
        <v/>
      </c>
    </row>
    <row r="2443" spans="1:17" x14ac:dyDescent="0.25">
      <c r="A2443">
        <v>3647</v>
      </c>
      <c r="P2443">
        <v>0</v>
      </c>
      <c r="Q2443" t="str">
        <f>CONCATENATE(C2443,E2443,G2443,I2443)</f>
        <v/>
      </c>
    </row>
    <row r="2444" spans="1:17" x14ac:dyDescent="0.25">
      <c r="A2444">
        <v>3648</v>
      </c>
      <c r="P2444">
        <v>0</v>
      </c>
      <c r="Q2444" t="str">
        <f>CONCATENATE(C2444,E2444,G2444,I2444)</f>
        <v/>
      </c>
    </row>
    <row r="2445" spans="1:17" x14ac:dyDescent="0.25">
      <c r="A2445">
        <v>3649</v>
      </c>
      <c r="P2445">
        <v>0</v>
      </c>
      <c r="Q2445" t="str">
        <f>CONCATENATE(C2445,E2445,G2445,I2445)</f>
        <v/>
      </c>
    </row>
    <row r="2446" spans="1:17" x14ac:dyDescent="0.25">
      <c r="A2446">
        <v>3650</v>
      </c>
      <c r="P2446">
        <v>0</v>
      </c>
      <c r="Q2446" t="str">
        <f>CONCATENATE(C2446,E2446,G2446,I2446)</f>
        <v/>
      </c>
    </row>
    <row r="2447" spans="1:17" x14ac:dyDescent="0.25">
      <c r="A2447">
        <v>3651</v>
      </c>
      <c r="P2447">
        <v>0</v>
      </c>
      <c r="Q2447" t="str">
        <f>CONCATENATE(C2447,E2447,G2447,I2447)</f>
        <v/>
      </c>
    </row>
    <row r="2448" spans="1:17" x14ac:dyDescent="0.25">
      <c r="A2448">
        <v>3652</v>
      </c>
      <c r="P2448">
        <v>0</v>
      </c>
      <c r="Q2448" t="str">
        <f>CONCATENATE(C2448,E2448,G2448,I2448)</f>
        <v/>
      </c>
    </row>
    <row r="2449" spans="1:17" x14ac:dyDescent="0.25">
      <c r="A2449">
        <v>3653</v>
      </c>
      <c r="P2449">
        <v>0</v>
      </c>
      <c r="Q2449" t="str">
        <f>CONCATENATE(C2449,E2449,G2449,I2449)</f>
        <v/>
      </c>
    </row>
    <row r="2450" spans="1:17" x14ac:dyDescent="0.25">
      <c r="A2450">
        <v>3654</v>
      </c>
      <c r="P2450">
        <v>0</v>
      </c>
      <c r="Q2450" t="str">
        <f>CONCATENATE(C2450,E2450,G2450,I2450)</f>
        <v/>
      </c>
    </row>
    <row r="2451" spans="1:17" x14ac:dyDescent="0.25">
      <c r="A2451">
        <v>3655</v>
      </c>
      <c r="P2451">
        <v>0</v>
      </c>
      <c r="Q2451" t="str">
        <f>CONCATENATE(C2451,E2451,G2451,I2451)</f>
        <v/>
      </c>
    </row>
    <row r="2452" spans="1:17" x14ac:dyDescent="0.25">
      <c r="A2452">
        <v>3656</v>
      </c>
      <c r="P2452">
        <v>0</v>
      </c>
      <c r="Q2452" t="str">
        <f>CONCATENATE(C2452,E2452,G2452,I2452)</f>
        <v/>
      </c>
    </row>
    <row r="2453" spans="1:17" x14ac:dyDescent="0.25">
      <c r="A2453">
        <v>3657</v>
      </c>
      <c r="P2453">
        <v>0</v>
      </c>
      <c r="Q2453" t="str">
        <f>CONCATENATE(C2453,E2453,G2453,I2453)</f>
        <v/>
      </c>
    </row>
    <row r="2454" spans="1:17" x14ac:dyDescent="0.25">
      <c r="A2454">
        <v>3658</v>
      </c>
      <c r="P2454">
        <v>0</v>
      </c>
      <c r="Q2454" t="str">
        <f>CONCATENATE(C2454,E2454,G2454,I2454)</f>
        <v/>
      </c>
    </row>
    <row r="2455" spans="1:17" x14ac:dyDescent="0.25">
      <c r="A2455">
        <v>3659</v>
      </c>
      <c r="P2455">
        <v>0</v>
      </c>
      <c r="Q2455" t="str">
        <f>CONCATENATE(C2455,E2455,G2455,I2455)</f>
        <v/>
      </c>
    </row>
    <row r="2456" spans="1:17" x14ac:dyDescent="0.25">
      <c r="A2456">
        <v>3660</v>
      </c>
      <c r="P2456">
        <v>0</v>
      </c>
      <c r="Q2456" t="str">
        <f>CONCATENATE(C2456,E2456,G2456,I2456)</f>
        <v/>
      </c>
    </row>
    <row r="2457" spans="1:17" x14ac:dyDescent="0.25">
      <c r="A2457">
        <v>3661</v>
      </c>
      <c r="P2457">
        <v>0</v>
      </c>
      <c r="Q2457" t="str">
        <f>CONCATENATE(C2457,E2457,G2457,I2457)</f>
        <v/>
      </c>
    </row>
    <row r="2458" spans="1:17" x14ac:dyDescent="0.25">
      <c r="A2458">
        <v>3662</v>
      </c>
      <c r="P2458">
        <v>0</v>
      </c>
      <c r="Q2458" t="str">
        <f>CONCATENATE(C2458,E2458,G2458,I2458)</f>
        <v/>
      </c>
    </row>
    <row r="2459" spans="1:17" x14ac:dyDescent="0.25">
      <c r="A2459">
        <v>3663</v>
      </c>
      <c r="P2459">
        <v>0</v>
      </c>
      <c r="Q2459" t="str">
        <f>CONCATENATE(C2459,E2459,G2459,I2459)</f>
        <v/>
      </c>
    </row>
    <row r="2460" spans="1:17" x14ac:dyDescent="0.25">
      <c r="A2460">
        <v>3664</v>
      </c>
      <c r="P2460">
        <v>0</v>
      </c>
      <c r="Q2460" t="str">
        <f>CONCATENATE(C2460,E2460,G2460,I2460)</f>
        <v/>
      </c>
    </row>
    <row r="2461" spans="1:17" x14ac:dyDescent="0.25">
      <c r="A2461">
        <v>3665</v>
      </c>
      <c r="P2461">
        <v>0</v>
      </c>
      <c r="Q2461" t="str">
        <f>CONCATENATE(C2461,E2461,G2461,I2461)</f>
        <v/>
      </c>
    </row>
    <row r="2462" spans="1:17" x14ac:dyDescent="0.25">
      <c r="A2462">
        <v>3666</v>
      </c>
      <c r="P2462">
        <v>0</v>
      </c>
      <c r="Q2462" t="str">
        <f>CONCATENATE(C2462,E2462,G2462,I2462)</f>
        <v/>
      </c>
    </row>
    <row r="2463" spans="1:17" x14ac:dyDescent="0.25">
      <c r="A2463">
        <v>3667</v>
      </c>
      <c r="P2463">
        <v>0</v>
      </c>
      <c r="Q2463" t="str">
        <f>CONCATENATE(C2463,E2463,G2463,I2463)</f>
        <v/>
      </c>
    </row>
    <row r="2464" spans="1:17" x14ac:dyDescent="0.25">
      <c r="A2464">
        <v>3668</v>
      </c>
      <c r="P2464">
        <v>0</v>
      </c>
      <c r="Q2464" t="str">
        <f>CONCATENATE(C2464,E2464,G2464,I2464)</f>
        <v/>
      </c>
    </row>
    <row r="2465" spans="1:17" x14ac:dyDescent="0.25">
      <c r="A2465">
        <v>3669</v>
      </c>
      <c r="P2465">
        <v>0</v>
      </c>
      <c r="Q2465" t="str">
        <f>CONCATENATE(C2465,E2465,G2465,I2465)</f>
        <v/>
      </c>
    </row>
    <row r="2466" spans="1:17" x14ac:dyDescent="0.25">
      <c r="A2466">
        <v>3670</v>
      </c>
      <c r="P2466">
        <v>0</v>
      </c>
      <c r="Q2466" t="str">
        <f>CONCATENATE(C2466,E2466,G2466,I2466)</f>
        <v/>
      </c>
    </row>
    <row r="2467" spans="1:17" x14ac:dyDescent="0.25">
      <c r="A2467">
        <v>3671</v>
      </c>
      <c r="P2467">
        <v>0</v>
      </c>
      <c r="Q2467" t="str">
        <f>CONCATENATE(C2467,E2467,G2467,I2467)</f>
        <v/>
      </c>
    </row>
    <row r="2468" spans="1:17" x14ac:dyDescent="0.25">
      <c r="A2468">
        <v>3672</v>
      </c>
      <c r="P2468">
        <v>0</v>
      </c>
      <c r="Q2468" t="str">
        <f>CONCATENATE(C2468,E2468,G2468,I2468)</f>
        <v/>
      </c>
    </row>
    <row r="2469" spans="1:17" x14ac:dyDescent="0.25">
      <c r="A2469">
        <v>3673</v>
      </c>
      <c r="P2469">
        <v>0</v>
      </c>
      <c r="Q2469" t="str">
        <f>CONCATENATE(C2469,E2469,G2469,I2469)</f>
        <v/>
      </c>
    </row>
    <row r="2470" spans="1:17" x14ac:dyDescent="0.25">
      <c r="A2470">
        <v>3674</v>
      </c>
      <c r="P2470">
        <v>0</v>
      </c>
      <c r="Q2470" t="str">
        <f>CONCATENATE(C2470,E2470,G2470,I2470)</f>
        <v/>
      </c>
    </row>
    <row r="2471" spans="1:17" x14ac:dyDescent="0.25">
      <c r="A2471">
        <v>3675</v>
      </c>
      <c r="P2471">
        <v>0</v>
      </c>
      <c r="Q2471" t="str">
        <f>CONCATENATE(C2471,E2471,G2471,I2471)</f>
        <v/>
      </c>
    </row>
    <row r="2472" spans="1:17" x14ac:dyDescent="0.25">
      <c r="A2472">
        <v>3676</v>
      </c>
      <c r="P2472">
        <v>0</v>
      </c>
      <c r="Q2472" t="str">
        <f>CONCATENATE(C2472,E2472,G2472,I2472)</f>
        <v/>
      </c>
    </row>
    <row r="2473" spans="1:17" x14ac:dyDescent="0.25">
      <c r="A2473">
        <v>3677</v>
      </c>
      <c r="P2473">
        <v>0</v>
      </c>
      <c r="Q2473" t="str">
        <f>CONCATENATE(C2473,E2473,G2473,I2473)</f>
        <v/>
      </c>
    </row>
    <row r="2474" spans="1:17" x14ac:dyDescent="0.25">
      <c r="A2474">
        <v>3678</v>
      </c>
      <c r="P2474">
        <v>0</v>
      </c>
      <c r="Q2474" t="str">
        <f>CONCATENATE(C2474,E2474,G2474,I2474)</f>
        <v/>
      </c>
    </row>
    <row r="2475" spans="1:17" x14ac:dyDescent="0.25">
      <c r="A2475">
        <v>3679</v>
      </c>
      <c r="P2475">
        <v>0</v>
      </c>
      <c r="Q2475" t="str">
        <f>CONCATENATE(C2475,E2475,G2475,I2475)</f>
        <v/>
      </c>
    </row>
    <row r="2476" spans="1:17" x14ac:dyDescent="0.25">
      <c r="A2476">
        <v>3680</v>
      </c>
      <c r="P2476">
        <v>0</v>
      </c>
      <c r="Q2476" t="str">
        <f>CONCATENATE(C2476,E2476,G2476,I2476)</f>
        <v/>
      </c>
    </row>
    <row r="2477" spans="1:17" x14ac:dyDescent="0.25">
      <c r="A2477">
        <v>3681</v>
      </c>
      <c r="P2477">
        <v>0</v>
      </c>
      <c r="Q2477" t="str">
        <f>CONCATENATE(C2477,E2477,G2477,I2477)</f>
        <v/>
      </c>
    </row>
    <row r="2478" spans="1:17" x14ac:dyDescent="0.25">
      <c r="A2478">
        <v>3682</v>
      </c>
      <c r="P2478">
        <v>0</v>
      </c>
      <c r="Q2478" t="str">
        <f>CONCATENATE(C2478,E2478,G2478,I2478)</f>
        <v/>
      </c>
    </row>
    <row r="2479" spans="1:17" x14ac:dyDescent="0.25">
      <c r="A2479">
        <v>3683</v>
      </c>
      <c r="P2479">
        <v>0</v>
      </c>
      <c r="Q2479" t="str">
        <f>CONCATENATE(C2479,E2479,G2479,I2479)</f>
        <v/>
      </c>
    </row>
    <row r="2480" spans="1:17" x14ac:dyDescent="0.25">
      <c r="A2480">
        <v>3684</v>
      </c>
      <c r="P2480">
        <v>0</v>
      </c>
      <c r="Q2480" t="str">
        <f>CONCATENATE(C2480,E2480,G2480,I2480)</f>
        <v/>
      </c>
    </row>
    <row r="2481" spans="1:17" x14ac:dyDescent="0.25">
      <c r="A2481">
        <v>3685</v>
      </c>
      <c r="P2481">
        <v>0</v>
      </c>
      <c r="Q2481" t="str">
        <f>CONCATENATE(C2481,E2481,G2481,I2481)</f>
        <v/>
      </c>
    </row>
    <row r="2482" spans="1:17" x14ac:dyDescent="0.25">
      <c r="A2482">
        <v>3686</v>
      </c>
      <c r="P2482">
        <v>0</v>
      </c>
      <c r="Q2482" t="str">
        <f>CONCATENATE(C2482,E2482,G2482,I2482)</f>
        <v/>
      </c>
    </row>
    <row r="2483" spans="1:17" x14ac:dyDescent="0.25">
      <c r="A2483">
        <v>3687</v>
      </c>
      <c r="P2483">
        <v>0</v>
      </c>
      <c r="Q2483" t="str">
        <f>CONCATENATE(C2483,E2483,G2483,I2483)</f>
        <v/>
      </c>
    </row>
    <row r="2484" spans="1:17" x14ac:dyDescent="0.25">
      <c r="A2484">
        <v>3688</v>
      </c>
      <c r="P2484">
        <v>0</v>
      </c>
      <c r="Q2484" t="str">
        <f>CONCATENATE(C2484,E2484,G2484,I2484)</f>
        <v/>
      </c>
    </row>
    <row r="2485" spans="1:17" x14ac:dyDescent="0.25">
      <c r="A2485">
        <v>3689</v>
      </c>
      <c r="P2485">
        <v>0</v>
      </c>
      <c r="Q2485" t="str">
        <f>CONCATENATE(C2485,E2485,G2485,I2485)</f>
        <v/>
      </c>
    </row>
    <row r="2486" spans="1:17" x14ac:dyDescent="0.25">
      <c r="A2486">
        <v>3690</v>
      </c>
      <c r="P2486">
        <v>0</v>
      </c>
      <c r="Q2486" t="str">
        <f>CONCATENATE(C2486,E2486,G2486,I2486)</f>
        <v/>
      </c>
    </row>
    <row r="2487" spans="1:17" x14ac:dyDescent="0.25">
      <c r="A2487">
        <v>3691</v>
      </c>
      <c r="P2487">
        <v>0</v>
      </c>
      <c r="Q2487" t="str">
        <f>CONCATENATE(C2487,E2487,G2487,I2487)</f>
        <v/>
      </c>
    </row>
    <row r="2488" spans="1:17" x14ac:dyDescent="0.25">
      <c r="A2488">
        <v>3692</v>
      </c>
      <c r="P2488">
        <v>0</v>
      </c>
      <c r="Q2488" t="str">
        <f>CONCATENATE(C2488,E2488,G2488,I2488)</f>
        <v/>
      </c>
    </row>
    <row r="2489" spans="1:17" x14ac:dyDescent="0.25">
      <c r="A2489">
        <v>3693</v>
      </c>
      <c r="P2489">
        <v>0</v>
      </c>
      <c r="Q2489" t="str">
        <f>CONCATENATE(C2489,E2489,G2489,I2489)</f>
        <v/>
      </c>
    </row>
    <row r="2490" spans="1:17" x14ac:dyDescent="0.25">
      <c r="A2490">
        <v>3694</v>
      </c>
      <c r="P2490">
        <v>0</v>
      </c>
      <c r="Q2490" t="str">
        <f>CONCATENATE(C2490,E2490,G2490,I2490)</f>
        <v/>
      </c>
    </row>
    <row r="2491" spans="1:17" x14ac:dyDescent="0.25">
      <c r="A2491">
        <v>3695</v>
      </c>
      <c r="P2491">
        <v>0</v>
      </c>
      <c r="Q2491" t="str">
        <f>CONCATENATE(C2491,E2491,G2491,I2491)</f>
        <v/>
      </c>
    </row>
    <row r="2492" spans="1:17" x14ac:dyDescent="0.25">
      <c r="A2492">
        <v>3696</v>
      </c>
      <c r="P2492">
        <v>0</v>
      </c>
      <c r="Q2492" t="str">
        <f>CONCATENATE(C2492,E2492,G2492,I2492)</f>
        <v/>
      </c>
    </row>
    <row r="2493" spans="1:17" x14ac:dyDescent="0.25">
      <c r="A2493">
        <v>3697</v>
      </c>
      <c r="P2493">
        <v>0</v>
      </c>
      <c r="Q2493" t="str">
        <f>CONCATENATE(C2493,E2493,G2493,I2493)</f>
        <v/>
      </c>
    </row>
    <row r="2494" spans="1:17" x14ac:dyDescent="0.25">
      <c r="A2494">
        <v>3698</v>
      </c>
      <c r="P2494">
        <v>0</v>
      </c>
      <c r="Q2494" t="str">
        <f>CONCATENATE(C2494,E2494,G2494,I2494)</f>
        <v/>
      </c>
    </row>
    <row r="2495" spans="1:17" x14ac:dyDescent="0.25">
      <c r="A2495">
        <v>3699</v>
      </c>
      <c r="P2495">
        <v>0</v>
      </c>
      <c r="Q2495" t="str">
        <f>CONCATENATE(C2495,E2495,G2495,I2495)</f>
        <v/>
      </c>
    </row>
    <row r="2496" spans="1:17" x14ac:dyDescent="0.25">
      <c r="A2496">
        <v>3700</v>
      </c>
      <c r="P2496">
        <v>0</v>
      </c>
      <c r="Q2496" t="str">
        <f>CONCATENATE(C2496,E2496,G2496,I2496)</f>
        <v/>
      </c>
    </row>
    <row r="2497" spans="1:17" x14ac:dyDescent="0.25">
      <c r="A2497">
        <v>3701</v>
      </c>
      <c r="P2497">
        <v>0</v>
      </c>
      <c r="Q2497" t="str">
        <f>CONCATENATE(C2497,E2497,G2497,I2497)</f>
        <v/>
      </c>
    </row>
    <row r="2498" spans="1:17" x14ac:dyDescent="0.25">
      <c r="A2498">
        <v>3702</v>
      </c>
      <c r="P2498">
        <v>0</v>
      </c>
      <c r="Q2498" t="str">
        <f>CONCATENATE(C2498,E2498,G2498,I2498)</f>
        <v/>
      </c>
    </row>
    <row r="2499" spans="1:17" x14ac:dyDescent="0.25">
      <c r="A2499">
        <v>3703</v>
      </c>
      <c r="P2499">
        <v>0</v>
      </c>
      <c r="Q2499" t="str">
        <f>CONCATENATE(C2499,E2499,G2499,I2499)</f>
        <v/>
      </c>
    </row>
    <row r="2500" spans="1:17" x14ac:dyDescent="0.25">
      <c r="A2500">
        <v>3704</v>
      </c>
      <c r="P2500">
        <v>0</v>
      </c>
      <c r="Q2500" t="str">
        <f>CONCATENATE(C2500,E2500,G2500,I2500)</f>
        <v/>
      </c>
    </row>
    <row r="2501" spans="1:17" x14ac:dyDescent="0.25">
      <c r="A2501">
        <v>3705</v>
      </c>
      <c r="P2501">
        <v>0</v>
      </c>
      <c r="Q2501" t="str">
        <f>CONCATENATE(C2501,E2501,G2501,I2501)</f>
        <v/>
      </c>
    </row>
    <row r="2502" spans="1:17" x14ac:dyDescent="0.25">
      <c r="A2502">
        <v>3706</v>
      </c>
      <c r="P2502">
        <v>0</v>
      </c>
      <c r="Q2502" t="str">
        <f>CONCATENATE(C2502,E2502,G2502,I2502)</f>
        <v/>
      </c>
    </row>
    <row r="2503" spans="1:17" x14ac:dyDescent="0.25">
      <c r="A2503">
        <v>3707</v>
      </c>
      <c r="P2503">
        <v>0</v>
      </c>
      <c r="Q2503" t="str">
        <f>CONCATENATE(C2503,E2503,G2503,I2503)</f>
        <v/>
      </c>
    </row>
    <row r="2504" spans="1:17" x14ac:dyDescent="0.25">
      <c r="A2504">
        <v>3708</v>
      </c>
      <c r="P2504">
        <v>0</v>
      </c>
      <c r="Q2504" t="str">
        <f>CONCATENATE(C2504,E2504,G2504,I2504)</f>
        <v/>
      </c>
    </row>
    <row r="2505" spans="1:17" x14ac:dyDescent="0.25">
      <c r="A2505">
        <v>3709</v>
      </c>
      <c r="P2505">
        <v>0</v>
      </c>
      <c r="Q2505" t="str">
        <f>CONCATENATE(C2505,E2505,G2505,I2505)</f>
        <v/>
      </c>
    </row>
    <row r="2506" spans="1:17" x14ac:dyDescent="0.25">
      <c r="A2506">
        <v>3710</v>
      </c>
      <c r="P2506">
        <v>0</v>
      </c>
      <c r="Q2506" t="str">
        <f>CONCATENATE(C2506,E2506,G2506,I2506)</f>
        <v/>
      </c>
    </row>
    <row r="2507" spans="1:17" x14ac:dyDescent="0.25">
      <c r="A2507">
        <v>3711</v>
      </c>
      <c r="P2507">
        <v>0</v>
      </c>
      <c r="Q2507" t="str">
        <f>CONCATENATE(C2507,E2507,G2507,I2507)</f>
        <v/>
      </c>
    </row>
    <row r="2508" spans="1:17" x14ac:dyDescent="0.25">
      <c r="A2508">
        <v>3712</v>
      </c>
      <c r="P2508">
        <v>0</v>
      </c>
      <c r="Q2508" t="str">
        <f>CONCATENATE(C2508,E2508,G2508,I2508)</f>
        <v/>
      </c>
    </row>
    <row r="2509" spans="1:17" x14ac:dyDescent="0.25">
      <c r="A2509">
        <v>3713</v>
      </c>
      <c r="P2509">
        <v>0</v>
      </c>
      <c r="Q2509" t="str">
        <f>CONCATENATE(C2509,E2509,G2509,I2509)</f>
        <v/>
      </c>
    </row>
    <row r="2510" spans="1:17" x14ac:dyDescent="0.25">
      <c r="A2510">
        <v>3714</v>
      </c>
      <c r="P2510">
        <v>0</v>
      </c>
      <c r="Q2510" t="str">
        <f>CONCATENATE(C2510,E2510,G2510,I2510)</f>
        <v/>
      </c>
    </row>
    <row r="2511" spans="1:17" x14ac:dyDescent="0.25">
      <c r="A2511">
        <v>3715</v>
      </c>
      <c r="P2511">
        <v>0</v>
      </c>
      <c r="Q2511" t="str">
        <f>CONCATENATE(C2511,E2511,G2511,I2511)</f>
        <v/>
      </c>
    </row>
    <row r="2512" spans="1:17" x14ac:dyDescent="0.25">
      <c r="A2512">
        <v>3716</v>
      </c>
      <c r="P2512">
        <v>0</v>
      </c>
      <c r="Q2512" t="str">
        <f>CONCATENATE(C2512,E2512,G2512,I2512)</f>
        <v/>
      </c>
    </row>
    <row r="2513" spans="1:17" x14ac:dyDescent="0.25">
      <c r="A2513">
        <v>3717</v>
      </c>
      <c r="P2513">
        <v>0</v>
      </c>
      <c r="Q2513" t="str">
        <f>CONCATENATE(C2513,E2513,G2513,I2513)</f>
        <v/>
      </c>
    </row>
    <row r="2514" spans="1:17" x14ac:dyDescent="0.25">
      <c r="A2514">
        <v>3718</v>
      </c>
      <c r="P2514">
        <v>0</v>
      </c>
      <c r="Q2514" t="str">
        <f>CONCATENATE(C2514,E2514,G2514,I2514)</f>
        <v/>
      </c>
    </row>
    <row r="2515" spans="1:17" x14ac:dyDescent="0.25">
      <c r="A2515">
        <v>3719</v>
      </c>
      <c r="P2515">
        <v>0</v>
      </c>
      <c r="Q2515" t="str">
        <f>CONCATENATE(C2515,E2515,G2515,I2515)</f>
        <v/>
      </c>
    </row>
    <row r="2516" spans="1:17" x14ac:dyDescent="0.25">
      <c r="A2516">
        <v>3720</v>
      </c>
      <c r="P2516">
        <v>0</v>
      </c>
      <c r="Q2516" t="str">
        <f>CONCATENATE(C2516,E2516,G2516,I2516)</f>
        <v/>
      </c>
    </row>
    <row r="2517" spans="1:17" x14ac:dyDescent="0.25">
      <c r="A2517">
        <v>3721</v>
      </c>
      <c r="P2517">
        <v>0</v>
      </c>
      <c r="Q2517" t="str">
        <f>CONCATENATE(C2517,E2517,G2517,I2517)</f>
        <v/>
      </c>
    </row>
    <row r="2518" spans="1:17" x14ac:dyDescent="0.25">
      <c r="A2518">
        <v>3722</v>
      </c>
      <c r="P2518">
        <v>0</v>
      </c>
      <c r="Q2518" t="str">
        <f>CONCATENATE(C2518,E2518,G2518,I2518)</f>
        <v/>
      </c>
    </row>
    <row r="2519" spans="1:17" x14ac:dyDescent="0.25">
      <c r="A2519">
        <v>3723</v>
      </c>
      <c r="P2519">
        <v>0</v>
      </c>
      <c r="Q2519" t="str">
        <f>CONCATENATE(C2519,E2519,G2519,I2519)</f>
        <v/>
      </c>
    </row>
    <row r="2520" spans="1:17" x14ac:dyDescent="0.25">
      <c r="A2520">
        <v>3724</v>
      </c>
      <c r="P2520">
        <v>0</v>
      </c>
      <c r="Q2520" t="str">
        <f>CONCATENATE(C2520,E2520,G2520,I2520)</f>
        <v/>
      </c>
    </row>
    <row r="2521" spans="1:17" x14ac:dyDescent="0.25">
      <c r="A2521">
        <v>3725</v>
      </c>
      <c r="P2521">
        <v>0</v>
      </c>
      <c r="Q2521" t="str">
        <f>CONCATENATE(C2521,E2521,G2521,I2521)</f>
        <v/>
      </c>
    </row>
    <row r="2522" spans="1:17" x14ac:dyDescent="0.25">
      <c r="A2522">
        <v>3726</v>
      </c>
      <c r="P2522">
        <v>0</v>
      </c>
      <c r="Q2522" t="str">
        <f>CONCATENATE(C2522,E2522,G2522,I2522)</f>
        <v/>
      </c>
    </row>
    <row r="2523" spans="1:17" x14ac:dyDescent="0.25">
      <c r="A2523">
        <v>3727</v>
      </c>
      <c r="P2523">
        <v>0</v>
      </c>
      <c r="Q2523" t="str">
        <f>CONCATENATE(C2523,E2523,G2523,I2523)</f>
        <v/>
      </c>
    </row>
    <row r="2524" spans="1:17" x14ac:dyDescent="0.25">
      <c r="A2524">
        <v>3728</v>
      </c>
      <c r="P2524">
        <v>0</v>
      </c>
      <c r="Q2524" t="str">
        <f>CONCATENATE(C2524,E2524,G2524,I2524)</f>
        <v/>
      </c>
    </row>
    <row r="2525" spans="1:17" x14ac:dyDescent="0.25">
      <c r="A2525">
        <v>3729</v>
      </c>
      <c r="P2525">
        <v>0</v>
      </c>
      <c r="Q2525" t="str">
        <f>CONCATENATE(C2525,E2525,G2525,I2525)</f>
        <v/>
      </c>
    </row>
    <row r="2526" spans="1:17" x14ac:dyDescent="0.25">
      <c r="A2526">
        <v>3730</v>
      </c>
      <c r="P2526">
        <v>0</v>
      </c>
      <c r="Q2526" t="str">
        <f>CONCATENATE(C2526,E2526,G2526,I2526)</f>
        <v/>
      </c>
    </row>
    <row r="2527" spans="1:17" x14ac:dyDescent="0.25">
      <c r="A2527">
        <v>3731</v>
      </c>
      <c r="P2527">
        <v>0</v>
      </c>
      <c r="Q2527" t="str">
        <f>CONCATENATE(C2527,E2527,G2527,I2527)</f>
        <v/>
      </c>
    </row>
    <row r="2528" spans="1:17" x14ac:dyDescent="0.25">
      <c r="A2528">
        <v>3732</v>
      </c>
      <c r="P2528">
        <v>0</v>
      </c>
      <c r="Q2528" t="str">
        <f>CONCATENATE(C2528,E2528,G2528,I2528)</f>
        <v/>
      </c>
    </row>
    <row r="2529" spans="1:17" x14ac:dyDescent="0.25">
      <c r="A2529">
        <v>3733</v>
      </c>
      <c r="P2529">
        <v>0</v>
      </c>
      <c r="Q2529" t="str">
        <f>CONCATENATE(C2529,E2529,G2529,I2529)</f>
        <v/>
      </c>
    </row>
    <row r="2530" spans="1:17" x14ac:dyDescent="0.25">
      <c r="A2530">
        <v>3734</v>
      </c>
      <c r="P2530">
        <v>0</v>
      </c>
      <c r="Q2530" t="str">
        <f>CONCATENATE(C2530,E2530,G2530,I2530)</f>
        <v/>
      </c>
    </row>
    <row r="2531" spans="1:17" x14ac:dyDescent="0.25">
      <c r="A2531">
        <v>3735</v>
      </c>
      <c r="P2531">
        <v>0</v>
      </c>
      <c r="Q2531" t="str">
        <f>CONCATENATE(C2531,E2531,G2531,I2531)</f>
        <v/>
      </c>
    </row>
    <row r="2532" spans="1:17" x14ac:dyDescent="0.25">
      <c r="A2532">
        <v>3736</v>
      </c>
      <c r="P2532">
        <v>0</v>
      </c>
      <c r="Q2532" t="str">
        <f>CONCATENATE(C2532,E2532,G2532,I2532)</f>
        <v/>
      </c>
    </row>
    <row r="2533" spans="1:17" x14ac:dyDescent="0.25">
      <c r="A2533">
        <v>3737</v>
      </c>
      <c r="P2533">
        <v>0</v>
      </c>
      <c r="Q2533" t="str">
        <f>CONCATENATE(C2533,E2533,G2533,I2533)</f>
        <v/>
      </c>
    </row>
    <row r="2534" spans="1:17" x14ac:dyDescent="0.25">
      <c r="A2534">
        <v>3738</v>
      </c>
      <c r="P2534">
        <v>0</v>
      </c>
      <c r="Q2534" t="str">
        <f>CONCATENATE(C2534,E2534,G2534,I2534)</f>
        <v/>
      </c>
    </row>
    <row r="2535" spans="1:17" x14ac:dyDescent="0.25">
      <c r="A2535">
        <v>3739</v>
      </c>
      <c r="P2535">
        <v>0</v>
      </c>
      <c r="Q2535" t="str">
        <f>CONCATENATE(C2535,E2535,G2535,I2535)</f>
        <v/>
      </c>
    </row>
    <row r="2536" spans="1:17" x14ac:dyDescent="0.25">
      <c r="A2536">
        <v>3740</v>
      </c>
      <c r="P2536">
        <v>0</v>
      </c>
      <c r="Q2536" t="str">
        <f>CONCATENATE(C2536,E2536,G2536,I2536)</f>
        <v/>
      </c>
    </row>
    <row r="2537" spans="1:17" x14ac:dyDescent="0.25">
      <c r="A2537">
        <v>3741</v>
      </c>
      <c r="P2537">
        <v>0</v>
      </c>
      <c r="Q2537" t="str">
        <f>CONCATENATE(C2537,E2537,G2537,I2537)</f>
        <v/>
      </c>
    </row>
    <row r="2538" spans="1:17" x14ac:dyDescent="0.25">
      <c r="A2538">
        <v>3742</v>
      </c>
      <c r="P2538">
        <v>0</v>
      </c>
      <c r="Q2538" t="str">
        <f>CONCATENATE(C2538,E2538,G2538,I2538)</f>
        <v/>
      </c>
    </row>
    <row r="2539" spans="1:17" x14ac:dyDescent="0.25">
      <c r="A2539">
        <v>3743</v>
      </c>
      <c r="P2539">
        <v>0</v>
      </c>
      <c r="Q2539" t="str">
        <f>CONCATENATE(C2539,E2539,G2539,I2539)</f>
        <v/>
      </c>
    </row>
    <row r="2540" spans="1:17" x14ac:dyDescent="0.25">
      <c r="A2540">
        <v>3744</v>
      </c>
      <c r="P2540">
        <v>0</v>
      </c>
      <c r="Q2540" t="str">
        <f>CONCATENATE(C2540,E2540,G2540,I2540)</f>
        <v/>
      </c>
    </row>
    <row r="2541" spans="1:17" x14ac:dyDescent="0.25">
      <c r="A2541">
        <v>3745</v>
      </c>
      <c r="P2541">
        <v>0</v>
      </c>
      <c r="Q2541" t="str">
        <f>CONCATENATE(C2541,E2541,G2541,I2541)</f>
        <v/>
      </c>
    </row>
    <row r="2542" spans="1:17" x14ac:dyDescent="0.25">
      <c r="A2542">
        <v>3746</v>
      </c>
      <c r="P2542">
        <v>0</v>
      </c>
      <c r="Q2542" t="str">
        <f>CONCATENATE(C2542,E2542,G2542,I2542)</f>
        <v/>
      </c>
    </row>
    <row r="2543" spans="1:17" x14ac:dyDescent="0.25">
      <c r="A2543">
        <v>3747</v>
      </c>
      <c r="P2543">
        <v>0</v>
      </c>
      <c r="Q2543" t="str">
        <f>CONCATENATE(C2543,E2543,G2543,I2543)</f>
        <v/>
      </c>
    </row>
    <row r="2544" spans="1:17" x14ac:dyDescent="0.25">
      <c r="A2544">
        <v>3748</v>
      </c>
      <c r="P2544">
        <v>0</v>
      </c>
      <c r="Q2544" t="str">
        <f>CONCATENATE(C2544,E2544,G2544,I2544)</f>
        <v/>
      </c>
    </row>
    <row r="2545" spans="1:17" x14ac:dyDescent="0.25">
      <c r="A2545">
        <v>3749</v>
      </c>
      <c r="P2545">
        <v>0</v>
      </c>
      <c r="Q2545" t="str">
        <f>CONCATENATE(C2545,E2545,G2545,I2545)</f>
        <v/>
      </c>
    </row>
    <row r="2546" spans="1:17" x14ac:dyDescent="0.25">
      <c r="A2546">
        <v>3750</v>
      </c>
      <c r="P2546">
        <v>0</v>
      </c>
      <c r="Q2546" t="str">
        <f>CONCATENATE(C2546,E2546,G2546,I2546)</f>
        <v/>
      </c>
    </row>
    <row r="2547" spans="1:17" x14ac:dyDescent="0.25">
      <c r="A2547">
        <v>3751</v>
      </c>
      <c r="P2547">
        <v>0</v>
      </c>
      <c r="Q2547" t="str">
        <f>CONCATENATE(C2547,E2547,G2547,I2547)</f>
        <v/>
      </c>
    </row>
    <row r="2548" spans="1:17" x14ac:dyDescent="0.25">
      <c r="A2548">
        <v>3752</v>
      </c>
      <c r="P2548">
        <v>0</v>
      </c>
      <c r="Q2548" t="str">
        <f>CONCATENATE(C2548,E2548,G2548,I2548)</f>
        <v/>
      </c>
    </row>
    <row r="2549" spans="1:17" x14ac:dyDescent="0.25">
      <c r="A2549">
        <v>3753</v>
      </c>
      <c r="P2549">
        <v>0</v>
      </c>
      <c r="Q2549" t="str">
        <f>CONCATENATE(C2549,E2549,G2549,I2549)</f>
        <v/>
      </c>
    </row>
    <row r="2550" spans="1:17" x14ac:dyDescent="0.25">
      <c r="A2550">
        <v>3754</v>
      </c>
      <c r="P2550">
        <v>0</v>
      </c>
      <c r="Q2550" t="str">
        <f>CONCATENATE(C2550,E2550,G2550,I2550)</f>
        <v/>
      </c>
    </row>
    <row r="2551" spans="1:17" x14ac:dyDescent="0.25">
      <c r="A2551">
        <v>3755</v>
      </c>
      <c r="P2551">
        <v>0</v>
      </c>
      <c r="Q2551" t="str">
        <f>CONCATENATE(C2551,E2551,G2551,I2551)</f>
        <v/>
      </c>
    </row>
    <row r="2552" spans="1:17" x14ac:dyDescent="0.25">
      <c r="A2552">
        <v>3756</v>
      </c>
      <c r="P2552">
        <v>0</v>
      </c>
      <c r="Q2552" t="str">
        <f>CONCATENATE(C2552,E2552,G2552,I2552)</f>
        <v/>
      </c>
    </row>
    <row r="2553" spans="1:17" x14ac:dyDescent="0.25">
      <c r="A2553">
        <v>3757</v>
      </c>
      <c r="P2553">
        <v>0</v>
      </c>
      <c r="Q2553" t="str">
        <f>CONCATENATE(C2553,E2553,G2553,I2553)</f>
        <v/>
      </c>
    </row>
    <row r="2554" spans="1:17" x14ac:dyDescent="0.25">
      <c r="A2554">
        <v>3758</v>
      </c>
      <c r="P2554">
        <v>0</v>
      </c>
      <c r="Q2554" t="str">
        <f>CONCATENATE(C2554,E2554,G2554,I2554)</f>
        <v/>
      </c>
    </row>
    <row r="2555" spans="1:17" x14ac:dyDescent="0.25">
      <c r="A2555">
        <v>3759</v>
      </c>
      <c r="P2555">
        <v>0</v>
      </c>
      <c r="Q2555" t="str">
        <f>CONCATENATE(C2555,E2555,G2555,I2555)</f>
        <v/>
      </c>
    </row>
    <row r="2556" spans="1:17" x14ac:dyDescent="0.25">
      <c r="A2556">
        <v>3760</v>
      </c>
      <c r="P2556">
        <v>0</v>
      </c>
      <c r="Q2556" t="str">
        <f>CONCATENATE(C2556,E2556,G2556,I2556)</f>
        <v/>
      </c>
    </row>
    <row r="2557" spans="1:17" x14ac:dyDescent="0.25">
      <c r="A2557">
        <v>3761</v>
      </c>
      <c r="P2557">
        <v>0</v>
      </c>
      <c r="Q2557" t="str">
        <f>CONCATENATE(C2557,E2557,G2557,I2557)</f>
        <v/>
      </c>
    </row>
    <row r="2558" spans="1:17" x14ac:dyDescent="0.25">
      <c r="A2558">
        <v>3762</v>
      </c>
      <c r="P2558">
        <v>0</v>
      </c>
      <c r="Q2558" t="str">
        <f>CONCATENATE(C2558,E2558,G2558,I2558)</f>
        <v/>
      </c>
    </row>
    <row r="2559" spans="1:17" x14ac:dyDescent="0.25">
      <c r="A2559">
        <v>3763</v>
      </c>
      <c r="P2559">
        <v>0</v>
      </c>
      <c r="Q2559" t="str">
        <f>CONCATENATE(C2559,E2559,G2559,I2559)</f>
        <v/>
      </c>
    </row>
    <row r="2560" spans="1:17" x14ac:dyDescent="0.25">
      <c r="A2560">
        <v>3764</v>
      </c>
      <c r="P2560">
        <v>0</v>
      </c>
      <c r="Q2560" t="str">
        <f>CONCATENATE(C2560,E2560,G2560,I2560)</f>
        <v/>
      </c>
    </row>
    <row r="2561" spans="1:17" x14ac:dyDescent="0.25">
      <c r="A2561">
        <v>3765</v>
      </c>
      <c r="P2561">
        <v>0</v>
      </c>
      <c r="Q2561" t="str">
        <f>CONCATENATE(C2561,E2561,G2561,I2561)</f>
        <v/>
      </c>
    </row>
    <row r="2562" spans="1:17" x14ac:dyDescent="0.25">
      <c r="A2562">
        <v>3766</v>
      </c>
      <c r="P2562">
        <v>0</v>
      </c>
      <c r="Q2562" t="str">
        <f>CONCATENATE(C2562,E2562,G2562,I2562)</f>
        <v/>
      </c>
    </row>
    <row r="2563" spans="1:17" x14ac:dyDescent="0.25">
      <c r="A2563">
        <v>3767</v>
      </c>
      <c r="P2563">
        <v>0</v>
      </c>
      <c r="Q2563" t="str">
        <f>CONCATENATE(C2563,E2563,G2563,I2563)</f>
        <v/>
      </c>
    </row>
    <row r="2564" spans="1:17" x14ac:dyDescent="0.25">
      <c r="A2564">
        <v>3768</v>
      </c>
      <c r="P2564">
        <v>0</v>
      </c>
      <c r="Q2564" t="str">
        <f>CONCATENATE(C2564,E2564,G2564,I2564)</f>
        <v/>
      </c>
    </row>
    <row r="2565" spans="1:17" x14ac:dyDescent="0.25">
      <c r="A2565">
        <v>3769</v>
      </c>
      <c r="P2565">
        <v>0</v>
      </c>
      <c r="Q2565" t="str">
        <f>CONCATENATE(C2565,E2565,G2565,I2565)</f>
        <v/>
      </c>
    </row>
    <row r="2566" spans="1:17" x14ac:dyDescent="0.25">
      <c r="A2566">
        <v>3770</v>
      </c>
      <c r="P2566">
        <v>0</v>
      </c>
      <c r="Q2566" t="str">
        <f>CONCATENATE(C2566,E2566,G2566,I2566)</f>
        <v/>
      </c>
    </row>
    <row r="2567" spans="1:17" x14ac:dyDescent="0.25">
      <c r="A2567">
        <v>3771</v>
      </c>
      <c r="P2567">
        <v>0</v>
      </c>
      <c r="Q2567" t="str">
        <f>CONCATENATE(C2567,E2567,G2567,I2567)</f>
        <v/>
      </c>
    </row>
    <row r="2568" spans="1:17" x14ac:dyDescent="0.25">
      <c r="A2568">
        <v>3772</v>
      </c>
      <c r="P2568">
        <v>0</v>
      </c>
      <c r="Q2568" t="str">
        <f>CONCATENATE(C2568,E2568,G2568,I2568)</f>
        <v/>
      </c>
    </row>
    <row r="2569" spans="1:17" x14ac:dyDescent="0.25">
      <c r="A2569">
        <v>3773</v>
      </c>
      <c r="P2569">
        <v>0</v>
      </c>
      <c r="Q2569" t="str">
        <f>CONCATENATE(C2569,E2569,G2569,I2569)</f>
        <v/>
      </c>
    </row>
    <row r="2570" spans="1:17" x14ac:dyDescent="0.25">
      <c r="A2570">
        <v>3774</v>
      </c>
      <c r="P2570">
        <v>0</v>
      </c>
      <c r="Q2570" t="str">
        <f>CONCATENATE(C2570,E2570,G2570,I2570)</f>
        <v/>
      </c>
    </row>
    <row r="2571" spans="1:17" x14ac:dyDescent="0.25">
      <c r="A2571">
        <v>3775</v>
      </c>
      <c r="P2571">
        <v>0</v>
      </c>
      <c r="Q2571" t="str">
        <f>CONCATENATE(C2571,E2571,G2571,I2571)</f>
        <v/>
      </c>
    </row>
    <row r="2572" spans="1:17" x14ac:dyDescent="0.25">
      <c r="A2572">
        <v>3776</v>
      </c>
      <c r="P2572">
        <v>0</v>
      </c>
      <c r="Q2572" t="str">
        <f>CONCATENATE(C2572,E2572,G2572,I2572)</f>
        <v/>
      </c>
    </row>
    <row r="2573" spans="1:17" x14ac:dyDescent="0.25">
      <c r="A2573">
        <v>3777</v>
      </c>
      <c r="P2573">
        <v>0</v>
      </c>
      <c r="Q2573" t="str">
        <f>CONCATENATE(C2573,E2573,G2573,I2573)</f>
        <v/>
      </c>
    </row>
    <row r="2574" spans="1:17" x14ac:dyDescent="0.25">
      <c r="A2574">
        <v>3778</v>
      </c>
      <c r="P2574">
        <v>0</v>
      </c>
      <c r="Q2574" t="str">
        <f>CONCATENATE(C2574,E2574,G2574,I2574)</f>
        <v/>
      </c>
    </row>
    <row r="2575" spans="1:17" x14ac:dyDescent="0.25">
      <c r="A2575">
        <v>3779</v>
      </c>
      <c r="P2575">
        <v>0</v>
      </c>
      <c r="Q2575" t="str">
        <f>CONCATENATE(C2575,E2575,G2575,I2575)</f>
        <v/>
      </c>
    </row>
    <row r="2576" spans="1:17" x14ac:dyDescent="0.25">
      <c r="A2576">
        <v>3780</v>
      </c>
      <c r="P2576">
        <v>0</v>
      </c>
      <c r="Q2576" t="str">
        <f>CONCATENATE(C2576,E2576,G2576,I2576)</f>
        <v/>
      </c>
    </row>
    <row r="2577" spans="1:17" x14ac:dyDescent="0.25">
      <c r="A2577">
        <v>3781</v>
      </c>
      <c r="P2577">
        <v>0</v>
      </c>
      <c r="Q2577" t="str">
        <f>CONCATENATE(C2577,E2577,G2577,I2577)</f>
        <v/>
      </c>
    </row>
    <row r="2578" spans="1:17" x14ac:dyDescent="0.25">
      <c r="A2578">
        <v>3782</v>
      </c>
      <c r="P2578">
        <v>0</v>
      </c>
      <c r="Q2578" t="str">
        <f>CONCATENATE(C2578,E2578,G2578,I2578)</f>
        <v/>
      </c>
    </row>
    <row r="2579" spans="1:17" x14ac:dyDescent="0.25">
      <c r="A2579">
        <v>3783</v>
      </c>
      <c r="P2579">
        <v>0</v>
      </c>
      <c r="Q2579" t="str">
        <f>CONCATENATE(C2579,E2579,G2579,I2579)</f>
        <v/>
      </c>
    </row>
    <row r="2580" spans="1:17" x14ac:dyDescent="0.25">
      <c r="A2580">
        <v>3784</v>
      </c>
      <c r="P2580">
        <v>0</v>
      </c>
      <c r="Q2580" t="str">
        <f>CONCATENATE(C2580,E2580,G2580,I2580)</f>
        <v/>
      </c>
    </row>
    <row r="2581" spans="1:17" x14ac:dyDescent="0.25">
      <c r="A2581">
        <v>3785</v>
      </c>
      <c r="P2581">
        <v>0</v>
      </c>
      <c r="Q2581" t="str">
        <f>CONCATENATE(C2581,E2581,G2581,I2581)</f>
        <v/>
      </c>
    </row>
    <row r="2582" spans="1:17" x14ac:dyDescent="0.25">
      <c r="A2582">
        <v>3786</v>
      </c>
      <c r="P2582">
        <v>0</v>
      </c>
      <c r="Q2582" t="str">
        <f>CONCATENATE(C2582,E2582,G2582,I2582)</f>
        <v/>
      </c>
    </row>
    <row r="2583" spans="1:17" x14ac:dyDescent="0.25">
      <c r="A2583">
        <v>3787</v>
      </c>
      <c r="P2583">
        <v>0</v>
      </c>
      <c r="Q2583" t="str">
        <f>CONCATENATE(C2583,E2583,G2583,I2583)</f>
        <v/>
      </c>
    </row>
    <row r="2584" spans="1:17" x14ac:dyDescent="0.25">
      <c r="A2584">
        <v>3788</v>
      </c>
      <c r="P2584">
        <v>0</v>
      </c>
      <c r="Q2584" t="str">
        <f>CONCATENATE(C2584,E2584,G2584,I2584)</f>
        <v/>
      </c>
    </row>
    <row r="2585" spans="1:17" x14ac:dyDescent="0.25">
      <c r="A2585">
        <v>3789</v>
      </c>
      <c r="P2585">
        <v>0</v>
      </c>
      <c r="Q2585" t="str">
        <f>CONCATENATE(C2585,E2585,G2585,I2585)</f>
        <v/>
      </c>
    </row>
    <row r="2586" spans="1:17" x14ac:dyDescent="0.25">
      <c r="A2586">
        <v>3790</v>
      </c>
      <c r="P2586">
        <v>0</v>
      </c>
      <c r="Q2586" t="str">
        <f>CONCATENATE(C2586,E2586,G2586,I2586)</f>
        <v/>
      </c>
    </row>
    <row r="2587" spans="1:17" x14ac:dyDescent="0.25">
      <c r="A2587">
        <v>3791</v>
      </c>
      <c r="P2587">
        <v>0</v>
      </c>
      <c r="Q2587" t="str">
        <f>CONCATENATE(C2587,E2587,G2587,I2587)</f>
        <v/>
      </c>
    </row>
    <row r="2588" spans="1:17" x14ac:dyDescent="0.25">
      <c r="A2588">
        <v>3792</v>
      </c>
      <c r="P2588">
        <v>0</v>
      </c>
      <c r="Q2588" t="str">
        <f>CONCATENATE(C2588,E2588,G2588,I2588)</f>
        <v/>
      </c>
    </row>
    <row r="2589" spans="1:17" x14ac:dyDescent="0.25">
      <c r="A2589">
        <v>3793</v>
      </c>
      <c r="P2589">
        <v>0</v>
      </c>
      <c r="Q2589" t="str">
        <f>CONCATENATE(C2589,E2589,G2589,I2589)</f>
        <v/>
      </c>
    </row>
    <row r="2590" spans="1:17" x14ac:dyDescent="0.25">
      <c r="A2590">
        <v>3794</v>
      </c>
      <c r="P2590">
        <v>0</v>
      </c>
      <c r="Q2590" t="str">
        <f>CONCATENATE(C2590,E2590,G2590,I2590)</f>
        <v/>
      </c>
    </row>
    <row r="2591" spans="1:17" x14ac:dyDescent="0.25">
      <c r="A2591">
        <v>3795</v>
      </c>
      <c r="P2591">
        <v>0</v>
      </c>
      <c r="Q2591" t="str">
        <f>CONCATENATE(C2591,E2591,G2591,I2591)</f>
        <v/>
      </c>
    </row>
    <row r="2592" spans="1:17" x14ac:dyDescent="0.25">
      <c r="A2592">
        <v>3796</v>
      </c>
      <c r="P2592">
        <v>0</v>
      </c>
      <c r="Q2592" t="str">
        <f>CONCATENATE(C2592,E2592,G2592,I2592)</f>
        <v/>
      </c>
    </row>
    <row r="2593" spans="1:17" x14ac:dyDescent="0.25">
      <c r="A2593">
        <v>3797</v>
      </c>
      <c r="P2593">
        <v>0</v>
      </c>
      <c r="Q2593" t="str">
        <f>CONCATENATE(C2593,E2593,G2593,I2593)</f>
        <v/>
      </c>
    </row>
    <row r="2594" spans="1:17" x14ac:dyDescent="0.25">
      <c r="A2594">
        <v>3798</v>
      </c>
      <c r="P2594">
        <v>0</v>
      </c>
      <c r="Q2594" t="str">
        <f>CONCATENATE(C2594,E2594,G2594,I2594)</f>
        <v/>
      </c>
    </row>
    <row r="2595" spans="1:17" x14ac:dyDescent="0.25">
      <c r="A2595">
        <v>3799</v>
      </c>
      <c r="P2595">
        <v>0</v>
      </c>
      <c r="Q2595" t="str">
        <f>CONCATENATE(C2595,E2595,G2595,I2595)</f>
        <v/>
      </c>
    </row>
    <row r="2596" spans="1:17" x14ac:dyDescent="0.25">
      <c r="A2596">
        <v>3800</v>
      </c>
      <c r="P2596">
        <v>0</v>
      </c>
      <c r="Q2596" t="str">
        <f>CONCATENATE(C2596,E2596,G2596,I2596)</f>
        <v/>
      </c>
    </row>
    <row r="2597" spans="1:17" x14ac:dyDescent="0.25">
      <c r="A2597">
        <v>3801</v>
      </c>
      <c r="P2597">
        <v>0</v>
      </c>
      <c r="Q2597" t="str">
        <f>CONCATENATE(C2597,E2597,G2597,I2597)</f>
        <v/>
      </c>
    </row>
    <row r="2598" spans="1:17" x14ac:dyDescent="0.25">
      <c r="A2598">
        <v>3802</v>
      </c>
      <c r="P2598">
        <v>0</v>
      </c>
      <c r="Q2598" t="str">
        <f>CONCATENATE(C2598,E2598,G2598,I2598)</f>
        <v/>
      </c>
    </row>
    <row r="2599" spans="1:17" x14ac:dyDescent="0.25">
      <c r="A2599">
        <v>3803</v>
      </c>
      <c r="P2599">
        <v>0</v>
      </c>
      <c r="Q2599" t="str">
        <f>CONCATENATE(C2599,E2599,G2599,I2599)</f>
        <v/>
      </c>
    </row>
    <row r="2600" spans="1:17" x14ac:dyDescent="0.25">
      <c r="A2600">
        <v>3804</v>
      </c>
      <c r="P2600">
        <v>0</v>
      </c>
      <c r="Q2600" t="str">
        <f>CONCATENATE(C2600,E2600,G2600,I2600)</f>
        <v/>
      </c>
    </row>
    <row r="2601" spans="1:17" x14ac:dyDescent="0.25">
      <c r="A2601">
        <v>3805</v>
      </c>
      <c r="P2601">
        <v>0</v>
      </c>
      <c r="Q2601" t="str">
        <f>CONCATENATE(C2601,E2601,G2601,I2601)</f>
        <v/>
      </c>
    </row>
    <row r="2602" spans="1:17" x14ac:dyDescent="0.25">
      <c r="A2602">
        <v>3806</v>
      </c>
      <c r="P2602">
        <v>0</v>
      </c>
      <c r="Q2602" t="str">
        <f>CONCATENATE(C2602,E2602,G2602,I2602)</f>
        <v/>
      </c>
    </row>
    <row r="2603" spans="1:17" x14ac:dyDescent="0.25">
      <c r="A2603">
        <v>3807</v>
      </c>
      <c r="P2603">
        <v>0</v>
      </c>
      <c r="Q2603" t="str">
        <f>CONCATENATE(C2603,E2603,G2603,I2603)</f>
        <v/>
      </c>
    </row>
    <row r="2604" spans="1:17" x14ac:dyDescent="0.25">
      <c r="A2604">
        <v>3808</v>
      </c>
      <c r="P2604">
        <v>0</v>
      </c>
      <c r="Q2604" t="str">
        <f>CONCATENATE(C2604,E2604,G2604,I2604)</f>
        <v/>
      </c>
    </row>
    <row r="2605" spans="1:17" x14ac:dyDescent="0.25">
      <c r="A2605">
        <v>3809</v>
      </c>
      <c r="P2605">
        <v>0</v>
      </c>
      <c r="Q2605" t="str">
        <f>CONCATENATE(C2605,E2605,G2605,I2605)</f>
        <v/>
      </c>
    </row>
    <row r="2606" spans="1:17" x14ac:dyDescent="0.25">
      <c r="A2606">
        <v>3810</v>
      </c>
      <c r="P2606">
        <v>0</v>
      </c>
      <c r="Q2606" t="str">
        <f>CONCATENATE(C2606,E2606,G2606,I2606)</f>
        <v/>
      </c>
    </row>
    <row r="2607" spans="1:17" x14ac:dyDescent="0.25">
      <c r="A2607">
        <v>3811</v>
      </c>
      <c r="P2607">
        <v>0</v>
      </c>
      <c r="Q2607" t="str">
        <f>CONCATENATE(C2607,E2607,G2607,I2607)</f>
        <v/>
      </c>
    </row>
    <row r="2608" spans="1:17" x14ac:dyDescent="0.25">
      <c r="A2608">
        <v>3812</v>
      </c>
      <c r="P2608">
        <v>0</v>
      </c>
      <c r="Q2608" t="str">
        <f>CONCATENATE(C2608,E2608,G2608,I2608)</f>
        <v/>
      </c>
    </row>
    <row r="2609" spans="1:17" x14ac:dyDescent="0.25">
      <c r="A2609">
        <v>3813</v>
      </c>
      <c r="P2609">
        <v>0</v>
      </c>
      <c r="Q2609" t="str">
        <f>CONCATENATE(C2609,E2609,G2609,I2609)</f>
        <v/>
      </c>
    </row>
    <row r="2610" spans="1:17" x14ac:dyDescent="0.25">
      <c r="A2610">
        <v>3814</v>
      </c>
      <c r="P2610">
        <v>0</v>
      </c>
      <c r="Q2610" t="str">
        <f>CONCATENATE(C2610,E2610,G2610,I2610)</f>
        <v/>
      </c>
    </row>
    <row r="2611" spans="1:17" x14ac:dyDescent="0.25">
      <c r="A2611">
        <v>3815</v>
      </c>
      <c r="P2611">
        <v>0</v>
      </c>
      <c r="Q2611" t="str">
        <f>CONCATENATE(C2611,E2611,G2611,I2611)</f>
        <v/>
      </c>
    </row>
    <row r="2612" spans="1:17" x14ac:dyDescent="0.25">
      <c r="A2612">
        <v>3816</v>
      </c>
      <c r="P2612">
        <v>0</v>
      </c>
      <c r="Q2612" t="str">
        <f>CONCATENATE(C2612,E2612,G2612,I2612)</f>
        <v/>
      </c>
    </row>
    <row r="2613" spans="1:17" x14ac:dyDescent="0.25">
      <c r="A2613">
        <v>3817</v>
      </c>
      <c r="P2613">
        <v>0</v>
      </c>
      <c r="Q2613" t="str">
        <f>CONCATENATE(C2613,E2613,G2613,I2613)</f>
        <v/>
      </c>
    </row>
    <row r="2614" spans="1:17" x14ac:dyDescent="0.25">
      <c r="A2614">
        <v>3818</v>
      </c>
      <c r="P2614">
        <v>0</v>
      </c>
      <c r="Q2614" t="str">
        <f>CONCATENATE(C2614,E2614,G2614,I2614)</f>
        <v/>
      </c>
    </row>
    <row r="2615" spans="1:17" x14ac:dyDescent="0.25">
      <c r="A2615">
        <v>3819</v>
      </c>
      <c r="P2615">
        <v>0</v>
      </c>
      <c r="Q2615" t="str">
        <f>CONCATENATE(C2615,E2615,G2615,I2615)</f>
        <v/>
      </c>
    </row>
    <row r="2616" spans="1:17" x14ac:dyDescent="0.25">
      <c r="A2616">
        <v>3820</v>
      </c>
      <c r="P2616">
        <v>0</v>
      </c>
      <c r="Q2616" t="str">
        <f>CONCATENATE(C2616,E2616,G2616,I2616)</f>
        <v/>
      </c>
    </row>
    <row r="2617" spans="1:17" x14ac:dyDescent="0.25">
      <c r="A2617">
        <v>3821</v>
      </c>
      <c r="P2617">
        <v>0</v>
      </c>
      <c r="Q2617" t="str">
        <f>CONCATENATE(C2617,E2617,G2617,I2617)</f>
        <v/>
      </c>
    </row>
    <row r="2618" spans="1:17" x14ac:dyDescent="0.25">
      <c r="A2618">
        <v>3822</v>
      </c>
      <c r="P2618">
        <v>0</v>
      </c>
      <c r="Q2618" t="str">
        <f>CONCATENATE(C2618,E2618,G2618,I2618)</f>
        <v/>
      </c>
    </row>
    <row r="2619" spans="1:17" x14ac:dyDescent="0.25">
      <c r="A2619">
        <v>3823</v>
      </c>
      <c r="P2619">
        <v>0</v>
      </c>
      <c r="Q2619" t="str">
        <f>CONCATENATE(C2619,E2619,G2619,I2619)</f>
        <v/>
      </c>
    </row>
    <row r="2620" spans="1:17" x14ac:dyDescent="0.25">
      <c r="A2620">
        <v>3824</v>
      </c>
      <c r="P2620">
        <v>0</v>
      </c>
      <c r="Q2620" t="str">
        <f>CONCATENATE(C2620,E2620,G2620,I2620)</f>
        <v/>
      </c>
    </row>
    <row r="2621" spans="1:17" x14ac:dyDescent="0.25">
      <c r="A2621">
        <v>3825</v>
      </c>
      <c r="P2621">
        <v>0</v>
      </c>
      <c r="Q2621" t="str">
        <f>CONCATENATE(C2621,E2621,G2621,I2621)</f>
        <v/>
      </c>
    </row>
    <row r="2622" spans="1:17" x14ac:dyDescent="0.25">
      <c r="A2622">
        <v>3826</v>
      </c>
      <c r="P2622">
        <v>0</v>
      </c>
      <c r="Q2622" t="str">
        <f>CONCATENATE(C2622,E2622,G2622,I2622)</f>
        <v/>
      </c>
    </row>
    <row r="2623" spans="1:17" x14ac:dyDescent="0.25">
      <c r="A2623">
        <v>3827</v>
      </c>
      <c r="P2623">
        <v>0</v>
      </c>
      <c r="Q2623" t="str">
        <f>CONCATENATE(C2623,E2623,G2623,I2623)</f>
        <v/>
      </c>
    </row>
    <row r="2624" spans="1:17" x14ac:dyDescent="0.25">
      <c r="A2624">
        <v>3828</v>
      </c>
      <c r="P2624">
        <v>0</v>
      </c>
      <c r="Q2624" t="str">
        <f>CONCATENATE(C2624,E2624,G2624,I2624)</f>
        <v/>
      </c>
    </row>
    <row r="2625" spans="1:17" x14ac:dyDescent="0.25">
      <c r="A2625">
        <v>3829</v>
      </c>
      <c r="P2625">
        <v>0</v>
      </c>
      <c r="Q2625" t="str">
        <f>CONCATENATE(C2625,E2625,G2625,I2625)</f>
        <v/>
      </c>
    </row>
    <row r="2626" spans="1:17" x14ac:dyDescent="0.25">
      <c r="A2626">
        <v>3830</v>
      </c>
      <c r="P2626">
        <v>0</v>
      </c>
      <c r="Q2626" t="str">
        <f>CONCATENATE(C2626,E2626,G2626,I2626)</f>
        <v/>
      </c>
    </row>
    <row r="2627" spans="1:17" x14ac:dyDescent="0.25">
      <c r="A2627">
        <v>3831</v>
      </c>
      <c r="P2627">
        <v>0</v>
      </c>
      <c r="Q2627" t="str">
        <f>CONCATENATE(C2627,E2627,G2627,I2627)</f>
        <v/>
      </c>
    </row>
    <row r="2628" spans="1:17" x14ac:dyDescent="0.25">
      <c r="A2628">
        <v>3832</v>
      </c>
      <c r="P2628">
        <v>0</v>
      </c>
      <c r="Q2628" t="str">
        <f>CONCATENATE(C2628,E2628,G2628,I2628)</f>
        <v/>
      </c>
    </row>
    <row r="2629" spans="1:17" x14ac:dyDescent="0.25">
      <c r="A2629">
        <v>3833</v>
      </c>
      <c r="P2629">
        <v>0</v>
      </c>
      <c r="Q2629" t="str">
        <f>CONCATENATE(C2629,E2629,G2629,I2629)</f>
        <v/>
      </c>
    </row>
    <row r="2630" spans="1:17" x14ac:dyDescent="0.25">
      <c r="A2630">
        <v>3834</v>
      </c>
      <c r="P2630">
        <v>0</v>
      </c>
      <c r="Q2630" t="str">
        <f>CONCATENATE(C2630,E2630,G2630,I2630)</f>
        <v/>
      </c>
    </row>
    <row r="2631" spans="1:17" x14ac:dyDescent="0.25">
      <c r="A2631">
        <v>3835</v>
      </c>
      <c r="P2631">
        <v>0</v>
      </c>
      <c r="Q2631" t="str">
        <f>CONCATENATE(C2631,E2631,G2631,I2631)</f>
        <v/>
      </c>
    </row>
    <row r="2632" spans="1:17" x14ac:dyDescent="0.25">
      <c r="A2632">
        <v>3836</v>
      </c>
      <c r="P2632">
        <v>0</v>
      </c>
      <c r="Q2632" t="str">
        <f>CONCATENATE(C2632,E2632,G2632,I2632)</f>
        <v/>
      </c>
    </row>
    <row r="2633" spans="1:17" x14ac:dyDescent="0.25">
      <c r="A2633">
        <v>3837</v>
      </c>
      <c r="P2633">
        <v>0</v>
      </c>
      <c r="Q2633" t="str">
        <f>CONCATENATE(C2633,E2633,G2633,I2633)</f>
        <v/>
      </c>
    </row>
    <row r="2634" spans="1:17" x14ac:dyDescent="0.25">
      <c r="A2634">
        <v>3838</v>
      </c>
      <c r="P2634">
        <v>0</v>
      </c>
      <c r="Q2634" t="str">
        <f>CONCATENATE(C2634,E2634,G2634,I2634)</f>
        <v/>
      </c>
    </row>
    <row r="2635" spans="1:17" x14ac:dyDescent="0.25">
      <c r="A2635">
        <v>3839</v>
      </c>
      <c r="P2635">
        <v>0</v>
      </c>
      <c r="Q2635" t="str">
        <f>CONCATENATE(C2635,E2635,G2635,I2635)</f>
        <v/>
      </c>
    </row>
    <row r="2636" spans="1:17" x14ac:dyDescent="0.25">
      <c r="A2636">
        <v>3840</v>
      </c>
      <c r="P2636">
        <v>0</v>
      </c>
      <c r="Q2636" t="str">
        <f>CONCATENATE(C2636,E2636,G2636,I2636)</f>
        <v/>
      </c>
    </row>
    <row r="2637" spans="1:17" x14ac:dyDescent="0.25">
      <c r="A2637">
        <v>3841</v>
      </c>
      <c r="P2637">
        <v>0</v>
      </c>
      <c r="Q2637" t="str">
        <f>CONCATENATE(C2637,E2637,G2637,I2637)</f>
        <v/>
      </c>
    </row>
    <row r="2638" spans="1:17" x14ac:dyDescent="0.25">
      <c r="A2638">
        <v>3842</v>
      </c>
      <c r="P2638">
        <v>0</v>
      </c>
      <c r="Q2638" t="str">
        <f>CONCATENATE(C2638,E2638,G2638,I2638)</f>
        <v/>
      </c>
    </row>
    <row r="2639" spans="1:17" x14ac:dyDescent="0.25">
      <c r="A2639">
        <v>3843</v>
      </c>
      <c r="P2639">
        <v>0</v>
      </c>
      <c r="Q2639" t="str">
        <f>CONCATENATE(C2639,E2639,G2639,I2639)</f>
        <v/>
      </c>
    </row>
    <row r="2640" spans="1:17" x14ac:dyDescent="0.25">
      <c r="A2640">
        <v>3844</v>
      </c>
      <c r="P2640">
        <v>0</v>
      </c>
      <c r="Q2640" t="str">
        <f>CONCATENATE(C2640,E2640,G2640,I2640)</f>
        <v/>
      </c>
    </row>
    <row r="2641" spans="1:17" x14ac:dyDescent="0.25">
      <c r="A2641">
        <v>3845</v>
      </c>
      <c r="P2641">
        <v>0</v>
      </c>
      <c r="Q2641" t="str">
        <f>CONCATENATE(C2641,E2641,G2641,I2641)</f>
        <v/>
      </c>
    </row>
    <row r="2642" spans="1:17" x14ac:dyDescent="0.25">
      <c r="A2642">
        <v>3846</v>
      </c>
      <c r="P2642">
        <v>0</v>
      </c>
      <c r="Q2642" t="str">
        <f>CONCATENATE(C2642,E2642,G2642,I2642)</f>
        <v/>
      </c>
    </row>
    <row r="2643" spans="1:17" x14ac:dyDescent="0.25">
      <c r="A2643">
        <v>3847</v>
      </c>
      <c r="P2643">
        <v>0</v>
      </c>
      <c r="Q2643" t="str">
        <f>CONCATENATE(C2643,E2643,G2643,I2643)</f>
        <v/>
      </c>
    </row>
    <row r="2644" spans="1:17" x14ac:dyDescent="0.25">
      <c r="A2644">
        <v>3848</v>
      </c>
      <c r="P2644">
        <v>0</v>
      </c>
      <c r="Q2644" t="str">
        <f>CONCATENATE(C2644,E2644,G2644,I2644)</f>
        <v/>
      </c>
    </row>
    <row r="2645" spans="1:17" x14ac:dyDescent="0.25">
      <c r="A2645">
        <v>3849</v>
      </c>
      <c r="P2645">
        <v>0</v>
      </c>
      <c r="Q2645" t="str">
        <f>CONCATENATE(C2645,E2645,G2645,I2645)</f>
        <v/>
      </c>
    </row>
    <row r="2646" spans="1:17" x14ac:dyDescent="0.25">
      <c r="A2646">
        <v>3850</v>
      </c>
      <c r="P2646">
        <v>0</v>
      </c>
      <c r="Q2646" t="str">
        <f>CONCATENATE(C2646,E2646,G2646,I2646)</f>
        <v/>
      </c>
    </row>
    <row r="2647" spans="1:17" x14ac:dyDescent="0.25">
      <c r="A2647">
        <v>3851</v>
      </c>
      <c r="P2647">
        <v>0</v>
      </c>
      <c r="Q2647" t="str">
        <f>CONCATENATE(C2647,E2647,G2647,I2647)</f>
        <v/>
      </c>
    </row>
    <row r="2648" spans="1:17" x14ac:dyDescent="0.25">
      <c r="A2648">
        <v>3852</v>
      </c>
      <c r="P2648">
        <v>0</v>
      </c>
      <c r="Q2648" t="str">
        <f>CONCATENATE(C2648,E2648,G2648,I2648)</f>
        <v/>
      </c>
    </row>
    <row r="2649" spans="1:17" x14ac:dyDescent="0.25">
      <c r="A2649">
        <v>3853</v>
      </c>
      <c r="P2649">
        <v>0</v>
      </c>
      <c r="Q2649" t="str">
        <f>CONCATENATE(C2649,E2649,G2649,I2649)</f>
        <v/>
      </c>
    </row>
    <row r="2650" spans="1:17" x14ac:dyDescent="0.25">
      <c r="A2650">
        <v>3854</v>
      </c>
      <c r="P2650">
        <v>0</v>
      </c>
      <c r="Q2650" t="str">
        <f>CONCATENATE(C2650,E2650,G2650,I2650)</f>
        <v/>
      </c>
    </row>
    <row r="2651" spans="1:17" x14ac:dyDescent="0.25">
      <c r="A2651">
        <v>3855</v>
      </c>
      <c r="P2651">
        <v>0</v>
      </c>
      <c r="Q2651" t="str">
        <f>CONCATENATE(C2651,E2651,G2651,I2651)</f>
        <v/>
      </c>
    </row>
    <row r="2652" spans="1:17" x14ac:dyDescent="0.25">
      <c r="A2652">
        <v>3856</v>
      </c>
      <c r="P2652">
        <v>0</v>
      </c>
      <c r="Q2652" t="str">
        <f>CONCATENATE(C2652,E2652,G2652,I2652)</f>
        <v/>
      </c>
    </row>
    <row r="2653" spans="1:17" x14ac:dyDescent="0.25">
      <c r="A2653">
        <v>3857</v>
      </c>
      <c r="P2653">
        <v>0</v>
      </c>
      <c r="Q2653" t="str">
        <f>CONCATENATE(C2653,E2653,G2653,I2653)</f>
        <v/>
      </c>
    </row>
    <row r="2654" spans="1:17" x14ac:dyDescent="0.25">
      <c r="A2654">
        <v>3858</v>
      </c>
      <c r="P2654">
        <v>0</v>
      </c>
      <c r="Q2654" t="str">
        <f>CONCATENATE(C2654,E2654,G2654,I2654)</f>
        <v/>
      </c>
    </row>
    <row r="2655" spans="1:17" x14ac:dyDescent="0.25">
      <c r="A2655">
        <v>3859</v>
      </c>
      <c r="P2655">
        <v>0</v>
      </c>
      <c r="Q2655" t="str">
        <f>CONCATENATE(C2655,E2655,G2655,I2655)</f>
        <v/>
      </c>
    </row>
    <row r="2656" spans="1:17" x14ac:dyDescent="0.25">
      <c r="A2656">
        <v>3860</v>
      </c>
      <c r="P2656">
        <v>0</v>
      </c>
      <c r="Q2656" t="str">
        <f>CONCATENATE(C2656,E2656,G2656,I2656)</f>
        <v/>
      </c>
    </row>
    <row r="2657" spans="1:17" x14ac:dyDescent="0.25">
      <c r="A2657">
        <v>3861</v>
      </c>
      <c r="P2657">
        <v>0</v>
      </c>
      <c r="Q2657" t="str">
        <f>CONCATENATE(C2657,E2657,G2657,I2657)</f>
        <v/>
      </c>
    </row>
    <row r="2658" spans="1:17" x14ac:dyDescent="0.25">
      <c r="A2658">
        <v>3862</v>
      </c>
      <c r="P2658">
        <v>0</v>
      </c>
      <c r="Q2658" t="str">
        <f>CONCATENATE(C2658,E2658,G2658,I2658)</f>
        <v/>
      </c>
    </row>
    <row r="2659" spans="1:17" x14ac:dyDescent="0.25">
      <c r="A2659">
        <v>3863</v>
      </c>
      <c r="P2659">
        <v>0</v>
      </c>
      <c r="Q2659" t="str">
        <f>CONCATENATE(C2659,E2659,G2659,I2659)</f>
        <v/>
      </c>
    </row>
    <row r="2660" spans="1:17" x14ac:dyDescent="0.25">
      <c r="A2660">
        <v>3864</v>
      </c>
      <c r="P2660">
        <v>0</v>
      </c>
      <c r="Q2660" t="str">
        <f>CONCATENATE(C2660,E2660,G2660,I2660)</f>
        <v/>
      </c>
    </row>
    <row r="2661" spans="1:17" x14ac:dyDescent="0.25">
      <c r="A2661">
        <v>3865</v>
      </c>
      <c r="P2661">
        <v>0</v>
      </c>
      <c r="Q2661" t="str">
        <f>CONCATENATE(C2661,E2661,G2661,I2661)</f>
        <v/>
      </c>
    </row>
    <row r="2662" spans="1:17" x14ac:dyDescent="0.25">
      <c r="A2662">
        <v>3866</v>
      </c>
      <c r="P2662">
        <v>0</v>
      </c>
      <c r="Q2662" t="str">
        <f>CONCATENATE(C2662,E2662,G2662,I2662)</f>
        <v/>
      </c>
    </row>
    <row r="2663" spans="1:17" x14ac:dyDescent="0.25">
      <c r="A2663">
        <v>3867</v>
      </c>
      <c r="P2663">
        <v>0</v>
      </c>
      <c r="Q2663" t="str">
        <f>CONCATENATE(C2663,E2663,G2663,I2663)</f>
        <v/>
      </c>
    </row>
    <row r="2664" spans="1:17" x14ac:dyDescent="0.25">
      <c r="A2664">
        <v>3868</v>
      </c>
      <c r="P2664">
        <v>0</v>
      </c>
      <c r="Q2664" t="str">
        <f>CONCATENATE(C2664,E2664,G2664,I2664)</f>
        <v/>
      </c>
    </row>
    <row r="2665" spans="1:17" x14ac:dyDescent="0.25">
      <c r="A2665">
        <v>3869</v>
      </c>
      <c r="P2665">
        <v>0</v>
      </c>
      <c r="Q2665" t="str">
        <f>CONCATENATE(C2665,E2665,G2665,I2665)</f>
        <v/>
      </c>
    </row>
    <row r="2666" spans="1:17" x14ac:dyDescent="0.25">
      <c r="A2666">
        <v>3870</v>
      </c>
      <c r="P2666">
        <v>0</v>
      </c>
      <c r="Q2666" t="str">
        <f>CONCATENATE(C2666,E2666,G2666,I2666)</f>
        <v/>
      </c>
    </row>
    <row r="2667" spans="1:17" x14ac:dyDescent="0.25">
      <c r="A2667">
        <v>3871</v>
      </c>
      <c r="P2667">
        <v>0</v>
      </c>
      <c r="Q2667" t="str">
        <f>CONCATENATE(C2667,E2667,G2667,I2667)</f>
        <v/>
      </c>
    </row>
    <row r="2668" spans="1:17" x14ac:dyDescent="0.25">
      <c r="A2668">
        <v>3872</v>
      </c>
      <c r="P2668">
        <v>0</v>
      </c>
      <c r="Q2668" t="str">
        <f>CONCATENATE(C2668,E2668,G2668,I2668)</f>
        <v/>
      </c>
    </row>
    <row r="2669" spans="1:17" x14ac:dyDescent="0.25">
      <c r="A2669">
        <v>3873</v>
      </c>
      <c r="P2669">
        <v>0</v>
      </c>
      <c r="Q2669" t="str">
        <f>CONCATENATE(C2669,E2669,G2669,I2669)</f>
        <v/>
      </c>
    </row>
    <row r="2670" spans="1:17" x14ac:dyDescent="0.25">
      <c r="A2670">
        <v>3874</v>
      </c>
      <c r="P2670">
        <v>0</v>
      </c>
      <c r="Q2670" t="str">
        <f>CONCATENATE(C2670,E2670,G2670,I2670)</f>
        <v/>
      </c>
    </row>
    <row r="2671" spans="1:17" x14ac:dyDescent="0.25">
      <c r="A2671">
        <v>3875</v>
      </c>
      <c r="P2671">
        <v>0</v>
      </c>
      <c r="Q2671" t="str">
        <f>CONCATENATE(C2671,E2671,G2671,I2671)</f>
        <v/>
      </c>
    </row>
    <row r="2672" spans="1:17" x14ac:dyDescent="0.25">
      <c r="A2672">
        <v>3876</v>
      </c>
      <c r="P2672">
        <v>0</v>
      </c>
      <c r="Q2672" t="str">
        <f>CONCATENATE(C2672,E2672,G2672,I2672)</f>
        <v/>
      </c>
    </row>
    <row r="2673" spans="1:17" x14ac:dyDescent="0.25">
      <c r="A2673">
        <v>3877</v>
      </c>
      <c r="P2673">
        <v>0</v>
      </c>
      <c r="Q2673" t="str">
        <f>CONCATENATE(C2673,E2673,G2673,I2673)</f>
        <v/>
      </c>
    </row>
    <row r="2674" spans="1:17" x14ac:dyDescent="0.25">
      <c r="A2674">
        <v>3878</v>
      </c>
      <c r="P2674">
        <v>0</v>
      </c>
      <c r="Q2674" t="str">
        <f>CONCATENATE(C2674,E2674,G2674,I2674)</f>
        <v/>
      </c>
    </row>
    <row r="2675" spans="1:17" x14ac:dyDescent="0.25">
      <c r="A2675">
        <v>3879</v>
      </c>
      <c r="P2675">
        <v>0</v>
      </c>
      <c r="Q2675" t="str">
        <f>CONCATENATE(C2675,E2675,G2675,I2675)</f>
        <v/>
      </c>
    </row>
    <row r="2676" spans="1:17" x14ac:dyDescent="0.25">
      <c r="A2676">
        <v>3880</v>
      </c>
      <c r="P2676">
        <v>0</v>
      </c>
      <c r="Q2676" t="str">
        <f>CONCATENATE(C2676,E2676,G2676,I2676)</f>
        <v/>
      </c>
    </row>
    <row r="2677" spans="1:17" x14ac:dyDescent="0.25">
      <c r="A2677">
        <v>3881</v>
      </c>
      <c r="P2677">
        <v>0</v>
      </c>
      <c r="Q2677" t="str">
        <f>CONCATENATE(C2677,E2677,G2677,I2677)</f>
        <v/>
      </c>
    </row>
    <row r="2678" spans="1:17" x14ac:dyDescent="0.25">
      <c r="A2678">
        <v>3882</v>
      </c>
      <c r="P2678">
        <v>0</v>
      </c>
      <c r="Q2678" t="str">
        <f>CONCATENATE(C2678,E2678,G2678,I2678)</f>
        <v/>
      </c>
    </row>
    <row r="2679" spans="1:17" x14ac:dyDescent="0.25">
      <c r="A2679">
        <v>3883</v>
      </c>
      <c r="P2679">
        <v>0</v>
      </c>
      <c r="Q2679" t="str">
        <f>CONCATENATE(C2679,E2679,G2679,I2679)</f>
        <v/>
      </c>
    </row>
    <row r="2680" spans="1:17" x14ac:dyDescent="0.25">
      <c r="A2680">
        <v>3884</v>
      </c>
      <c r="P2680">
        <v>0</v>
      </c>
      <c r="Q2680" t="str">
        <f>CONCATENATE(C2680,E2680,G2680,I2680)</f>
        <v/>
      </c>
    </row>
    <row r="2681" spans="1:17" x14ac:dyDescent="0.25">
      <c r="A2681">
        <v>3885</v>
      </c>
      <c r="P2681">
        <v>0</v>
      </c>
      <c r="Q2681" t="str">
        <f>CONCATENATE(C2681,E2681,G2681,I2681)</f>
        <v/>
      </c>
    </row>
    <row r="2682" spans="1:17" x14ac:dyDescent="0.25">
      <c r="A2682">
        <v>3886</v>
      </c>
      <c r="P2682">
        <v>0</v>
      </c>
      <c r="Q2682" t="str">
        <f>CONCATENATE(C2682,E2682,G2682,I2682)</f>
        <v/>
      </c>
    </row>
    <row r="2683" spans="1:17" x14ac:dyDescent="0.25">
      <c r="A2683">
        <v>3887</v>
      </c>
      <c r="P2683">
        <v>0</v>
      </c>
      <c r="Q2683" t="str">
        <f>CONCATENATE(C2683,E2683,G2683,I2683)</f>
        <v/>
      </c>
    </row>
    <row r="2684" spans="1:17" x14ac:dyDescent="0.25">
      <c r="A2684">
        <v>3888</v>
      </c>
      <c r="P2684">
        <v>0</v>
      </c>
      <c r="Q2684" t="str">
        <f>CONCATENATE(C2684,E2684,G2684,I2684)</f>
        <v/>
      </c>
    </row>
    <row r="2685" spans="1:17" x14ac:dyDescent="0.25">
      <c r="A2685">
        <v>3889</v>
      </c>
      <c r="P2685">
        <v>0</v>
      </c>
      <c r="Q2685" t="str">
        <f>CONCATENATE(C2685,E2685,G2685,I2685)</f>
        <v/>
      </c>
    </row>
    <row r="2686" spans="1:17" x14ac:dyDescent="0.25">
      <c r="A2686">
        <v>3890</v>
      </c>
      <c r="P2686">
        <v>0</v>
      </c>
      <c r="Q2686" t="str">
        <f>CONCATENATE(C2686,E2686,G2686,I2686)</f>
        <v/>
      </c>
    </row>
    <row r="2687" spans="1:17" x14ac:dyDescent="0.25">
      <c r="A2687">
        <v>3891</v>
      </c>
      <c r="P2687">
        <v>0</v>
      </c>
      <c r="Q2687" t="str">
        <f>CONCATENATE(C2687,E2687,G2687,I2687)</f>
        <v/>
      </c>
    </row>
    <row r="2688" spans="1:17" x14ac:dyDescent="0.25">
      <c r="A2688">
        <v>3892</v>
      </c>
      <c r="P2688">
        <v>0</v>
      </c>
      <c r="Q2688" t="str">
        <f>CONCATENATE(C2688,E2688,G2688,I2688)</f>
        <v/>
      </c>
    </row>
    <row r="2689" spans="1:17" x14ac:dyDescent="0.25">
      <c r="A2689">
        <v>3893</v>
      </c>
      <c r="P2689">
        <v>0</v>
      </c>
      <c r="Q2689" t="str">
        <f>CONCATENATE(C2689,E2689,G2689,I2689)</f>
        <v/>
      </c>
    </row>
    <row r="2690" spans="1:17" x14ac:dyDescent="0.25">
      <c r="A2690">
        <v>3894</v>
      </c>
      <c r="P2690">
        <v>0</v>
      </c>
      <c r="Q2690" t="str">
        <f>CONCATENATE(C2690,E2690,G2690,I2690)</f>
        <v/>
      </c>
    </row>
    <row r="2691" spans="1:17" x14ac:dyDescent="0.25">
      <c r="A2691">
        <v>3895</v>
      </c>
      <c r="P2691">
        <v>0</v>
      </c>
      <c r="Q2691" t="str">
        <f>CONCATENATE(C2691,E2691,G2691,I2691)</f>
        <v/>
      </c>
    </row>
    <row r="2692" spans="1:17" x14ac:dyDescent="0.25">
      <c r="A2692">
        <v>3896</v>
      </c>
      <c r="P2692">
        <v>0</v>
      </c>
      <c r="Q2692" t="str">
        <f>CONCATENATE(C2692,E2692,G2692,I2692)</f>
        <v/>
      </c>
    </row>
    <row r="2693" spans="1:17" x14ac:dyDescent="0.25">
      <c r="A2693">
        <v>3897</v>
      </c>
      <c r="P2693">
        <v>0</v>
      </c>
      <c r="Q2693" t="str">
        <f>CONCATENATE(C2693,E2693,G2693,I2693)</f>
        <v/>
      </c>
    </row>
    <row r="2694" spans="1:17" x14ac:dyDescent="0.25">
      <c r="A2694">
        <v>3898</v>
      </c>
      <c r="P2694">
        <v>0</v>
      </c>
      <c r="Q2694" t="str">
        <f>CONCATENATE(C2694,E2694,G2694,I2694)</f>
        <v/>
      </c>
    </row>
    <row r="2695" spans="1:17" x14ac:dyDescent="0.25">
      <c r="A2695">
        <v>3899</v>
      </c>
      <c r="P2695">
        <v>0</v>
      </c>
      <c r="Q2695" t="str">
        <f>CONCATENATE(C2695,E2695,G2695,I2695)</f>
        <v/>
      </c>
    </row>
    <row r="2696" spans="1:17" x14ac:dyDescent="0.25">
      <c r="A2696">
        <v>3900</v>
      </c>
      <c r="P2696">
        <v>0</v>
      </c>
      <c r="Q2696" t="str">
        <f>CONCATENATE(C2696,E2696,G2696,I2696)</f>
        <v/>
      </c>
    </row>
    <row r="2697" spans="1:17" x14ac:dyDescent="0.25">
      <c r="A2697">
        <v>3901</v>
      </c>
      <c r="P2697">
        <v>0</v>
      </c>
      <c r="Q2697" t="str">
        <f>CONCATENATE(C2697,E2697,G2697,I2697)</f>
        <v/>
      </c>
    </row>
    <row r="2698" spans="1:17" x14ac:dyDescent="0.25">
      <c r="A2698">
        <v>3902</v>
      </c>
      <c r="P2698">
        <v>0</v>
      </c>
      <c r="Q2698" t="str">
        <f>CONCATENATE(C2698,E2698,G2698,I2698)</f>
        <v/>
      </c>
    </row>
    <row r="2699" spans="1:17" x14ac:dyDescent="0.25">
      <c r="A2699">
        <v>3903</v>
      </c>
      <c r="P2699">
        <v>0</v>
      </c>
      <c r="Q2699" t="str">
        <f>CONCATENATE(C2699,E2699,G2699,I2699)</f>
        <v/>
      </c>
    </row>
    <row r="2700" spans="1:17" x14ac:dyDescent="0.25">
      <c r="A2700">
        <v>3904</v>
      </c>
      <c r="P2700">
        <v>0</v>
      </c>
      <c r="Q2700" t="str">
        <f>CONCATENATE(C2700,E2700,G2700,I2700)</f>
        <v/>
      </c>
    </row>
    <row r="2701" spans="1:17" x14ac:dyDescent="0.25">
      <c r="A2701">
        <v>3905</v>
      </c>
      <c r="P2701">
        <v>0</v>
      </c>
      <c r="Q2701" t="str">
        <f>CONCATENATE(C2701,E2701,G2701,I2701)</f>
        <v/>
      </c>
    </row>
    <row r="2702" spans="1:17" x14ac:dyDescent="0.25">
      <c r="A2702">
        <v>3906</v>
      </c>
      <c r="P2702">
        <v>0</v>
      </c>
      <c r="Q2702" t="str">
        <f>CONCATENATE(C2702,E2702,G2702,I2702)</f>
        <v/>
      </c>
    </row>
    <row r="2703" spans="1:17" x14ac:dyDescent="0.25">
      <c r="A2703">
        <v>3907</v>
      </c>
      <c r="P2703">
        <v>0</v>
      </c>
      <c r="Q2703" t="str">
        <f>CONCATENATE(C2703,E2703,G2703,I2703)</f>
        <v/>
      </c>
    </row>
    <row r="2704" spans="1:17" x14ac:dyDescent="0.25">
      <c r="A2704">
        <v>3908</v>
      </c>
      <c r="P2704">
        <v>0</v>
      </c>
      <c r="Q2704" t="str">
        <f>CONCATENATE(C2704,E2704,G2704,I2704)</f>
        <v/>
      </c>
    </row>
    <row r="2705" spans="1:17" x14ac:dyDescent="0.25">
      <c r="A2705">
        <v>3909</v>
      </c>
      <c r="P2705">
        <v>0</v>
      </c>
      <c r="Q2705" t="str">
        <f>CONCATENATE(C2705,E2705,G2705,I2705)</f>
        <v/>
      </c>
    </row>
    <row r="2706" spans="1:17" x14ac:dyDescent="0.25">
      <c r="A2706">
        <v>3910</v>
      </c>
      <c r="P2706">
        <v>0</v>
      </c>
      <c r="Q2706" t="str">
        <f>CONCATENATE(C2706,E2706,G2706,I2706)</f>
        <v/>
      </c>
    </row>
    <row r="2707" spans="1:17" x14ac:dyDescent="0.25">
      <c r="A2707">
        <v>3911</v>
      </c>
      <c r="P2707">
        <v>0</v>
      </c>
      <c r="Q2707" t="str">
        <f>CONCATENATE(C2707,E2707,G2707,I2707)</f>
        <v/>
      </c>
    </row>
    <row r="2708" spans="1:17" x14ac:dyDescent="0.25">
      <c r="A2708">
        <v>3912</v>
      </c>
      <c r="P2708">
        <v>0</v>
      </c>
      <c r="Q2708" t="str">
        <f>CONCATENATE(C2708,E2708,G2708,I2708)</f>
        <v/>
      </c>
    </row>
    <row r="2709" spans="1:17" x14ac:dyDescent="0.25">
      <c r="A2709">
        <v>3913</v>
      </c>
      <c r="P2709">
        <v>0</v>
      </c>
      <c r="Q2709" t="str">
        <f>CONCATENATE(C2709,E2709,G2709,I2709)</f>
        <v/>
      </c>
    </row>
    <row r="2710" spans="1:17" x14ac:dyDescent="0.25">
      <c r="A2710">
        <v>3914</v>
      </c>
      <c r="P2710">
        <v>0</v>
      </c>
      <c r="Q2710" t="str">
        <f>CONCATENATE(C2710,E2710,G2710,I2710)</f>
        <v/>
      </c>
    </row>
    <row r="2711" spans="1:17" x14ac:dyDescent="0.25">
      <c r="A2711">
        <v>3915</v>
      </c>
      <c r="P2711">
        <v>0</v>
      </c>
      <c r="Q2711" t="str">
        <f>CONCATENATE(C2711,E2711,G2711,I2711)</f>
        <v/>
      </c>
    </row>
    <row r="2712" spans="1:17" x14ac:dyDescent="0.25">
      <c r="A2712">
        <v>3916</v>
      </c>
      <c r="P2712">
        <v>0</v>
      </c>
      <c r="Q2712" t="str">
        <f>CONCATENATE(C2712,E2712,G2712,I2712)</f>
        <v/>
      </c>
    </row>
    <row r="2713" spans="1:17" x14ac:dyDescent="0.25">
      <c r="A2713">
        <v>3917</v>
      </c>
      <c r="P2713">
        <v>0</v>
      </c>
      <c r="Q2713" t="str">
        <f>CONCATENATE(C2713,E2713,G2713,I2713)</f>
        <v/>
      </c>
    </row>
    <row r="2714" spans="1:17" x14ac:dyDescent="0.25">
      <c r="A2714">
        <v>3918</v>
      </c>
      <c r="P2714">
        <v>0</v>
      </c>
      <c r="Q2714" t="str">
        <f>CONCATENATE(C2714,E2714,G2714,I2714)</f>
        <v/>
      </c>
    </row>
    <row r="2715" spans="1:17" x14ac:dyDescent="0.25">
      <c r="A2715">
        <v>3919</v>
      </c>
      <c r="P2715">
        <v>0</v>
      </c>
      <c r="Q2715" t="str">
        <f>CONCATENATE(C2715,E2715,G2715,I2715)</f>
        <v/>
      </c>
    </row>
    <row r="2716" spans="1:17" x14ac:dyDescent="0.25">
      <c r="A2716">
        <v>3920</v>
      </c>
      <c r="P2716">
        <v>0</v>
      </c>
      <c r="Q2716" t="str">
        <f>CONCATENATE(C2716,E2716,G2716,I2716)</f>
        <v/>
      </c>
    </row>
    <row r="2717" spans="1:17" x14ac:dyDescent="0.25">
      <c r="A2717">
        <v>3921</v>
      </c>
      <c r="P2717">
        <v>0</v>
      </c>
      <c r="Q2717" t="str">
        <f>CONCATENATE(C2717,E2717,G2717,I2717)</f>
        <v/>
      </c>
    </row>
    <row r="2718" spans="1:17" x14ac:dyDescent="0.25">
      <c r="A2718">
        <v>3922</v>
      </c>
      <c r="P2718">
        <v>0</v>
      </c>
      <c r="Q2718" t="str">
        <f>CONCATENATE(C2718,E2718,G2718,I2718)</f>
        <v/>
      </c>
    </row>
    <row r="2719" spans="1:17" x14ac:dyDescent="0.25">
      <c r="A2719">
        <v>3923</v>
      </c>
      <c r="P2719">
        <v>0</v>
      </c>
      <c r="Q2719" t="str">
        <f>CONCATENATE(C2719,E2719,G2719,I2719)</f>
        <v/>
      </c>
    </row>
    <row r="2720" spans="1:17" x14ac:dyDescent="0.25">
      <c r="A2720">
        <v>3924</v>
      </c>
      <c r="P2720">
        <v>0</v>
      </c>
      <c r="Q2720" t="str">
        <f>CONCATENATE(C2720,E2720,G2720,I2720)</f>
        <v/>
      </c>
    </row>
    <row r="2721" spans="1:17" x14ac:dyDescent="0.25">
      <c r="A2721">
        <v>3925</v>
      </c>
      <c r="P2721">
        <v>0</v>
      </c>
      <c r="Q2721" t="str">
        <f>CONCATENATE(C2721,E2721,G2721,I2721)</f>
        <v/>
      </c>
    </row>
    <row r="2722" spans="1:17" x14ac:dyDescent="0.25">
      <c r="A2722">
        <v>3926</v>
      </c>
      <c r="P2722">
        <v>0</v>
      </c>
      <c r="Q2722" t="str">
        <f>CONCATENATE(C2722,E2722,G2722,I2722)</f>
        <v/>
      </c>
    </row>
    <row r="2723" spans="1:17" x14ac:dyDescent="0.25">
      <c r="A2723">
        <v>3927</v>
      </c>
      <c r="P2723">
        <v>0</v>
      </c>
      <c r="Q2723" t="str">
        <f>CONCATENATE(C2723,E2723,G2723,I2723)</f>
        <v/>
      </c>
    </row>
    <row r="2724" spans="1:17" x14ac:dyDescent="0.25">
      <c r="A2724">
        <v>3928</v>
      </c>
      <c r="P2724">
        <v>0</v>
      </c>
      <c r="Q2724" t="str">
        <f>CONCATENATE(C2724,E2724,G2724,I2724)</f>
        <v/>
      </c>
    </row>
    <row r="2725" spans="1:17" x14ac:dyDescent="0.25">
      <c r="A2725">
        <v>3929</v>
      </c>
      <c r="P2725">
        <v>0</v>
      </c>
      <c r="Q2725" t="str">
        <f>CONCATENATE(C2725,E2725,G2725,I2725)</f>
        <v/>
      </c>
    </row>
    <row r="2726" spans="1:17" x14ac:dyDescent="0.25">
      <c r="A2726">
        <v>3930</v>
      </c>
      <c r="P2726">
        <v>0</v>
      </c>
      <c r="Q2726" t="str">
        <f>CONCATENATE(C2726,E2726,G2726,I2726)</f>
        <v/>
      </c>
    </row>
    <row r="2727" spans="1:17" x14ac:dyDescent="0.25">
      <c r="A2727">
        <v>3931</v>
      </c>
      <c r="P2727">
        <v>0</v>
      </c>
      <c r="Q2727" t="str">
        <f>CONCATENATE(C2727,E2727,G2727,I2727)</f>
        <v/>
      </c>
    </row>
    <row r="2728" spans="1:17" x14ac:dyDescent="0.25">
      <c r="A2728">
        <v>3932</v>
      </c>
      <c r="P2728">
        <v>0</v>
      </c>
      <c r="Q2728" t="str">
        <f>CONCATENATE(C2728,E2728,G2728,I2728)</f>
        <v/>
      </c>
    </row>
    <row r="2729" spans="1:17" x14ac:dyDescent="0.25">
      <c r="A2729">
        <v>3933</v>
      </c>
      <c r="P2729">
        <v>0</v>
      </c>
      <c r="Q2729" t="str">
        <f>CONCATENATE(C2729,E2729,G2729,I2729)</f>
        <v/>
      </c>
    </row>
    <row r="2730" spans="1:17" x14ac:dyDescent="0.25">
      <c r="A2730">
        <v>3934</v>
      </c>
      <c r="P2730">
        <v>0</v>
      </c>
      <c r="Q2730" t="str">
        <f>CONCATENATE(C2730,E2730,G2730,I2730)</f>
        <v/>
      </c>
    </row>
    <row r="2731" spans="1:17" x14ac:dyDescent="0.25">
      <c r="A2731">
        <v>3935</v>
      </c>
      <c r="P2731">
        <v>0</v>
      </c>
      <c r="Q2731" t="str">
        <f>CONCATENATE(C2731,E2731,G2731,I2731)</f>
        <v/>
      </c>
    </row>
    <row r="2732" spans="1:17" x14ac:dyDescent="0.25">
      <c r="A2732">
        <v>3936</v>
      </c>
      <c r="P2732">
        <v>0</v>
      </c>
      <c r="Q2732" t="str">
        <f>CONCATENATE(C2732,E2732,G2732,I2732)</f>
        <v/>
      </c>
    </row>
    <row r="2733" spans="1:17" x14ac:dyDescent="0.25">
      <c r="A2733">
        <v>3937</v>
      </c>
      <c r="P2733">
        <v>0</v>
      </c>
      <c r="Q2733" t="str">
        <f>CONCATENATE(C2733,E2733,G2733,I2733)</f>
        <v/>
      </c>
    </row>
    <row r="2734" spans="1:17" x14ac:dyDescent="0.25">
      <c r="A2734">
        <v>3938</v>
      </c>
      <c r="P2734">
        <v>0</v>
      </c>
      <c r="Q2734" t="str">
        <f>CONCATENATE(C2734,E2734,G2734,I2734)</f>
        <v/>
      </c>
    </row>
    <row r="2735" spans="1:17" x14ac:dyDescent="0.25">
      <c r="A2735">
        <v>3939</v>
      </c>
      <c r="P2735">
        <v>0</v>
      </c>
      <c r="Q2735" t="str">
        <f>CONCATENATE(C2735,E2735,G2735,I2735)</f>
        <v/>
      </c>
    </row>
    <row r="2736" spans="1:17" x14ac:dyDescent="0.25">
      <c r="A2736">
        <v>3940</v>
      </c>
      <c r="P2736">
        <v>0</v>
      </c>
      <c r="Q2736" t="str">
        <f>CONCATENATE(C2736,E2736,G2736,I2736)</f>
        <v/>
      </c>
    </row>
    <row r="2737" spans="1:17" x14ac:dyDescent="0.25">
      <c r="A2737">
        <v>3941</v>
      </c>
      <c r="P2737">
        <v>0</v>
      </c>
      <c r="Q2737" t="str">
        <f>CONCATENATE(C2737,E2737,G2737,I2737)</f>
        <v/>
      </c>
    </row>
    <row r="2738" spans="1:17" x14ac:dyDescent="0.25">
      <c r="A2738">
        <v>3942</v>
      </c>
      <c r="P2738">
        <v>0</v>
      </c>
      <c r="Q2738" t="str">
        <f>CONCATENATE(C2738,E2738,G2738,I2738)</f>
        <v/>
      </c>
    </row>
    <row r="2739" spans="1:17" x14ac:dyDescent="0.25">
      <c r="A2739">
        <v>3943</v>
      </c>
      <c r="P2739">
        <v>0</v>
      </c>
      <c r="Q2739" t="str">
        <f>CONCATENATE(C2739,E2739,G2739,I2739)</f>
        <v/>
      </c>
    </row>
    <row r="2740" spans="1:17" x14ac:dyDescent="0.25">
      <c r="A2740">
        <v>3944</v>
      </c>
      <c r="P2740">
        <v>0</v>
      </c>
      <c r="Q2740" t="str">
        <f>CONCATENATE(C2740,E2740,G2740,I2740)</f>
        <v/>
      </c>
    </row>
    <row r="2741" spans="1:17" x14ac:dyDescent="0.25">
      <c r="A2741">
        <v>3945</v>
      </c>
      <c r="P2741">
        <v>0</v>
      </c>
      <c r="Q2741" t="str">
        <f>CONCATENATE(C2741,E2741,G2741,I2741)</f>
        <v/>
      </c>
    </row>
    <row r="2742" spans="1:17" x14ac:dyDescent="0.25">
      <c r="A2742">
        <v>3946</v>
      </c>
      <c r="P2742">
        <v>0</v>
      </c>
      <c r="Q2742" t="str">
        <f>CONCATENATE(C2742,E2742,G2742,I2742)</f>
        <v/>
      </c>
    </row>
    <row r="2743" spans="1:17" x14ac:dyDescent="0.25">
      <c r="A2743">
        <v>3947</v>
      </c>
      <c r="P2743">
        <v>0</v>
      </c>
      <c r="Q2743" t="str">
        <f>CONCATENATE(C2743,E2743,G2743,I2743)</f>
        <v/>
      </c>
    </row>
    <row r="2744" spans="1:17" x14ac:dyDescent="0.25">
      <c r="A2744">
        <v>3948</v>
      </c>
      <c r="P2744">
        <v>0</v>
      </c>
      <c r="Q2744" t="str">
        <f>CONCATENATE(C2744,E2744,G2744,I2744)</f>
        <v/>
      </c>
    </row>
    <row r="2745" spans="1:17" x14ac:dyDescent="0.25">
      <c r="A2745">
        <v>3949</v>
      </c>
      <c r="P2745">
        <v>0</v>
      </c>
      <c r="Q2745" t="str">
        <f>CONCATENATE(C2745,E2745,G2745,I2745)</f>
        <v/>
      </c>
    </row>
    <row r="2746" spans="1:17" x14ac:dyDescent="0.25">
      <c r="A2746">
        <v>3950</v>
      </c>
      <c r="P2746">
        <v>0</v>
      </c>
      <c r="Q2746" t="str">
        <f>CONCATENATE(C2746,E2746,G2746,I2746)</f>
        <v/>
      </c>
    </row>
    <row r="2747" spans="1:17" x14ac:dyDescent="0.25">
      <c r="A2747">
        <v>3951</v>
      </c>
      <c r="P2747">
        <v>0</v>
      </c>
      <c r="Q2747" t="str">
        <f>CONCATENATE(C2747,E2747,G2747,I2747)</f>
        <v/>
      </c>
    </row>
    <row r="2748" spans="1:17" x14ac:dyDescent="0.25">
      <c r="A2748">
        <v>3952</v>
      </c>
      <c r="P2748">
        <v>0</v>
      </c>
      <c r="Q2748" t="str">
        <f>CONCATENATE(C2748,E2748,G2748,I2748)</f>
        <v/>
      </c>
    </row>
    <row r="2749" spans="1:17" x14ac:dyDescent="0.25">
      <c r="A2749">
        <v>3953</v>
      </c>
      <c r="P2749">
        <v>0</v>
      </c>
      <c r="Q2749" t="str">
        <f>CONCATENATE(C2749,E2749,G2749,I2749)</f>
        <v/>
      </c>
    </row>
    <row r="2750" spans="1:17" x14ac:dyDescent="0.25">
      <c r="A2750">
        <v>3954</v>
      </c>
      <c r="P2750">
        <v>0</v>
      </c>
      <c r="Q2750" t="str">
        <f>CONCATENATE(C2750,E2750,G2750,I2750)</f>
        <v/>
      </c>
    </row>
    <row r="2751" spans="1:17" x14ac:dyDescent="0.25">
      <c r="A2751">
        <v>3955</v>
      </c>
      <c r="P2751">
        <v>0</v>
      </c>
      <c r="Q2751" t="str">
        <f>CONCATENATE(C2751,E2751,G2751,I2751)</f>
        <v/>
      </c>
    </row>
    <row r="2752" spans="1:17" x14ac:dyDescent="0.25">
      <c r="A2752">
        <v>3956</v>
      </c>
      <c r="P2752">
        <v>0</v>
      </c>
      <c r="Q2752" t="str">
        <f>CONCATENATE(C2752,E2752,G2752,I2752)</f>
        <v/>
      </c>
    </row>
    <row r="2753" spans="1:17" x14ac:dyDescent="0.25">
      <c r="A2753">
        <v>3957</v>
      </c>
      <c r="P2753">
        <v>0</v>
      </c>
      <c r="Q2753" t="str">
        <f>CONCATENATE(C2753,E2753,G2753,I2753)</f>
        <v/>
      </c>
    </row>
    <row r="2754" spans="1:17" x14ac:dyDescent="0.25">
      <c r="A2754">
        <v>3958</v>
      </c>
      <c r="P2754">
        <v>0</v>
      </c>
      <c r="Q2754" t="str">
        <f>CONCATENATE(C2754,E2754,G2754,I2754)</f>
        <v/>
      </c>
    </row>
    <row r="2755" spans="1:17" x14ac:dyDescent="0.25">
      <c r="A2755">
        <v>3959</v>
      </c>
      <c r="P2755">
        <v>0</v>
      </c>
      <c r="Q2755" t="str">
        <f>CONCATENATE(C2755,E2755,G2755,I2755)</f>
        <v/>
      </c>
    </row>
    <row r="2756" spans="1:17" x14ac:dyDescent="0.25">
      <c r="A2756">
        <v>3960</v>
      </c>
      <c r="P2756">
        <v>0</v>
      </c>
      <c r="Q2756" t="str">
        <f>CONCATENATE(C2756,E2756,G2756,I2756)</f>
        <v/>
      </c>
    </row>
    <row r="2757" spans="1:17" x14ac:dyDescent="0.25">
      <c r="A2757">
        <v>3961</v>
      </c>
      <c r="P2757">
        <v>0</v>
      </c>
      <c r="Q2757" t="str">
        <f>CONCATENATE(C2757,E2757,G2757,I2757)</f>
        <v/>
      </c>
    </row>
    <row r="2758" spans="1:17" x14ac:dyDescent="0.25">
      <c r="A2758">
        <v>3962</v>
      </c>
      <c r="P2758">
        <v>0</v>
      </c>
      <c r="Q2758" t="str">
        <f>CONCATENATE(C2758,E2758,G2758,I2758)</f>
        <v/>
      </c>
    </row>
    <row r="2759" spans="1:17" x14ac:dyDescent="0.25">
      <c r="A2759">
        <v>3963</v>
      </c>
      <c r="P2759">
        <v>0</v>
      </c>
      <c r="Q2759" t="str">
        <f>CONCATENATE(C2759,E2759,G2759,I2759)</f>
        <v/>
      </c>
    </row>
    <row r="2760" spans="1:17" x14ac:dyDescent="0.25">
      <c r="A2760">
        <v>3964</v>
      </c>
      <c r="P2760">
        <v>0</v>
      </c>
      <c r="Q2760" t="str">
        <f>CONCATENATE(C2760,E2760,G2760,I2760)</f>
        <v/>
      </c>
    </row>
    <row r="2761" spans="1:17" x14ac:dyDescent="0.25">
      <c r="A2761">
        <v>3965</v>
      </c>
      <c r="P2761">
        <v>0</v>
      </c>
      <c r="Q2761" t="str">
        <f>CONCATENATE(C2761,E2761,G2761,I2761)</f>
        <v/>
      </c>
    </row>
    <row r="2762" spans="1:17" x14ac:dyDescent="0.25">
      <c r="A2762">
        <v>3966</v>
      </c>
      <c r="P2762">
        <v>0</v>
      </c>
      <c r="Q2762" t="str">
        <f>CONCATENATE(C2762,E2762,G2762,I2762)</f>
        <v/>
      </c>
    </row>
    <row r="2763" spans="1:17" x14ac:dyDescent="0.25">
      <c r="A2763">
        <v>3967</v>
      </c>
      <c r="P2763">
        <v>0</v>
      </c>
      <c r="Q2763" t="str">
        <f>CONCATENATE(C2763,E2763,G2763,I2763)</f>
        <v/>
      </c>
    </row>
    <row r="2764" spans="1:17" x14ac:dyDescent="0.25">
      <c r="A2764">
        <v>3968</v>
      </c>
      <c r="P2764">
        <v>0</v>
      </c>
      <c r="Q2764" t="str">
        <f>CONCATENATE(C2764,E2764,G2764,I2764)</f>
        <v/>
      </c>
    </row>
    <row r="2765" spans="1:17" x14ac:dyDescent="0.25">
      <c r="A2765">
        <v>3969</v>
      </c>
      <c r="P2765">
        <v>0</v>
      </c>
      <c r="Q2765" t="str">
        <f>CONCATENATE(C2765,E2765,G2765,I2765)</f>
        <v/>
      </c>
    </row>
    <row r="2766" spans="1:17" x14ac:dyDescent="0.25">
      <c r="A2766">
        <v>3970</v>
      </c>
      <c r="P2766">
        <v>0</v>
      </c>
      <c r="Q2766" t="str">
        <f>CONCATENATE(C2766,E2766,G2766,I2766)</f>
        <v/>
      </c>
    </row>
    <row r="2767" spans="1:17" x14ac:dyDescent="0.25">
      <c r="A2767">
        <v>3971</v>
      </c>
      <c r="P2767">
        <v>0</v>
      </c>
      <c r="Q2767" t="str">
        <f>CONCATENATE(C2767,E2767,G2767,I2767)</f>
        <v/>
      </c>
    </row>
    <row r="2768" spans="1:17" x14ac:dyDescent="0.25">
      <c r="A2768">
        <v>3972</v>
      </c>
      <c r="P2768">
        <v>0</v>
      </c>
      <c r="Q2768" t="str">
        <f>CONCATENATE(C2768,E2768,G2768,I2768)</f>
        <v/>
      </c>
    </row>
    <row r="2769" spans="1:17" x14ac:dyDescent="0.25">
      <c r="A2769">
        <v>3973</v>
      </c>
      <c r="P2769">
        <v>0</v>
      </c>
      <c r="Q2769" t="str">
        <f>CONCATENATE(C2769,E2769,G2769,I2769)</f>
        <v/>
      </c>
    </row>
    <row r="2770" spans="1:17" x14ac:dyDescent="0.25">
      <c r="A2770">
        <v>3974</v>
      </c>
      <c r="P2770">
        <v>0</v>
      </c>
      <c r="Q2770" t="str">
        <f>CONCATENATE(C2770,E2770,G2770,I2770)</f>
        <v/>
      </c>
    </row>
    <row r="2771" spans="1:17" x14ac:dyDescent="0.25">
      <c r="A2771">
        <v>3975</v>
      </c>
      <c r="P2771">
        <v>0</v>
      </c>
      <c r="Q2771" t="str">
        <f>CONCATENATE(C2771,E2771,G2771,I2771)</f>
        <v/>
      </c>
    </row>
    <row r="2772" spans="1:17" x14ac:dyDescent="0.25">
      <c r="A2772">
        <v>3976</v>
      </c>
      <c r="P2772">
        <v>0</v>
      </c>
      <c r="Q2772" t="str">
        <f>CONCATENATE(C2772,E2772,G2772,I2772)</f>
        <v/>
      </c>
    </row>
    <row r="2773" spans="1:17" x14ac:dyDescent="0.25">
      <c r="A2773">
        <v>3977</v>
      </c>
      <c r="P2773">
        <v>0</v>
      </c>
      <c r="Q2773" t="str">
        <f>CONCATENATE(C2773,E2773,G2773,I2773)</f>
        <v/>
      </c>
    </row>
    <row r="2774" spans="1:17" x14ac:dyDescent="0.25">
      <c r="A2774">
        <v>3978</v>
      </c>
      <c r="P2774">
        <v>0</v>
      </c>
      <c r="Q2774" t="str">
        <f>CONCATENATE(C2774,E2774,G2774,I2774)</f>
        <v/>
      </c>
    </row>
    <row r="2775" spans="1:17" x14ac:dyDescent="0.25">
      <c r="A2775">
        <v>3979</v>
      </c>
      <c r="P2775">
        <v>0</v>
      </c>
      <c r="Q2775" t="str">
        <f>CONCATENATE(C2775,E2775,G2775,I2775)</f>
        <v/>
      </c>
    </row>
    <row r="2776" spans="1:17" x14ac:dyDescent="0.25">
      <c r="A2776">
        <v>3980</v>
      </c>
      <c r="P2776">
        <v>0</v>
      </c>
      <c r="Q2776" t="str">
        <f>CONCATENATE(C2776,E2776,G2776,I2776)</f>
        <v/>
      </c>
    </row>
    <row r="2777" spans="1:17" x14ac:dyDescent="0.25">
      <c r="A2777">
        <v>3981</v>
      </c>
      <c r="P2777">
        <v>0</v>
      </c>
      <c r="Q2777" t="str">
        <f>CONCATENATE(C2777,E2777,G2777,I2777)</f>
        <v/>
      </c>
    </row>
    <row r="2778" spans="1:17" x14ac:dyDescent="0.25">
      <c r="A2778">
        <v>3982</v>
      </c>
      <c r="P2778">
        <v>0</v>
      </c>
      <c r="Q2778" t="str">
        <f>CONCATENATE(C2778,E2778,G2778,I2778)</f>
        <v/>
      </c>
    </row>
    <row r="2779" spans="1:17" x14ac:dyDescent="0.25">
      <c r="A2779">
        <v>3983</v>
      </c>
      <c r="P2779">
        <v>0</v>
      </c>
      <c r="Q2779" t="str">
        <f>CONCATENATE(C2779,E2779,G2779,I2779)</f>
        <v/>
      </c>
    </row>
    <row r="2780" spans="1:17" x14ac:dyDescent="0.25">
      <c r="A2780">
        <v>3984</v>
      </c>
      <c r="P2780">
        <v>0</v>
      </c>
      <c r="Q2780" t="str">
        <f>CONCATENATE(C2780,E2780,G2780,I2780)</f>
        <v/>
      </c>
    </row>
    <row r="2781" spans="1:17" x14ac:dyDescent="0.25">
      <c r="A2781">
        <v>3985</v>
      </c>
      <c r="P2781">
        <v>0</v>
      </c>
      <c r="Q2781" t="str">
        <f>CONCATENATE(C2781,E2781,G2781,I2781)</f>
        <v/>
      </c>
    </row>
    <row r="2782" spans="1:17" x14ac:dyDescent="0.25">
      <c r="A2782">
        <v>3986</v>
      </c>
      <c r="P2782">
        <v>0</v>
      </c>
      <c r="Q2782" t="str">
        <f>CONCATENATE(C2782,E2782,G2782,I2782)</f>
        <v/>
      </c>
    </row>
    <row r="2783" spans="1:17" x14ac:dyDescent="0.25">
      <c r="A2783">
        <v>3987</v>
      </c>
      <c r="P2783">
        <v>0</v>
      </c>
      <c r="Q2783" t="str">
        <f>CONCATENATE(C2783,E2783,G2783,I2783)</f>
        <v/>
      </c>
    </row>
    <row r="2784" spans="1:17" x14ac:dyDescent="0.25">
      <c r="A2784">
        <v>3988</v>
      </c>
      <c r="P2784">
        <v>0</v>
      </c>
      <c r="Q2784" t="str">
        <f>CONCATENATE(C2784,E2784,G2784,I2784)</f>
        <v/>
      </c>
    </row>
    <row r="2785" spans="1:17" x14ac:dyDescent="0.25">
      <c r="A2785">
        <v>3989</v>
      </c>
      <c r="P2785">
        <v>0</v>
      </c>
      <c r="Q2785" t="str">
        <f>CONCATENATE(C2785,E2785,G2785,I2785)</f>
        <v/>
      </c>
    </row>
    <row r="2786" spans="1:17" x14ac:dyDescent="0.25">
      <c r="A2786">
        <v>3990</v>
      </c>
      <c r="P2786">
        <v>0</v>
      </c>
      <c r="Q2786" t="str">
        <f>CONCATENATE(C2786,E2786,G2786,I2786)</f>
        <v/>
      </c>
    </row>
    <row r="2787" spans="1:17" x14ac:dyDescent="0.25">
      <c r="A2787">
        <v>3991</v>
      </c>
      <c r="P2787">
        <v>0</v>
      </c>
      <c r="Q2787" t="str">
        <f>CONCATENATE(C2787,E2787,G2787,I2787)</f>
        <v/>
      </c>
    </row>
    <row r="2788" spans="1:17" x14ac:dyDescent="0.25">
      <c r="A2788">
        <v>3992</v>
      </c>
      <c r="P2788">
        <v>0</v>
      </c>
      <c r="Q2788" t="str">
        <f>CONCATENATE(C2788,E2788,G2788,I2788)</f>
        <v/>
      </c>
    </row>
    <row r="2789" spans="1:17" x14ac:dyDescent="0.25">
      <c r="A2789">
        <v>3993</v>
      </c>
      <c r="P2789">
        <v>0</v>
      </c>
      <c r="Q2789" t="str">
        <f>CONCATENATE(C2789,E2789,G2789,I2789)</f>
        <v/>
      </c>
    </row>
    <row r="2790" spans="1:17" x14ac:dyDescent="0.25">
      <c r="A2790">
        <v>3994</v>
      </c>
      <c r="P2790">
        <v>0</v>
      </c>
      <c r="Q2790" t="str">
        <f>CONCATENATE(C2790,E2790,G2790,I2790)</f>
        <v/>
      </c>
    </row>
    <row r="2791" spans="1:17" x14ac:dyDescent="0.25">
      <c r="A2791">
        <v>3995</v>
      </c>
      <c r="P2791">
        <v>0</v>
      </c>
      <c r="Q2791" t="str">
        <f>CONCATENATE(C2791,E2791,G2791,I2791)</f>
        <v/>
      </c>
    </row>
    <row r="2792" spans="1:17" x14ac:dyDescent="0.25">
      <c r="A2792">
        <v>3996</v>
      </c>
      <c r="P2792">
        <v>0</v>
      </c>
      <c r="Q2792" t="str">
        <f>CONCATENATE(C2792,E2792,G2792,I2792)</f>
        <v/>
      </c>
    </row>
    <row r="2793" spans="1:17" x14ac:dyDescent="0.25">
      <c r="A2793">
        <v>3997</v>
      </c>
      <c r="P2793">
        <v>0</v>
      </c>
      <c r="Q2793" t="str">
        <f>CONCATENATE(C2793,E2793,G2793,I2793)</f>
        <v/>
      </c>
    </row>
    <row r="2794" spans="1:17" x14ac:dyDescent="0.25">
      <c r="A2794">
        <v>3998</v>
      </c>
      <c r="P2794">
        <v>0</v>
      </c>
      <c r="Q2794" t="str">
        <f>CONCATENATE(C2794,E2794,G2794,I2794)</f>
        <v/>
      </c>
    </row>
    <row r="2795" spans="1:17" x14ac:dyDescent="0.25">
      <c r="A2795">
        <v>3999</v>
      </c>
      <c r="P2795">
        <v>0</v>
      </c>
      <c r="Q2795" t="str">
        <f>CONCATENATE(C2795,E2795,G2795,I2795)</f>
        <v/>
      </c>
    </row>
    <row r="2796" spans="1:17" x14ac:dyDescent="0.25">
      <c r="A2796">
        <v>4000</v>
      </c>
      <c r="P2796">
        <v>0</v>
      </c>
      <c r="Q2796" t="str">
        <f>CONCATENATE(C2796,E2796,G2796,I2796)</f>
        <v/>
      </c>
    </row>
    <row r="2797" spans="1:17" x14ac:dyDescent="0.25">
      <c r="A2797">
        <v>4001</v>
      </c>
      <c r="P2797">
        <v>0</v>
      </c>
      <c r="Q2797" t="str">
        <f>CONCATENATE(C2797,E2797,G2797,I2797)</f>
        <v/>
      </c>
    </row>
    <row r="2798" spans="1:17" x14ac:dyDescent="0.25">
      <c r="A2798">
        <v>4002</v>
      </c>
      <c r="P2798">
        <v>0</v>
      </c>
      <c r="Q2798" t="str">
        <f>CONCATENATE(C2798,E2798,G2798,I2798)</f>
        <v/>
      </c>
    </row>
    <row r="2799" spans="1:17" x14ac:dyDescent="0.25">
      <c r="A2799">
        <v>4003</v>
      </c>
      <c r="P2799">
        <v>0</v>
      </c>
      <c r="Q2799" t="str">
        <f>CONCATENATE(C2799,E2799,G2799,I2799)</f>
        <v/>
      </c>
    </row>
    <row r="2800" spans="1:17" x14ac:dyDescent="0.25">
      <c r="A2800">
        <v>4004</v>
      </c>
      <c r="P2800">
        <v>0</v>
      </c>
      <c r="Q2800" t="str">
        <f>CONCATENATE(C2800,E2800,G2800,I2800)</f>
        <v/>
      </c>
    </row>
    <row r="2801" spans="1:17" x14ac:dyDescent="0.25">
      <c r="A2801">
        <v>4005</v>
      </c>
      <c r="P2801">
        <v>0</v>
      </c>
      <c r="Q2801" t="str">
        <f>CONCATENATE(C2801,E2801,G2801,I2801)</f>
        <v/>
      </c>
    </row>
    <row r="2802" spans="1:17" x14ac:dyDescent="0.25">
      <c r="A2802">
        <v>4006</v>
      </c>
      <c r="P2802">
        <v>0</v>
      </c>
      <c r="Q2802" t="str">
        <f>CONCATENATE(C2802,E2802,G2802,I2802)</f>
        <v/>
      </c>
    </row>
    <row r="2803" spans="1:17" x14ac:dyDescent="0.25">
      <c r="A2803">
        <v>4007</v>
      </c>
      <c r="P2803">
        <v>0</v>
      </c>
      <c r="Q2803" t="str">
        <f>CONCATENATE(C2803,E2803,G2803,I2803)</f>
        <v/>
      </c>
    </row>
    <row r="2804" spans="1:17" x14ac:dyDescent="0.25">
      <c r="A2804">
        <v>4008</v>
      </c>
      <c r="P2804">
        <v>0</v>
      </c>
      <c r="Q2804" t="str">
        <f>CONCATENATE(C2804,E2804,G2804,I2804)</f>
        <v/>
      </c>
    </row>
    <row r="2805" spans="1:17" x14ac:dyDescent="0.25">
      <c r="A2805">
        <v>4009</v>
      </c>
      <c r="P2805">
        <v>0</v>
      </c>
      <c r="Q2805" t="str">
        <f>CONCATENATE(C2805,E2805,G2805,I2805)</f>
        <v/>
      </c>
    </row>
    <row r="2806" spans="1:17" x14ac:dyDescent="0.25">
      <c r="A2806">
        <v>4010</v>
      </c>
      <c r="P2806">
        <v>0</v>
      </c>
      <c r="Q2806" t="str">
        <f>CONCATENATE(C2806,E2806,G2806,I2806)</f>
        <v/>
      </c>
    </row>
    <row r="2807" spans="1:17" x14ac:dyDescent="0.25">
      <c r="A2807">
        <v>4011</v>
      </c>
      <c r="P2807">
        <v>0</v>
      </c>
      <c r="Q2807" t="str">
        <f>CONCATENATE(C2807,E2807,G2807,I2807)</f>
        <v/>
      </c>
    </row>
    <row r="2808" spans="1:17" x14ac:dyDescent="0.25">
      <c r="A2808">
        <v>4012</v>
      </c>
      <c r="P2808">
        <v>0</v>
      </c>
      <c r="Q2808" t="str">
        <f>CONCATENATE(C2808,E2808,G2808,I2808)</f>
        <v/>
      </c>
    </row>
    <row r="2809" spans="1:17" x14ac:dyDescent="0.25">
      <c r="A2809">
        <v>4013</v>
      </c>
      <c r="P2809">
        <v>0</v>
      </c>
      <c r="Q2809" t="str">
        <f>CONCATENATE(C2809,E2809,G2809,I2809)</f>
        <v/>
      </c>
    </row>
    <row r="2810" spans="1:17" x14ac:dyDescent="0.25">
      <c r="A2810">
        <v>4014</v>
      </c>
      <c r="P2810">
        <v>0</v>
      </c>
      <c r="Q2810" t="str">
        <f>CONCATENATE(C2810,E2810,G2810,I2810)</f>
        <v/>
      </c>
    </row>
    <row r="2811" spans="1:17" x14ac:dyDescent="0.25">
      <c r="A2811">
        <v>4015</v>
      </c>
      <c r="P2811">
        <v>0</v>
      </c>
      <c r="Q2811" t="str">
        <f>CONCATENATE(C2811,E2811,G2811,I2811)</f>
        <v/>
      </c>
    </row>
    <row r="2812" spans="1:17" x14ac:dyDescent="0.25">
      <c r="A2812">
        <v>4016</v>
      </c>
      <c r="P2812">
        <v>0</v>
      </c>
      <c r="Q2812" t="str">
        <f>CONCATENATE(C2812,E2812,G2812,I2812)</f>
        <v/>
      </c>
    </row>
    <row r="2813" spans="1:17" x14ac:dyDescent="0.25">
      <c r="A2813">
        <v>4017</v>
      </c>
      <c r="P2813">
        <v>0</v>
      </c>
      <c r="Q2813" t="str">
        <f>CONCATENATE(C2813,E2813,G2813,I2813)</f>
        <v/>
      </c>
    </row>
    <row r="2814" spans="1:17" x14ac:dyDescent="0.25">
      <c r="A2814">
        <v>4018</v>
      </c>
      <c r="P2814">
        <v>0</v>
      </c>
      <c r="Q2814" t="str">
        <f>CONCATENATE(C2814,E2814,G2814,I2814)</f>
        <v/>
      </c>
    </row>
    <row r="2815" spans="1:17" x14ac:dyDescent="0.25">
      <c r="A2815">
        <v>4019</v>
      </c>
      <c r="P2815">
        <v>0</v>
      </c>
      <c r="Q2815" t="str">
        <f>CONCATENATE(C2815,E2815,G2815,I2815)</f>
        <v/>
      </c>
    </row>
    <row r="2816" spans="1:17" x14ac:dyDescent="0.25">
      <c r="A2816">
        <v>4020</v>
      </c>
      <c r="P2816">
        <v>0</v>
      </c>
      <c r="Q2816" t="str">
        <f>CONCATENATE(C2816,E2816,G2816,I2816)</f>
        <v/>
      </c>
    </row>
    <row r="2817" spans="1:17" x14ac:dyDescent="0.25">
      <c r="A2817">
        <v>4021</v>
      </c>
      <c r="P2817">
        <v>0</v>
      </c>
      <c r="Q2817" t="str">
        <f>CONCATENATE(C2817,E2817,G2817,I2817)</f>
        <v/>
      </c>
    </row>
    <row r="2818" spans="1:17" x14ac:dyDescent="0.25">
      <c r="A2818">
        <v>4022</v>
      </c>
      <c r="P2818">
        <v>0</v>
      </c>
      <c r="Q2818" t="str">
        <f>CONCATENATE(C2818,E2818,G2818,I2818)</f>
        <v/>
      </c>
    </row>
    <row r="2819" spans="1:17" x14ac:dyDescent="0.25">
      <c r="A2819">
        <v>4023</v>
      </c>
      <c r="P2819">
        <v>0</v>
      </c>
      <c r="Q2819" t="str">
        <f>CONCATENATE(C2819,E2819,G2819,I2819)</f>
        <v/>
      </c>
    </row>
    <row r="2820" spans="1:17" x14ac:dyDescent="0.25">
      <c r="A2820">
        <v>4024</v>
      </c>
      <c r="P2820">
        <v>0</v>
      </c>
      <c r="Q2820" t="str">
        <f>CONCATENATE(C2820,E2820,G2820,I2820)</f>
        <v/>
      </c>
    </row>
    <row r="2821" spans="1:17" x14ac:dyDescent="0.25">
      <c r="A2821">
        <v>4025</v>
      </c>
      <c r="P2821">
        <v>0</v>
      </c>
      <c r="Q2821" t="str">
        <f>CONCATENATE(C2821,E2821,G2821,I2821)</f>
        <v/>
      </c>
    </row>
    <row r="2822" spans="1:17" x14ac:dyDescent="0.25">
      <c r="A2822">
        <v>4026</v>
      </c>
      <c r="P2822">
        <v>0</v>
      </c>
      <c r="Q2822" t="str">
        <f>CONCATENATE(C2822,E2822,G2822,I2822)</f>
        <v/>
      </c>
    </row>
    <row r="2823" spans="1:17" x14ac:dyDescent="0.25">
      <c r="A2823">
        <v>4027</v>
      </c>
      <c r="P2823">
        <v>0</v>
      </c>
      <c r="Q2823" t="str">
        <f>CONCATENATE(C2823,E2823,G2823,I2823)</f>
        <v/>
      </c>
    </row>
    <row r="2824" spans="1:17" x14ac:dyDescent="0.25">
      <c r="A2824">
        <v>4028</v>
      </c>
      <c r="P2824">
        <v>0</v>
      </c>
      <c r="Q2824" t="str">
        <f>CONCATENATE(C2824,E2824,G2824,I2824)</f>
        <v/>
      </c>
    </row>
    <row r="2825" spans="1:17" x14ac:dyDescent="0.25">
      <c r="A2825">
        <v>4029</v>
      </c>
      <c r="P2825">
        <v>0</v>
      </c>
      <c r="Q2825" t="str">
        <f>CONCATENATE(C2825,E2825,G2825,I2825)</f>
        <v/>
      </c>
    </row>
    <row r="2826" spans="1:17" x14ac:dyDescent="0.25">
      <c r="A2826">
        <v>4030</v>
      </c>
      <c r="P2826">
        <v>0</v>
      </c>
      <c r="Q2826" t="str">
        <f>CONCATENATE(C2826,E2826,G2826,I2826)</f>
        <v/>
      </c>
    </row>
    <row r="2827" spans="1:17" x14ac:dyDescent="0.25">
      <c r="A2827">
        <v>4031</v>
      </c>
      <c r="P2827">
        <v>0</v>
      </c>
      <c r="Q2827" t="str">
        <f>CONCATENATE(C2827,E2827,G2827,I2827)</f>
        <v/>
      </c>
    </row>
    <row r="2828" spans="1:17" x14ac:dyDescent="0.25">
      <c r="A2828">
        <v>4032</v>
      </c>
      <c r="P2828">
        <v>0</v>
      </c>
      <c r="Q2828" t="str">
        <f>CONCATENATE(C2828,E2828,G2828,I2828)</f>
        <v/>
      </c>
    </row>
    <row r="2829" spans="1:17" x14ac:dyDescent="0.25">
      <c r="A2829">
        <v>4033</v>
      </c>
      <c r="P2829">
        <v>0</v>
      </c>
      <c r="Q2829" t="str">
        <f>CONCATENATE(C2829,E2829,G2829,I2829)</f>
        <v/>
      </c>
    </row>
    <row r="2830" spans="1:17" x14ac:dyDescent="0.25">
      <c r="A2830">
        <v>4034</v>
      </c>
      <c r="P2830">
        <v>0</v>
      </c>
      <c r="Q2830" t="str">
        <f>CONCATENATE(C2830,E2830,G2830,I2830)</f>
        <v/>
      </c>
    </row>
    <row r="2831" spans="1:17" x14ac:dyDescent="0.25">
      <c r="A2831">
        <v>4035</v>
      </c>
      <c r="P2831">
        <v>0</v>
      </c>
      <c r="Q2831" t="str">
        <f>CONCATENATE(C2831,E2831,G2831,I2831)</f>
        <v/>
      </c>
    </row>
    <row r="2832" spans="1:17" x14ac:dyDescent="0.25">
      <c r="A2832">
        <v>4036</v>
      </c>
      <c r="P2832">
        <v>0</v>
      </c>
      <c r="Q2832" t="str">
        <f>CONCATENATE(C2832,E2832,G2832,I2832)</f>
        <v/>
      </c>
    </row>
    <row r="2833" spans="1:17" x14ac:dyDescent="0.25">
      <c r="A2833">
        <v>4037</v>
      </c>
      <c r="P2833">
        <v>0</v>
      </c>
      <c r="Q2833" t="str">
        <f>CONCATENATE(C2833,E2833,G2833,I2833)</f>
        <v/>
      </c>
    </row>
    <row r="2834" spans="1:17" x14ac:dyDescent="0.25">
      <c r="A2834">
        <v>4038</v>
      </c>
      <c r="P2834">
        <v>0</v>
      </c>
      <c r="Q2834" t="str">
        <f>CONCATENATE(C2834,E2834,G2834,I2834)</f>
        <v/>
      </c>
    </row>
    <row r="2835" spans="1:17" x14ac:dyDescent="0.25">
      <c r="A2835">
        <v>4039</v>
      </c>
      <c r="P2835">
        <v>0</v>
      </c>
      <c r="Q2835" t="str">
        <f>CONCATENATE(C2835,E2835,G2835,I2835)</f>
        <v/>
      </c>
    </row>
    <row r="2836" spans="1:17" x14ac:dyDescent="0.25">
      <c r="A2836">
        <v>4040</v>
      </c>
      <c r="P2836">
        <v>0</v>
      </c>
      <c r="Q2836" t="str">
        <f>CONCATENATE(C2836,E2836,G2836,I2836)</f>
        <v/>
      </c>
    </row>
    <row r="2837" spans="1:17" x14ac:dyDescent="0.25">
      <c r="A2837">
        <v>4041</v>
      </c>
      <c r="P2837">
        <v>0</v>
      </c>
      <c r="Q2837" t="str">
        <f>CONCATENATE(C2837,E2837,G2837,I2837)</f>
        <v/>
      </c>
    </row>
    <row r="2838" spans="1:17" x14ac:dyDescent="0.25">
      <c r="A2838">
        <v>4042</v>
      </c>
      <c r="P2838">
        <v>0</v>
      </c>
      <c r="Q2838" t="str">
        <f>CONCATENATE(C2838,E2838,G2838,I2838)</f>
        <v/>
      </c>
    </row>
    <row r="2839" spans="1:17" x14ac:dyDescent="0.25">
      <c r="A2839">
        <v>4043</v>
      </c>
      <c r="P2839">
        <v>0</v>
      </c>
      <c r="Q2839" t="str">
        <f>CONCATENATE(C2839,E2839,G2839,I2839)</f>
        <v/>
      </c>
    </row>
    <row r="2840" spans="1:17" x14ac:dyDescent="0.25">
      <c r="A2840">
        <v>4044</v>
      </c>
      <c r="P2840">
        <v>0</v>
      </c>
      <c r="Q2840" t="str">
        <f>CONCATENATE(C2840,E2840,G2840,I2840)</f>
        <v/>
      </c>
    </row>
    <row r="2841" spans="1:17" x14ac:dyDescent="0.25">
      <c r="A2841">
        <v>4045</v>
      </c>
      <c r="P2841">
        <v>0</v>
      </c>
      <c r="Q2841" t="str">
        <f>CONCATENATE(C2841,E2841,G2841,I2841)</f>
        <v/>
      </c>
    </row>
    <row r="2842" spans="1:17" x14ac:dyDescent="0.25">
      <c r="A2842">
        <v>4046</v>
      </c>
      <c r="P2842">
        <v>0</v>
      </c>
      <c r="Q2842" t="str">
        <f>CONCATENATE(C2842,E2842,G2842,I2842)</f>
        <v/>
      </c>
    </row>
    <row r="2843" spans="1:17" x14ac:dyDescent="0.25">
      <c r="A2843">
        <v>4047</v>
      </c>
      <c r="P2843">
        <v>0</v>
      </c>
      <c r="Q2843" t="str">
        <f>CONCATENATE(C2843,E2843,G2843,I2843)</f>
        <v/>
      </c>
    </row>
    <row r="2844" spans="1:17" x14ac:dyDescent="0.25">
      <c r="A2844">
        <v>4048</v>
      </c>
      <c r="P2844">
        <v>0</v>
      </c>
      <c r="Q2844" t="str">
        <f>CONCATENATE(C2844,E2844,G2844,I2844)</f>
        <v/>
      </c>
    </row>
    <row r="2845" spans="1:17" x14ac:dyDescent="0.25">
      <c r="A2845">
        <v>4049</v>
      </c>
      <c r="P2845">
        <v>0</v>
      </c>
      <c r="Q2845" t="str">
        <f>CONCATENATE(C2845,E2845,G2845,I2845)</f>
        <v/>
      </c>
    </row>
    <row r="2846" spans="1:17" x14ac:dyDescent="0.25">
      <c r="A2846">
        <v>4050</v>
      </c>
      <c r="P2846">
        <v>0</v>
      </c>
      <c r="Q2846" t="str">
        <f>CONCATENATE(C2846,E2846,G2846,I2846)</f>
        <v/>
      </c>
    </row>
    <row r="2847" spans="1:17" x14ac:dyDescent="0.25">
      <c r="A2847">
        <v>4051</v>
      </c>
      <c r="P2847">
        <v>0</v>
      </c>
      <c r="Q2847" t="str">
        <f>CONCATENATE(C2847,E2847,G2847,I2847)</f>
        <v/>
      </c>
    </row>
    <row r="2848" spans="1:17" x14ac:dyDescent="0.25">
      <c r="A2848">
        <v>4052</v>
      </c>
      <c r="P2848">
        <v>0</v>
      </c>
      <c r="Q2848" t="str">
        <f>CONCATENATE(C2848,E2848,G2848,I2848)</f>
        <v/>
      </c>
    </row>
    <row r="2849" spans="1:17" x14ac:dyDescent="0.25">
      <c r="A2849">
        <v>4053</v>
      </c>
      <c r="P2849">
        <v>0</v>
      </c>
      <c r="Q2849" t="str">
        <f>CONCATENATE(C2849,E2849,G2849,I2849)</f>
        <v/>
      </c>
    </row>
    <row r="2850" spans="1:17" x14ac:dyDescent="0.25">
      <c r="A2850">
        <v>4054</v>
      </c>
      <c r="P2850">
        <v>0</v>
      </c>
      <c r="Q2850" t="str">
        <f>CONCATENATE(C2850,E2850,G2850,I2850)</f>
        <v/>
      </c>
    </row>
    <row r="2851" spans="1:17" x14ac:dyDescent="0.25">
      <c r="A2851">
        <v>4055</v>
      </c>
      <c r="P2851">
        <v>0</v>
      </c>
      <c r="Q2851" t="str">
        <f>CONCATENATE(C2851,E2851,G2851,I2851)</f>
        <v/>
      </c>
    </row>
    <row r="2852" spans="1:17" x14ac:dyDescent="0.25">
      <c r="A2852">
        <v>4056</v>
      </c>
      <c r="P2852">
        <v>0</v>
      </c>
      <c r="Q2852" t="str">
        <f>CONCATENATE(C2852,E2852,G2852,I2852)</f>
        <v/>
      </c>
    </row>
    <row r="2853" spans="1:17" x14ac:dyDescent="0.25">
      <c r="A2853">
        <v>4057</v>
      </c>
      <c r="P2853">
        <v>0</v>
      </c>
      <c r="Q2853" t="str">
        <f>CONCATENATE(C2853,E2853,G2853,I2853)</f>
        <v/>
      </c>
    </row>
    <row r="2854" spans="1:17" x14ac:dyDescent="0.25">
      <c r="A2854">
        <v>4058</v>
      </c>
      <c r="P2854">
        <v>0</v>
      </c>
      <c r="Q2854" t="str">
        <f>CONCATENATE(C2854,E2854,G2854,I2854)</f>
        <v/>
      </c>
    </row>
    <row r="2855" spans="1:17" x14ac:dyDescent="0.25">
      <c r="A2855">
        <v>4059</v>
      </c>
      <c r="P2855">
        <v>0</v>
      </c>
      <c r="Q2855" t="str">
        <f>CONCATENATE(C2855,E2855,G2855,I2855)</f>
        <v/>
      </c>
    </row>
    <row r="2856" spans="1:17" x14ac:dyDescent="0.25">
      <c r="A2856">
        <v>4060</v>
      </c>
      <c r="P2856">
        <v>0</v>
      </c>
      <c r="Q2856" t="str">
        <f>CONCATENATE(C2856,E2856,G2856,I2856)</f>
        <v/>
      </c>
    </row>
    <row r="2857" spans="1:17" x14ac:dyDescent="0.25">
      <c r="A2857">
        <v>4061</v>
      </c>
      <c r="P2857">
        <v>0</v>
      </c>
      <c r="Q2857" t="str">
        <f>CONCATENATE(C2857,E2857,G2857,I2857)</f>
        <v/>
      </c>
    </row>
    <row r="2858" spans="1:17" x14ac:dyDescent="0.25">
      <c r="A2858">
        <v>4062</v>
      </c>
      <c r="P2858">
        <v>0</v>
      </c>
      <c r="Q2858" t="str">
        <f>CONCATENATE(C2858,E2858,G2858,I2858)</f>
        <v/>
      </c>
    </row>
    <row r="2859" spans="1:17" x14ac:dyDescent="0.25">
      <c r="A2859">
        <v>4063</v>
      </c>
      <c r="P2859">
        <v>0</v>
      </c>
      <c r="Q2859" t="str">
        <f>CONCATENATE(C2859,E2859,G2859,I2859)</f>
        <v/>
      </c>
    </row>
    <row r="2860" spans="1:17" x14ac:dyDescent="0.25">
      <c r="A2860">
        <v>4064</v>
      </c>
      <c r="P2860">
        <v>0</v>
      </c>
      <c r="Q2860" t="str">
        <f>CONCATENATE(C2860,E2860,G2860,I2860)</f>
        <v/>
      </c>
    </row>
    <row r="2861" spans="1:17" x14ac:dyDescent="0.25">
      <c r="A2861">
        <v>4065</v>
      </c>
      <c r="P2861">
        <v>0</v>
      </c>
      <c r="Q2861" t="str">
        <f>CONCATENATE(C2861,E2861,G2861,I2861)</f>
        <v/>
      </c>
    </row>
    <row r="2862" spans="1:17" x14ac:dyDescent="0.25">
      <c r="A2862">
        <v>4066</v>
      </c>
      <c r="P2862">
        <v>0</v>
      </c>
      <c r="Q2862" t="str">
        <f>CONCATENATE(C2862,E2862,G2862,I2862)</f>
        <v/>
      </c>
    </row>
    <row r="2863" spans="1:17" x14ac:dyDescent="0.25">
      <c r="A2863">
        <v>4067</v>
      </c>
      <c r="P2863">
        <v>0</v>
      </c>
      <c r="Q2863" t="str">
        <f>CONCATENATE(C2863,E2863,G2863,I2863)</f>
        <v/>
      </c>
    </row>
    <row r="2864" spans="1:17" x14ac:dyDescent="0.25">
      <c r="A2864">
        <v>4068</v>
      </c>
      <c r="P2864">
        <v>0</v>
      </c>
      <c r="Q2864" t="str">
        <f>CONCATENATE(C2864,E2864,G2864,I2864)</f>
        <v/>
      </c>
    </row>
    <row r="2865" spans="1:17" x14ac:dyDescent="0.25">
      <c r="A2865">
        <v>4069</v>
      </c>
      <c r="P2865">
        <v>0</v>
      </c>
      <c r="Q2865" t="str">
        <f>CONCATENATE(C2865,E2865,G2865,I2865)</f>
        <v/>
      </c>
    </row>
    <row r="2866" spans="1:17" x14ac:dyDescent="0.25">
      <c r="A2866">
        <v>4070</v>
      </c>
      <c r="P2866">
        <v>0</v>
      </c>
      <c r="Q2866" t="str">
        <f>CONCATENATE(C2866,E2866,G2866,I2866)</f>
        <v/>
      </c>
    </row>
    <row r="2867" spans="1:17" x14ac:dyDescent="0.25">
      <c r="A2867">
        <v>4071</v>
      </c>
      <c r="P2867">
        <v>0</v>
      </c>
      <c r="Q2867" t="str">
        <f>CONCATENATE(C2867,E2867,G2867,I2867)</f>
        <v/>
      </c>
    </row>
    <row r="2868" spans="1:17" x14ac:dyDescent="0.25">
      <c r="A2868">
        <v>4072</v>
      </c>
      <c r="P2868">
        <v>0</v>
      </c>
      <c r="Q2868" t="str">
        <f>CONCATENATE(C2868,E2868,G2868,I2868)</f>
        <v/>
      </c>
    </row>
    <row r="2869" spans="1:17" x14ac:dyDescent="0.25">
      <c r="A2869">
        <v>4073</v>
      </c>
      <c r="P2869">
        <v>0</v>
      </c>
      <c r="Q2869" t="str">
        <f>CONCATENATE(C2869,E2869,G2869,I2869)</f>
        <v/>
      </c>
    </row>
    <row r="2870" spans="1:17" x14ac:dyDescent="0.25">
      <c r="A2870">
        <v>4074</v>
      </c>
      <c r="P2870">
        <v>0</v>
      </c>
      <c r="Q2870" t="str">
        <f>CONCATENATE(C2870,E2870,G2870,I2870)</f>
        <v/>
      </c>
    </row>
    <row r="2871" spans="1:17" x14ac:dyDescent="0.25">
      <c r="A2871">
        <v>4075</v>
      </c>
      <c r="P2871">
        <v>0</v>
      </c>
      <c r="Q2871" t="str">
        <f>CONCATENATE(C2871,E2871,G2871,I2871)</f>
        <v/>
      </c>
    </row>
    <row r="2872" spans="1:17" x14ac:dyDescent="0.25">
      <c r="A2872">
        <v>4076</v>
      </c>
      <c r="P2872">
        <v>0</v>
      </c>
      <c r="Q2872" t="str">
        <f>CONCATENATE(C2872,E2872,G2872,I2872)</f>
        <v/>
      </c>
    </row>
    <row r="2873" spans="1:17" x14ac:dyDescent="0.25">
      <c r="A2873">
        <v>4077</v>
      </c>
      <c r="P2873">
        <v>0</v>
      </c>
      <c r="Q2873" t="str">
        <f>CONCATENATE(C2873,E2873,G2873,I2873)</f>
        <v/>
      </c>
    </row>
    <row r="2874" spans="1:17" x14ac:dyDescent="0.25">
      <c r="A2874">
        <v>4078</v>
      </c>
      <c r="P2874">
        <v>0</v>
      </c>
      <c r="Q2874" t="str">
        <f>CONCATENATE(C2874,E2874,G2874,I2874)</f>
        <v/>
      </c>
    </row>
    <row r="2875" spans="1:17" x14ac:dyDescent="0.25">
      <c r="A2875">
        <v>4079</v>
      </c>
      <c r="P2875">
        <v>0</v>
      </c>
      <c r="Q2875" t="str">
        <f>CONCATENATE(C2875,E2875,G2875,I2875)</f>
        <v/>
      </c>
    </row>
    <row r="2876" spans="1:17" x14ac:dyDescent="0.25">
      <c r="A2876">
        <v>4080</v>
      </c>
      <c r="P2876">
        <v>0</v>
      </c>
      <c r="Q2876" t="str">
        <f>CONCATENATE(C2876,E2876,G2876,I2876)</f>
        <v/>
      </c>
    </row>
    <row r="2877" spans="1:17" x14ac:dyDescent="0.25">
      <c r="A2877">
        <v>4081</v>
      </c>
      <c r="P2877">
        <v>0</v>
      </c>
      <c r="Q2877" t="str">
        <f>CONCATENATE(C2877,E2877,G2877,I2877)</f>
        <v/>
      </c>
    </row>
    <row r="2878" spans="1:17" x14ac:dyDescent="0.25">
      <c r="A2878">
        <v>4082</v>
      </c>
      <c r="P2878">
        <v>0</v>
      </c>
      <c r="Q2878" t="str">
        <f>CONCATENATE(C2878,E2878,G2878,I2878)</f>
        <v/>
      </c>
    </row>
    <row r="2879" spans="1:17" x14ac:dyDescent="0.25">
      <c r="A2879">
        <v>4083</v>
      </c>
      <c r="P2879">
        <v>0</v>
      </c>
      <c r="Q2879" t="str">
        <f>CONCATENATE(C2879,E2879,G2879,I2879)</f>
        <v/>
      </c>
    </row>
    <row r="2880" spans="1:17" x14ac:dyDescent="0.25">
      <c r="A2880">
        <v>4084</v>
      </c>
      <c r="P2880">
        <v>0</v>
      </c>
      <c r="Q2880" t="str">
        <f>CONCATENATE(C2880,E2880,G2880,I2880)</f>
        <v/>
      </c>
    </row>
    <row r="2881" spans="1:17" x14ac:dyDescent="0.25">
      <c r="A2881">
        <v>4085</v>
      </c>
      <c r="P2881">
        <v>0</v>
      </c>
      <c r="Q2881" t="str">
        <f>CONCATENATE(C2881,E2881,G2881,I2881)</f>
        <v/>
      </c>
    </row>
    <row r="2882" spans="1:17" x14ac:dyDescent="0.25">
      <c r="A2882">
        <v>4086</v>
      </c>
      <c r="P2882">
        <v>0</v>
      </c>
      <c r="Q2882" t="str">
        <f>CONCATENATE(C2882,E2882,G2882,I2882)</f>
        <v/>
      </c>
    </row>
    <row r="2883" spans="1:17" x14ac:dyDescent="0.25">
      <c r="A2883">
        <v>4087</v>
      </c>
      <c r="P2883">
        <v>0</v>
      </c>
      <c r="Q2883" t="str">
        <f>CONCATENATE(C2883,E2883,G2883,I2883)</f>
        <v/>
      </c>
    </row>
    <row r="2884" spans="1:17" x14ac:dyDescent="0.25">
      <c r="A2884">
        <v>4088</v>
      </c>
      <c r="P2884">
        <v>0</v>
      </c>
      <c r="Q2884" t="str">
        <f>CONCATENATE(C2884,E2884,G2884,I2884)</f>
        <v/>
      </c>
    </row>
    <row r="2885" spans="1:17" x14ac:dyDescent="0.25">
      <c r="A2885">
        <v>4089</v>
      </c>
      <c r="P2885">
        <v>0</v>
      </c>
      <c r="Q2885" t="str">
        <f>CONCATENATE(C2885,E2885,G2885,I2885)</f>
        <v/>
      </c>
    </row>
    <row r="2886" spans="1:17" x14ac:dyDescent="0.25">
      <c r="A2886">
        <v>4090</v>
      </c>
      <c r="P2886">
        <v>0</v>
      </c>
      <c r="Q2886" t="str">
        <f>CONCATENATE(C2886,E2886,G2886,I2886)</f>
        <v/>
      </c>
    </row>
    <row r="2887" spans="1:17" x14ac:dyDescent="0.25">
      <c r="A2887">
        <v>4091</v>
      </c>
      <c r="P2887">
        <v>0</v>
      </c>
      <c r="Q2887" t="str">
        <f>CONCATENATE(C2887,E2887,G2887,I2887)</f>
        <v/>
      </c>
    </row>
    <row r="2888" spans="1:17" x14ac:dyDescent="0.25">
      <c r="A2888">
        <v>4092</v>
      </c>
      <c r="P2888">
        <v>0</v>
      </c>
      <c r="Q2888" t="str">
        <f>CONCATENATE(C2888,E2888,G2888,I2888)</f>
        <v/>
      </c>
    </row>
    <row r="2889" spans="1:17" x14ac:dyDescent="0.25">
      <c r="A2889">
        <v>4093</v>
      </c>
      <c r="P2889">
        <v>0</v>
      </c>
      <c r="Q2889" t="str">
        <f>CONCATENATE(C2889,E2889,G2889,I2889)</f>
        <v/>
      </c>
    </row>
    <row r="2890" spans="1:17" x14ac:dyDescent="0.25">
      <c r="A2890">
        <v>4094</v>
      </c>
      <c r="P2890">
        <v>0</v>
      </c>
      <c r="Q2890" t="str">
        <f>CONCATENATE(C2890,E2890,G2890,I2890)</f>
        <v/>
      </c>
    </row>
    <row r="2891" spans="1:17" x14ac:dyDescent="0.25">
      <c r="A2891">
        <v>4095</v>
      </c>
      <c r="P2891">
        <v>0</v>
      </c>
      <c r="Q2891" t="str">
        <f>CONCATENATE(C2891,E2891,G2891,I2891)</f>
        <v/>
      </c>
    </row>
    <row r="2892" spans="1:17" x14ac:dyDescent="0.25">
      <c r="A2892">
        <v>4096</v>
      </c>
      <c r="P2892">
        <v>0</v>
      </c>
      <c r="Q2892" t="str">
        <f>CONCATENATE(C2892,E2892,G2892,I2892)</f>
        <v/>
      </c>
    </row>
    <row r="2893" spans="1:17" x14ac:dyDescent="0.25">
      <c r="A2893">
        <v>4097</v>
      </c>
      <c r="P2893">
        <v>0</v>
      </c>
      <c r="Q2893" t="str">
        <f>CONCATENATE(C2893,E2893,G2893,I2893)</f>
        <v/>
      </c>
    </row>
    <row r="2894" spans="1:17" x14ac:dyDescent="0.25">
      <c r="A2894">
        <v>4098</v>
      </c>
      <c r="P2894">
        <v>0</v>
      </c>
      <c r="Q2894" t="str">
        <f>CONCATENATE(C2894,E2894,G2894,I2894)</f>
        <v/>
      </c>
    </row>
    <row r="2895" spans="1:17" x14ac:dyDescent="0.25">
      <c r="A2895">
        <v>4099</v>
      </c>
      <c r="P2895">
        <v>0</v>
      </c>
      <c r="Q2895" t="str">
        <f>CONCATENATE(C2895,E2895,G2895,I2895)</f>
        <v/>
      </c>
    </row>
    <row r="2896" spans="1:17" x14ac:dyDescent="0.25">
      <c r="A2896">
        <v>4100</v>
      </c>
      <c r="P2896">
        <v>0</v>
      </c>
      <c r="Q2896" t="str">
        <f>CONCATENATE(C2896,E2896,G2896,I2896)</f>
        <v/>
      </c>
    </row>
    <row r="2897" spans="1:17" x14ac:dyDescent="0.25">
      <c r="A2897">
        <v>4101</v>
      </c>
      <c r="P2897">
        <v>0</v>
      </c>
      <c r="Q2897" t="str">
        <f>CONCATENATE(C2897,E2897,G2897,I2897)</f>
        <v/>
      </c>
    </row>
    <row r="2898" spans="1:17" x14ac:dyDescent="0.25">
      <c r="A2898">
        <v>4102</v>
      </c>
      <c r="P2898">
        <v>0</v>
      </c>
      <c r="Q2898" t="str">
        <f>CONCATENATE(C2898,E2898,G2898,I2898)</f>
        <v/>
      </c>
    </row>
    <row r="2899" spans="1:17" x14ac:dyDescent="0.25">
      <c r="A2899">
        <v>4103</v>
      </c>
      <c r="P2899">
        <v>0</v>
      </c>
      <c r="Q2899" t="str">
        <f>CONCATENATE(C2899,E2899,G2899,I2899)</f>
        <v/>
      </c>
    </row>
    <row r="2900" spans="1:17" x14ac:dyDescent="0.25">
      <c r="A2900">
        <v>4104</v>
      </c>
      <c r="P2900">
        <v>0</v>
      </c>
      <c r="Q2900" t="str">
        <f>CONCATENATE(C2900,E2900,G2900,I2900)</f>
        <v/>
      </c>
    </row>
    <row r="2901" spans="1:17" x14ac:dyDescent="0.25">
      <c r="A2901">
        <v>4105</v>
      </c>
      <c r="P2901">
        <v>0</v>
      </c>
      <c r="Q2901" t="str">
        <f>CONCATENATE(C2901,E2901,G2901,I2901)</f>
        <v/>
      </c>
    </row>
    <row r="2902" spans="1:17" x14ac:dyDescent="0.25">
      <c r="A2902">
        <v>4106</v>
      </c>
      <c r="P2902">
        <v>0</v>
      </c>
      <c r="Q2902" t="str">
        <f>CONCATENATE(C2902,E2902,G2902,I2902)</f>
        <v/>
      </c>
    </row>
    <row r="2903" spans="1:17" x14ac:dyDescent="0.25">
      <c r="A2903">
        <v>4107</v>
      </c>
      <c r="P2903">
        <v>0</v>
      </c>
      <c r="Q2903" t="str">
        <f>CONCATENATE(C2903,E2903,G2903,I2903)</f>
        <v/>
      </c>
    </row>
    <row r="2904" spans="1:17" x14ac:dyDescent="0.25">
      <c r="A2904">
        <v>4108</v>
      </c>
      <c r="P2904">
        <v>0</v>
      </c>
      <c r="Q2904" t="str">
        <f>CONCATENATE(C2904,E2904,G2904,I2904)</f>
        <v/>
      </c>
    </row>
    <row r="2905" spans="1:17" x14ac:dyDescent="0.25">
      <c r="A2905">
        <v>4109</v>
      </c>
      <c r="P2905">
        <v>0</v>
      </c>
      <c r="Q2905" t="str">
        <f>CONCATENATE(C2905,E2905,G2905,I2905)</f>
        <v/>
      </c>
    </row>
    <row r="2906" spans="1:17" x14ac:dyDescent="0.25">
      <c r="A2906">
        <v>4110</v>
      </c>
      <c r="P2906">
        <v>0</v>
      </c>
      <c r="Q2906" t="str">
        <f>CONCATENATE(C2906,E2906,G2906,I2906)</f>
        <v/>
      </c>
    </row>
    <row r="2907" spans="1:17" x14ac:dyDescent="0.25">
      <c r="A2907">
        <v>4111</v>
      </c>
      <c r="P2907">
        <v>0</v>
      </c>
      <c r="Q2907" t="str">
        <f>CONCATENATE(C2907,E2907,G2907,I2907)</f>
        <v/>
      </c>
    </row>
    <row r="2908" spans="1:17" x14ac:dyDescent="0.25">
      <c r="A2908">
        <v>4112</v>
      </c>
      <c r="P2908">
        <v>0</v>
      </c>
      <c r="Q2908" t="str">
        <f>CONCATENATE(C2908,E2908,G2908,I2908)</f>
        <v/>
      </c>
    </row>
    <row r="2909" spans="1:17" x14ac:dyDescent="0.25">
      <c r="A2909">
        <v>4113</v>
      </c>
      <c r="P2909">
        <v>0</v>
      </c>
      <c r="Q2909" t="str">
        <f>CONCATENATE(C2909,E2909,G2909,I2909)</f>
        <v/>
      </c>
    </row>
    <row r="2910" spans="1:17" x14ac:dyDescent="0.25">
      <c r="A2910">
        <v>4114</v>
      </c>
      <c r="P2910">
        <v>0</v>
      </c>
      <c r="Q2910" t="str">
        <f>CONCATENATE(C2910,E2910,G2910,I2910)</f>
        <v/>
      </c>
    </row>
    <row r="2911" spans="1:17" x14ac:dyDescent="0.25">
      <c r="A2911">
        <v>4115</v>
      </c>
      <c r="P2911">
        <v>0</v>
      </c>
      <c r="Q2911" t="str">
        <f>CONCATENATE(C2911,E2911,G2911,I2911)</f>
        <v/>
      </c>
    </row>
    <row r="2912" spans="1:17" x14ac:dyDescent="0.25">
      <c r="A2912">
        <v>4116</v>
      </c>
      <c r="P2912">
        <v>0</v>
      </c>
      <c r="Q2912" t="str">
        <f>CONCATENATE(C2912,E2912,G2912,I2912)</f>
        <v/>
      </c>
    </row>
    <row r="2913" spans="1:17" x14ac:dyDescent="0.25">
      <c r="A2913">
        <v>4117</v>
      </c>
      <c r="P2913">
        <v>0</v>
      </c>
      <c r="Q2913" t="str">
        <f>CONCATENATE(C2913,E2913,G2913,I2913)</f>
        <v/>
      </c>
    </row>
    <row r="2914" spans="1:17" x14ac:dyDescent="0.25">
      <c r="A2914">
        <v>4118</v>
      </c>
      <c r="P2914">
        <v>0</v>
      </c>
      <c r="Q2914" t="str">
        <f>CONCATENATE(C2914,E2914,G2914,I2914)</f>
        <v/>
      </c>
    </row>
    <row r="2915" spans="1:17" x14ac:dyDescent="0.25">
      <c r="A2915">
        <v>4119</v>
      </c>
      <c r="P2915">
        <v>0</v>
      </c>
      <c r="Q2915" t="str">
        <f>CONCATENATE(C2915,E2915,G2915,I2915)</f>
        <v/>
      </c>
    </row>
    <row r="2916" spans="1:17" x14ac:dyDescent="0.25">
      <c r="A2916">
        <v>4120</v>
      </c>
      <c r="P2916">
        <v>0</v>
      </c>
      <c r="Q2916" t="str">
        <f>CONCATENATE(C2916,E2916,G2916,I2916)</f>
        <v/>
      </c>
    </row>
    <row r="2917" spans="1:17" x14ac:dyDescent="0.25">
      <c r="A2917">
        <v>4121</v>
      </c>
      <c r="P2917">
        <v>0</v>
      </c>
      <c r="Q2917" t="str">
        <f>CONCATENATE(C2917,E2917,G2917,I2917)</f>
        <v/>
      </c>
    </row>
    <row r="2918" spans="1:17" x14ac:dyDescent="0.25">
      <c r="A2918">
        <v>4122</v>
      </c>
      <c r="P2918">
        <v>0</v>
      </c>
      <c r="Q2918" t="str">
        <f>CONCATENATE(C2918,E2918,G2918,I2918)</f>
        <v/>
      </c>
    </row>
    <row r="2919" spans="1:17" x14ac:dyDescent="0.25">
      <c r="A2919">
        <v>4123</v>
      </c>
      <c r="P2919">
        <v>0</v>
      </c>
      <c r="Q2919" t="str">
        <f>CONCATENATE(C2919,E2919,G2919,I2919)</f>
        <v/>
      </c>
    </row>
    <row r="2920" spans="1:17" x14ac:dyDescent="0.25">
      <c r="A2920">
        <v>4124</v>
      </c>
      <c r="P2920">
        <v>0</v>
      </c>
      <c r="Q2920" t="str">
        <f>CONCATENATE(C2920,E2920,G2920,I2920)</f>
        <v/>
      </c>
    </row>
    <row r="2921" spans="1:17" x14ac:dyDescent="0.25">
      <c r="A2921">
        <v>4125</v>
      </c>
      <c r="P2921">
        <v>0</v>
      </c>
      <c r="Q2921" t="str">
        <f>CONCATENATE(C2921,E2921,G2921,I2921)</f>
        <v/>
      </c>
    </row>
    <row r="2922" spans="1:17" x14ac:dyDescent="0.25">
      <c r="A2922">
        <v>4126</v>
      </c>
      <c r="P2922">
        <v>0</v>
      </c>
      <c r="Q2922" t="str">
        <f>CONCATENATE(C2922,E2922,G2922,I2922)</f>
        <v/>
      </c>
    </row>
    <row r="2923" spans="1:17" x14ac:dyDescent="0.25">
      <c r="A2923">
        <v>4127</v>
      </c>
      <c r="P2923">
        <v>0</v>
      </c>
      <c r="Q2923" t="str">
        <f>CONCATENATE(C2923,E2923,G2923,I2923)</f>
        <v/>
      </c>
    </row>
    <row r="2924" spans="1:17" x14ac:dyDescent="0.25">
      <c r="A2924">
        <v>4128</v>
      </c>
      <c r="P2924">
        <v>0</v>
      </c>
      <c r="Q2924" t="str">
        <f>CONCATENATE(C2924,E2924,G2924,I2924)</f>
        <v/>
      </c>
    </row>
    <row r="2925" spans="1:17" x14ac:dyDescent="0.25">
      <c r="A2925">
        <v>4129</v>
      </c>
      <c r="P2925">
        <v>0</v>
      </c>
      <c r="Q2925" t="str">
        <f>CONCATENATE(C2925,E2925,G2925,I2925)</f>
        <v/>
      </c>
    </row>
    <row r="2926" spans="1:17" x14ac:dyDescent="0.25">
      <c r="A2926">
        <v>4130</v>
      </c>
      <c r="P2926">
        <v>0</v>
      </c>
      <c r="Q2926" t="str">
        <f>CONCATENATE(C2926,E2926,G2926,I2926)</f>
        <v/>
      </c>
    </row>
    <row r="2927" spans="1:17" x14ac:dyDescent="0.25">
      <c r="A2927">
        <v>4131</v>
      </c>
      <c r="P2927">
        <v>0</v>
      </c>
      <c r="Q2927" t="str">
        <f>CONCATENATE(C2927,E2927,G2927,I2927)</f>
        <v/>
      </c>
    </row>
    <row r="2928" spans="1:17" x14ac:dyDescent="0.25">
      <c r="A2928">
        <v>4132</v>
      </c>
      <c r="P2928">
        <v>0</v>
      </c>
      <c r="Q2928" t="str">
        <f>CONCATENATE(C2928,E2928,G2928,I2928)</f>
        <v/>
      </c>
    </row>
    <row r="2929" spans="1:17" x14ac:dyDescent="0.25">
      <c r="A2929">
        <v>4133</v>
      </c>
      <c r="P2929">
        <v>0</v>
      </c>
      <c r="Q2929" t="str">
        <f>CONCATENATE(C2929,E2929,G2929,I2929)</f>
        <v/>
      </c>
    </row>
    <row r="2930" spans="1:17" x14ac:dyDescent="0.25">
      <c r="A2930">
        <v>4134</v>
      </c>
      <c r="P2930">
        <v>0</v>
      </c>
      <c r="Q2930" t="str">
        <f>CONCATENATE(C2930,E2930,G2930,I2930)</f>
        <v/>
      </c>
    </row>
    <row r="2931" spans="1:17" x14ac:dyDescent="0.25">
      <c r="A2931">
        <v>4135</v>
      </c>
      <c r="P2931">
        <v>0</v>
      </c>
      <c r="Q2931" t="str">
        <f>CONCATENATE(C2931,E2931,G2931,I2931)</f>
        <v/>
      </c>
    </row>
    <row r="2932" spans="1:17" x14ac:dyDescent="0.25">
      <c r="A2932">
        <v>4136</v>
      </c>
      <c r="P2932">
        <v>0</v>
      </c>
      <c r="Q2932" t="str">
        <f>CONCATENATE(C2932,E2932,G2932,I2932)</f>
        <v/>
      </c>
    </row>
    <row r="2933" spans="1:17" x14ac:dyDescent="0.25">
      <c r="A2933">
        <v>4137</v>
      </c>
      <c r="P2933">
        <v>0</v>
      </c>
      <c r="Q2933" t="str">
        <f>CONCATENATE(C2933,E2933,G2933,I2933)</f>
        <v/>
      </c>
    </row>
    <row r="2934" spans="1:17" x14ac:dyDescent="0.25">
      <c r="A2934">
        <v>4138</v>
      </c>
      <c r="P2934">
        <v>0</v>
      </c>
      <c r="Q2934" t="str">
        <f>CONCATENATE(C2934,E2934,G2934,I2934)</f>
        <v/>
      </c>
    </row>
    <row r="2935" spans="1:17" x14ac:dyDescent="0.25">
      <c r="A2935">
        <v>4139</v>
      </c>
      <c r="P2935">
        <v>0</v>
      </c>
      <c r="Q2935" t="str">
        <f>CONCATENATE(C2935,E2935,G2935,I2935)</f>
        <v/>
      </c>
    </row>
    <row r="2936" spans="1:17" x14ac:dyDescent="0.25">
      <c r="A2936">
        <v>4140</v>
      </c>
      <c r="P2936">
        <v>0</v>
      </c>
      <c r="Q2936" t="str">
        <f>CONCATENATE(C2936,E2936,G2936,I2936)</f>
        <v/>
      </c>
    </row>
    <row r="2937" spans="1:17" x14ac:dyDescent="0.25">
      <c r="A2937">
        <v>4141</v>
      </c>
      <c r="P2937">
        <v>0</v>
      </c>
      <c r="Q2937" t="str">
        <f>CONCATENATE(C2937,E2937,G2937,I2937)</f>
        <v/>
      </c>
    </row>
    <row r="2938" spans="1:17" x14ac:dyDescent="0.25">
      <c r="A2938">
        <v>4142</v>
      </c>
      <c r="P2938">
        <v>0</v>
      </c>
      <c r="Q2938" t="str">
        <f>CONCATENATE(C2938,E2938,G2938,I2938)</f>
        <v/>
      </c>
    </row>
    <row r="2939" spans="1:17" x14ac:dyDescent="0.25">
      <c r="A2939">
        <v>4143</v>
      </c>
      <c r="P2939">
        <v>0</v>
      </c>
      <c r="Q2939" t="str">
        <f>CONCATENATE(C2939,E2939,G2939,I2939)</f>
        <v/>
      </c>
    </row>
    <row r="2940" spans="1:17" x14ac:dyDescent="0.25">
      <c r="A2940">
        <v>4144</v>
      </c>
      <c r="P2940">
        <v>0</v>
      </c>
      <c r="Q2940" t="str">
        <f>CONCATENATE(C2940,E2940,G2940,I2940)</f>
        <v/>
      </c>
    </row>
    <row r="2941" spans="1:17" x14ac:dyDescent="0.25">
      <c r="A2941">
        <v>4145</v>
      </c>
      <c r="P2941">
        <v>0</v>
      </c>
      <c r="Q2941" t="str">
        <f>CONCATENATE(C2941,E2941,G2941,I2941)</f>
        <v/>
      </c>
    </row>
    <row r="2942" spans="1:17" x14ac:dyDescent="0.25">
      <c r="A2942">
        <v>4146</v>
      </c>
      <c r="P2942">
        <v>0</v>
      </c>
      <c r="Q2942" t="str">
        <f>CONCATENATE(C2942,E2942,G2942,I2942)</f>
        <v/>
      </c>
    </row>
    <row r="2943" spans="1:17" x14ac:dyDescent="0.25">
      <c r="A2943">
        <v>4147</v>
      </c>
      <c r="P2943">
        <v>0</v>
      </c>
      <c r="Q2943" t="str">
        <f>CONCATENATE(C2943,E2943,G2943,I2943)</f>
        <v/>
      </c>
    </row>
    <row r="2944" spans="1:17" x14ac:dyDescent="0.25">
      <c r="A2944">
        <v>4148</v>
      </c>
      <c r="P2944">
        <v>0</v>
      </c>
      <c r="Q2944" t="str">
        <f>CONCATENATE(C2944,E2944,G2944,I2944)</f>
        <v/>
      </c>
    </row>
    <row r="2945" spans="1:17" x14ac:dyDescent="0.25">
      <c r="A2945">
        <v>4149</v>
      </c>
      <c r="P2945">
        <v>0</v>
      </c>
      <c r="Q2945" t="str">
        <f>CONCATENATE(C2945,E2945,G2945,I2945)</f>
        <v/>
      </c>
    </row>
    <row r="2946" spans="1:17" x14ac:dyDescent="0.25">
      <c r="A2946">
        <v>4150</v>
      </c>
      <c r="P2946">
        <v>0</v>
      </c>
      <c r="Q2946" t="str">
        <f>CONCATENATE(C2946,E2946,G2946,I2946)</f>
        <v/>
      </c>
    </row>
    <row r="2947" spans="1:17" x14ac:dyDescent="0.25">
      <c r="A2947">
        <v>4151</v>
      </c>
      <c r="P2947">
        <v>0</v>
      </c>
      <c r="Q2947" t="str">
        <f>CONCATENATE(C2947,E2947,G2947,I2947)</f>
        <v/>
      </c>
    </row>
    <row r="2948" spans="1:17" x14ac:dyDescent="0.25">
      <c r="A2948">
        <v>4152</v>
      </c>
      <c r="P2948">
        <v>0</v>
      </c>
      <c r="Q2948" t="str">
        <f>CONCATENATE(C2948,E2948,G2948,I2948)</f>
        <v/>
      </c>
    </row>
    <row r="2949" spans="1:17" x14ac:dyDescent="0.25">
      <c r="A2949">
        <v>4153</v>
      </c>
      <c r="P2949">
        <v>0</v>
      </c>
      <c r="Q2949" t="str">
        <f>CONCATENATE(C2949,E2949,G2949,I2949)</f>
        <v/>
      </c>
    </row>
    <row r="2950" spans="1:17" x14ac:dyDescent="0.25">
      <c r="A2950">
        <v>4154</v>
      </c>
      <c r="P2950">
        <v>0</v>
      </c>
      <c r="Q2950" t="str">
        <f>CONCATENATE(C2950,E2950,G2950,I2950)</f>
        <v/>
      </c>
    </row>
    <row r="2951" spans="1:17" x14ac:dyDescent="0.25">
      <c r="A2951">
        <v>4155</v>
      </c>
      <c r="P2951">
        <v>0</v>
      </c>
      <c r="Q2951" t="str">
        <f>CONCATENATE(C2951,E2951,G2951,I2951)</f>
        <v/>
      </c>
    </row>
    <row r="2952" spans="1:17" x14ac:dyDescent="0.25">
      <c r="A2952">
        <v>4156</v>
      </c>
      <c r="P2952">
        <v>0</v>
      </c>
      <c r="Q2952" t="str">
        <f>CONCATENATE(C2952,E2952,G2952,I2952)</f>
        <v/>
      </c>
    </row>
    <row r="2953" spans="1:17" x14ac:dyDescent="0.25">
      <c r="A2953">
        <v>4157</v>
      </c>
      <c r="P2953">
        <v>0</v>
      </c>
      <c r="Q2953" t="str">
        <f>CONCATENATE(C2953,E2953,G2953,I2953)</f>
        <v/>
      </c>
    </row>
    <row r="2954" spans="1:17" x14ac:dyDescent="0.25">
      <c r="A2954">
        <v>4158</v>
      </c>
      <c r="P2954">
        <v>0</v>
      </c>
      <c r="Q2954" t="str">
        <f>CONCATENATE(C2954,E2954,G2954,I2954)</f>
        <v/>
      </c>
    </row>
    <row r="2955" spans="1:17" x14ac:dyDescent="0.25">
      <c r="A2955">
        <v>4159</v>
      </c>
      <c r="P2955">
        <v>0</v>
      </c>
      <c r="Q2955" t="str">
        <f>CONCATENATE(C2955,E2955,G2955,I2955)</f>
        <v/>
      </c>
    </row>
    <row r="2956" spans="1:17" x14ac:dyDescent="0.25">
      <c r="A2956">
        <v>4160</v>
      </c>
      <c r="P2956">
        <v>0</v>
      </c>
      <c r="Q2956" t="str">
        <f>CONCATENATE(C2956,E2956,G2956,I2956)</f>
        <v/>
      </c>
    </row>
    <row r="2957" spans="1:17" x14ac:dyDescent="0.25">
      <c r="A2957">
        <v>4161</v>
      </c>
      <c r="P2957">
        <v>0</v>
      </c>
      <c r="Q2957" t="str">
        <f>CONCATENATE(C2957,E2957,G2957,I2957)</f>
        <v/>
      </c>
    </row>
    <row r="2958" spans="1:17" x14ac:dyDescent="0.25">
      <c r="A2958">
        <v>4162</v>
      </c>
      <c r="P2958">
        <v>0</v>
      </c>
      <c r="Q2958" t="str">
        <f>CONCATENATE(C2958,E2958,G2958,I2958)</f>
        <v/>
      </c>
    </row>
    <row r="2959" spans="1:17" x14ac:dyDescent="0.25">
      <c r="A2959">
        <v>4163</v>
      </c>
      <c r="P2959">
        <v>0</v>
      </c>
      <c r="Q2959" t="str">
        <f>CONCATENATE(C2959,E2959,G2959,I2959)</f>
        <v/>
      </c>
    </row>
    <row r="2960" spans="1:17" x14ac:dyDescent="0.25">
      <c r="A2960">
        <v>4164</v>
      </c>
      <c r="P2960">
        <v>0</v>
      </c>
      <c r="Q2960" t="str">
        <f>CONCATENATE(C2960,E2960,G2960,I2960)</f>
        <v/>
      </c>
    </row>
    <row r="2961" spans="1:17" x14ac:dyDescent="0.25">
      <c r="A2961">
        <v>4165</v>
      </c>
      <c r="P2961">
        <v>0</v>
      </c>
      <c r="Q2961" t="str">
        <f>CONCATENATE(C2961,E2961,G2961,I2961)</f>
        <v/>
      </c>
    </row>
    <row r="2962" spans="1:17" x14ac:dyDescent="0.25">
      <c r="A2962">
        <v>4166</v>
      </c>
      <c r="P2962">
        <v>0</v>
      </c>
      <c r="Q2962" t="str">
        <f>CONCATENATE(C2962,E2962,G2962,I2962)</f>
        <v/>
      </c>
    </row>
    <row r="2963" spans="1:17" x14ac:dyDescent="0.25">
      <c r="A2963">
        <v>4167</v>
      </c>
      <c r="P2963">
        <v>0</v>
      </c>
      <c r="Q2963" t="str">
        <f>CONCATENATE(C2963,E2963,G2963,I2963)</f>
        <v/>
      </c>
    </row>
    <row r="2964" spans="1:17" x14ac:dyDescent="0.25">
      <c r="A2964">
        <v>4168</v>
      </c>
      <c r="P2964">
        <v>0</v>
      </c>
      <c r="Q2964" t="str">
        <f>CONCATENATE(C2964,E2964,G2964,I2964)</f>
        <v/>
      </c>
    </row>
    <row r="2965" spans="1:17" x14ac:dyDescent="0.25">
      <c r="A2965">
        <v>4169</v>
      </c>
      <c r="P2965">
        <v>0</v>
      </c>
      <c r="Q2965" t="str">
        <f>CONCATENATE(C2965,E2965,G2965,I2965)</f>
        <v/>
      </c>
    </row>
    <row r="2966" spans="1:17" x14ac:dyDescent="0.25">
      <c r="A2966">
        <v>4170</v>
      </c>
      <c r="P2966">
        <v>0</v>
      </c>
      <c r="Q2966" t="str">
        <f>CONCATENATE(C2966,E2966,G2966,I2966)</f>
        <v/>
      </c>
    </row>
    <row r="2967" spans="1:17" x14ac:dyDescent="0.25">
      <c r="A2967">
        <v>4171</v>
      </c>
      <c r="P2967">
        <v>0</v>
      </c>
      <c r="Q2967" t="str">
        <f>CONCATENATE(C2967,E2967,G2967,I2967)</f>
        <v/>
      </c>
    </row>
    <row r="2968" spans="1:17" x14ac:dyDescent="0.25">
      <c r="A2968">
        <v>4172</v>
      </c>
      <c r="P2968">
        <v>0</v>
      </c>
      <c r="Q2968" t="str">
        <f>CONCATENATE(C2968,E2968,G2968,I2968)</f>
        <v/>
      </c>
    </row>
    <row r="2969" spans="1:17" x14ac:dyDescent="0.25">
      <c r="A2969">
        <v>4173</v>
      </c>
      <c r="P2969">
        <v>0</v>
      </c>
      <c r="Q2969" t="str">
        <f>CONCATENATE(C2969,E2969,G2969,I2969)</f>
        <v/>
      </c>
    </row>
    <row r="2970" spans="1:17" x14ac:dyDescent="0.25">
      <c r="A2970">
        <v>4174</v>
      </c>
      <c r="P2970">
        <v>0</v>
      </c>
      <c r="Q2970" t="str">
        <f>CONCATENATE(C2970,E2970,G2970,I2970)</f>
        <v/>
      </c>
    </row>
    <row r="2971" spans="1:17" x14ac:dyDescent="0.25">
      <c r="A2971">
        <v>4175</v>
      </c>
      <c r="P2971">
        <v>0</v>
      </c>
      <c r="Q2971" t="str">
        <f>CONCATENATE(C2971,E2971,G2971,I2971)</f>
        <v/>
      </c>
    </row>
    <row r="2972" spans="1:17" x14ac:dyDescent="0.25">
      <c r="A2972">
        <v>4176</v>
      </c>
      <c r="P2972">
        <v>0</v>
      </c>
      <c r="Q2972" t="str">
        <f>CONCATENATE(C2972,E2972,G2972,I2972)</f>
        <v/>
      </c>
    </row>
    <row r="2973" spans="1:17" x14ac:dyDescent="0.25">
      <c r="A2973">
        <v>4177</v>
      </c>
      <c r="P2973">
        <v>0</v>
      </c>
      <c r="Q2973" t="str">
        <f>CONCATENATE(C2973,E2973,G2973,I2973)</f>
        <v/>
      </c>
    </row>
    <row r="2974" spans="1:17" x14ac:dyDescent="0.25">
      <c r="A2974">
        <v>4178</v>
      </c>
      <c r="P2974">
        <v>0</v>
      </c>
      <c r="Q2974" t="str">
        <f>CONCATENATE(C2974,E2974,G2974,I2974)</f>
        <v/>
      </c>
    </row>
    <row r="2975" spans="1:17" x14ac:dyDescent="0.25">
      <c r="A2975">
        <v>4179</v>
      </c>
      <c r="P2975">
        <v>0</v>
      </c>
      <c r="Q2975" t="str">
        <f>CONCATENATE(C2975,E2975,G2975,I2975)</f>
        <v/>
      </c>
    </row>
    <row r="2976" spans="1:17" x14ac:dyDescent="0.25">
      <c r="A2976">
        <v>4180</v>
      </c>
      <c r="P2976">
        <v>0</v>
      </c>
      <c r="Q2976" t="str">
        <f>CONCATENATE(C2976,E2976,G2976,I2976)</f>
        <v/>
      </c>
    </row>
    <row r="2977" spans="1:17" x14ac:dyDescent="0.25">
      <c r="A2977">
        <v>4181</v>
      </c>
      <c r="P2977">
        <v>0</v>
      </c>
      <c r="Q2977" t="str">
        <f>CONCATENATE(C2977,E2977,G2977,I2977)</f>
        <v/>
      </c>
    </row>
    <row r="2978" spans="1:17" x14ac:dyDescent="0.25">
      <c r="A2978">
        <v>4182</v>
      </c>
      <c r="P2978">
        <v>0</v>
      </c>
      <c r="Q2978" t="str">
        <f>CONCATENATE(C2978,E2978,G2978,I2978)</f>
        <v/>
      </c>
    </row>
    <row r="2979" spans="1:17" x14ac:dyDescent="0.25">
      <c r="A2979">
        <v>4183</v>
      </c>
      <c r="P2979">
        <v>0</v>
      </c>
      <c r="Q2979" t="str">
        <f>CONCATENATE(C2979,E2979,G2979,I2979)</f>
        <v/>
      </c>
    </row>
    <row r="2980" spans="1:17" x14ac:dyDescent="0.25">
      <c r="A2980">
        <v>4184</v>
      </c>
      <c r="P2980">
        <v>0</v>
      </c>
      <c r="Q2980" t="str">
        <f>CONCATENATE(C2980,E2980,G2980,I2980)</f>
        <v/>
      </c>
    </row>
    <row r="2981" spans="1:17" x14ac:dyDescent="0.25">
      <c r="A2981">
        <v>4185</v>
      </c>
      <c r="P2981">
        <v>0</v>
      </c>
      <c r="Q2981" t="str">
        <f>CONCATENATE(C2981,E2981,G2981,I2981)</f>
        <v/>
      </c>
    </row>
    <row r="2982" spans="1:17" x14ac:dyDescent="0.25">
      <c r="A2982">
        <v>4186</v>
      </c>
      <c r="P2982">
        <v>0</v>
      </c>
      <c r="Q2982" t="str">
        <f>CONCATENATE(C2982,E2982,G2982,I2982)</f>
        <v/>
      </c>
    </row>
    <row r="2983" spans="1:17" x14ac:dyDescent="0.25">
      <c r="A2983">
        <v>4187</v>
      </c>
      <c r="P2983">
        <v>0</v>
      </c>
      <c r="Q2983" t="str">
        <f>CONCATENATE(C2983,E2983,G2983,I2983)</f>
        <v/>
      </c>
    </row>
    <row r="2984" spans="1:17" x14ac:dyDescent="0.25">
      <c r="A2984">
        <v>4188</v>
      </c>
      <c r="P2984">
        <v>0</v>
      </c>
      <c r="Q2984" t="str">
        <f>CONCATENATE(C2984,E2984,G2984,I2984)</f>
        <v/>
      </c>
    </row>
    <row r="2985" spans="1:17" x14ac:dyDescent="0.25">
      <c r="A2985">
        <v>4189</v>
      </c>
      <c r="P2985">
        <v>0</v>
      </c>
      <c r="Q2985" t="str">
        <f>CONCATENATE(C2985,E2985,G2985,I2985)</f>
        <v/>
      </c>
    </row>
    <row r="2986" spans="1:17" x14ac:dyDescent="0.25">
      <c r="A2986">
        <v>4190</v>
      </c>
      <c r="P2986">
        <v>0</v>
      </c>
      <c r="Q2986" t="str">
        <f>CONCATENATE(C2986,E2986,G2986,I2986)</f>
        <v/>
      </c>
    </row>
    <row r="2987" spans="1:17" x14ac:dyDescent="0.25">
      <c r="A2987">
        <v>4191</v>
      </c>
      <c r="P2987">
        <v>0</v>
      </c>
      <c r="Q2987" t="str">
        <f>CONCATENATE(C2987,E2987,G2987,I2987)</f>
        <v/>
      </c>
    </row>
    <row r="2988" spans="1:17" x14ac:dyDescent="0.25">
      <c r="A2988">
        <v>4192</v>
      </c>
      <c r="P2988">
        <v>0</v>
      </c>
      <c r="Q2988" t="str">
        <f>CONCATENATE(C2988,E2988,G2988,I2988)</f>
        <v/>
      </c>
    </row>
    <row r="2989" spans="1:17" x14ac:dyDescent="0.25">
      <c r="A2989">
        <v>4193</v>
      </c>
      <c r="P2989">
        <v>0</v>
      </c>
      <c r="Q2989" t="str">
        <f>CONCATENATE(C2989,E2989,G2989,I2989)</f>
        <v/>
      </c>
    </row>
    <row r="2990" spans="1:17" x14ac:dyDescent="0.25">
      <c r="A2990">
        <v>4194</v>
      </c>
      <c r="P2990">
        <v>0</v>
      </c>
      <c r="Q2990" t="str">
        <f>CONCATENATE(C2990,E2990,G2990,I2990)</f>
        <v/>
      </c>
    </row>
    <row r="2991" spans="1:17" x14ac:dyDescent="0.25">
      <c r="A2991">
        <v>4195</v>
      </c>
      <c r="P2991">
        <v>0</v>
      </c>
      <c r="Q2991" t="str">
        <f>CONCATENATE(C2991,E2991,G2991,I2991)</f>
        <v/>
      </c>
    </row>
    <row r="2992" spans="1:17" x14ac:dyDescent="0.25">
      <c r="A2992">
        <v>4196</v>
      </c>
      <c r="P2992">
        <v>0</v>
      </c>
      <c r="Q2992" t="str">
        <f>CONCATENATE(C2992,E2992,G2992,I2992)</f>
        <v/>
      </c>
    </row>
    <row r="2993" spans="1:17" x14ac:dyDescent="0.25">
      <c r="A2993">
        <v>4197</v>
      </c>
      <c r="P2993">
        <v>0</v>
      </c>
      <c r="Q2993" t="str">
        <f>CONCATENATE(C2993,E2993,G2993,I2993)</f>
        <v/>
      </c>
    </row>
    <row r="2994" spans="1:17" x14ac:dyDescent="0.25">
      <c r="A2994">
        <v>4198</v>
      </c>
      <c r="P2994">
        <v>0</v>
      </c>
      <c r="Q2994" t="str">
        <f>CONCATENATE(C2994,E2994,G2994,I2994)</f>
        <v/>
      </c>
    </row>
    <row r="2995" spans="1:17" x14ac:dyDescent="0.25">
      <c r="A2995">
        <v>4199</v>
      </c>
      <c r="P2995">
        <v>0</v>
      </c>
      <c r="Q2995" t="str">
        <f>CONCATENATE(C2995,E2995,G2995,I2995)</f>
        <v/>
      </c>
    </row>
    <row r="2996" spans="1:17" x14ac:dyDescent="0.25">
      <c r="A2996">
        <v>4200</v>
      </c>
      <c r="P2996">
        <v>0</v>
      </c>
      <c r="Q2996" t="str">
        <f>CONCATENATE(C2996,E2996,G2996,I2996)</f>
        <v/>
      </c>
    </row>
    <row r="2997" spans="1:17" x14ac:dyDescent="0.25">
      <c r="A2997">
        <v>4201</v>
      </c>
      <c r="P2997">
        <v>0</v>
      </c>
      <c r="Q2997" t="str">
        <f>CONCATENATE(C2997,E2997,G2997,I2997)</f>
        <v/>
      </c>
    </row>
    <row r="2998" spans="1:17" x14ac:dyDescent="0.25">
      <c r="A2998">
        <v>4202</v>
      </c>
      <c r="P2998">
        <v>0</v>
      </c>
      <c r="Q2998" t="str">
        <f>CONCATENATE(C2998,E2998,G2998,I2998)</f>
        <v/>
      </c>
    </row>
    <row r="2999" spans="1:17" x14ac:dyDescent="0.25">
      <c r="A2999">
        <v>4203</v>
      </c>
      <c r="P2999">
        <v>0</v>
      </c>
      <c r="Q2999" t="str">
        <f>CONCATENATE(C2999,E2999,G2999,I2999)</f>
        <v/>
      </c>
    </row>
    <row r="3000" spans="1:17" x14ac:dyDescent="0.25">
      <c r="A3000">
        <v>4204</v>
      </c>
      <c r="P3000">
        <v>0</v>
      </c>
      <c r="Q3000" t="str">
        <f>CONCATENATE(C3000,E3000,G3000,I3000)</f>
        <v/>
      </c>
    </row>
    <row r="3001" spans="1:17" x14ac:dyDescent="0.25">
      <c r="A3001">
        <v>4205</v>
      </c>
      <c r="P3001">
        <v>0</v>
      </c>
      <c r="Q3001" t="str">
        <f>CONCATENATE(C3001,E3001,G3001,I3001)</f>
        <v/>
      </c>
    </row>
    <row r="3002" spans="1:17" x14ac:dyDescent="0.25">
      <c r="A3002">
        <v>4206</v>
      </c>
      <c r="P3002">
        <v>0</v>
      </c>
      <c r="Q3002" t="str">
        <f>CONCATENATE(C3002,E3002,G3002,I3002)</f>
        <v/>
      </c>
    </row>
    <row r="3003" spans="1:17" x14ac:dyDescent="0.25">
      <c r="A3003">
        <v>4207</v>
      </c>
      <c r="P3003">
        <v>0</v>
      </c>
      <c r="Q3003" t="str">
        <f>CONCATENATE(C3003,E3003,G3003,I3003)</f>
        <v/>
      </c>
    </row>
    <row r="3004" spans="1:17" x14ac:dyDescent="0.25">
      <c r="A3004">
        <v>4208</v>
      </c>
      <c r="P3004">
        <v>0</v>
      </c>
      <c r="Q3004" t="str">
        <f>CONCATENATE(C3004,E3004,G3004,I3004)</f>
        <v/>
      </c>
    </row>
    <row r="3005" spans="1:17" x14ac:dyDescent="0.25">
      <c r="A3005">
        <v>4209</v>
      </c>
      <c r="P3005">
        <v>0</v>
      </c>
      <c r="Q3005" t="str">
        <f>CONCATENATE(C3005,E3005,G3005,I3005)</f>
        <v/>
      </c>
    </row>
    <row r="3006" spans="1:17" x14ac:dyDescent="0.25">
      <c r="A3006">
        <v>4210</v>
      </c>
      <c r="P3006">
        <v>0</v>
      </c>
      <c r="Q3006" t="str">
        <f>CONCATENATE(C3006,E3006,G3006,I3006)</f>
        <v/>
      </c>
    </row>
    <row r="3007" spans="1:17" x14ac:dyDescent="0.25">
      <c r="A3007">
        <v>4211</v>
      </c>
      <c r="P3007">
        <v>0</v>
      </c>
      <c r="Q3007" t="str">
        <f>CONCATENATE(C3007,E3007,G3007,I3007)</f>
        <v/>
      </c>
    </row>
    <row r="3008" spans="1:17" x14ac:dyDescent="0.25">
      <c r="A3008">
        <v>4212</v>
      </c>
      <c r="P3008">
        <v>0</v>
      </c>
      <c r="Q3008" t="str">
        <f>CONCATENATE(C3008,E3008,G3008,I3008)</f>
        <v/>
      </c>
    </row>
    <row r="3009" spans="1:17" x14ac:dyDescent="0.25">
      <c r="A3009">
        <v>4213</v>
      </c>
      <c r="P3009">
        <v>0</v>
      </c>
      <c r="Q3009" t="str">
        <f>CONCATENATE(C3009,E3009,G3009,I3009)</f>
        <v/>
      </c>
    </row>
    <row r="3010" spans="1:17" x14ac:dyDescent="0.25">
      <c r="A3010">
        <v>4214</v>
      </c>
      <c r="P3010">
        <v>0</v>
      </c>
      <c r="Q3010" t="str">
        <f>CONCATENATE(C3010,E3010,G3010,I3010)</f>
        <v/>
      </c>
    </row>
    <row r="3011" spans="1:17" x14ac:dyDescent="0.25">
      <c r="A3011">
        <v>4215</v>
      </c>
      <c r="P3011">
        <v>0</v>
      </c>
      <c r="Q3011" t="str">
        <f>CONCATENATE(C3011,E3011,G3011,I3011)</f>
        <v/>
      </c>
    </row>
    <row r="3012" spans="1:17" x14ac:dyDescent="0.25">
      <c r="A3012">
        <v>4216</v>
      </c>
      <c r="P3012">
        <v>0</v>
      </c>
      <c r="Q3012" t="str">
        <f>CONCATENATE(C3012,E3012,G3012,I3012)</f>
        <v/>
      </c>
    </row>
    <row r="3013" spans="1:17" x14ac:dyDescent="0.25">
      <c r="A3013">
        <v>4217</v>
      </c>
      <c r="P3013">
        <v>0</v>
      </c>
      <c r="Q3013" t="str">
        <f>CONCATENATE(C3013,E3013,G3013,I3013)</f>
        <v/>
      </c>
    </row>
    <row r="3014" spans="1:17" x14ac:dyDescent="0.25">
      <c r="A3014">
        <v>4218</v>
      </c>
      <c r="P3014">
        <v>0</v>
      </c>
      <c r="Q3014" t="str">
        <f>CONCATENATE(C3014,E3014,G3014,I3014)</f>
        <v/>
      </c>
    </row>
    <row r="3015" spans="1:17" x14ac:dyDescent="0.25">
      <c r="A3015">
        <v>4219</v>
      </c>
      <c r="P3015">
        <v>0</v>
      </c>
      <c r="Q3015" t="str">
        <f>CONCATENATE(C3015,E3015,G3015,I3015)</f>
        <v/>
      </c>
    </row>
    <row r="3016" spans="1:17" x14ac:dyDescent="0.25">
      <c r="A3016">
        <v>4220</v>
      </c>
      <c r="P3016">
        <v>0</v>
      </c>
      <c r="Q3016" t="str">
        <f>CONCATENATE(C3016,E3016,G3016,I3016)</f>
        <v/>
      </c>
    </row>
    <row r="3017" spans="1:17" x14ac:dyDescent="0.25">
      <c r="A3017">
        <v>4221</v>
      </c>
      <c r="P3017">
        <v>0</v>
      </c>
      <c r="Q3017" t="str">
        <f>CONCATENATE(C3017,E3017,G3017,I3017)</f>
        <v/>
      </c>
    </row>
    <row r="3018" spans="1:17" x14ac:dyDescent="0.25">
      <c r="A3018">
        <v>4222</v>
      </c>
      <c r="P3018">
        <v>0</v>
      </c>
      <c r="Q3018" t="str">
        <f>CONCATENATE(C3018,E3018,G3018,I3018)</f>
        <v/>
      </c>
    </row>
    <row r="3019" spans="1:17" x14ac:dyDescent="0.25">
      <c r="A3019">
        <v>4223</v>
      </c>
      <c r="P3019">
        <v>0</v>
      </c>
      <c r="Q3019" t="str">
        <f>CONCATENATE(C3019,E3019,G3019,I3019)</f>
        <v/>
      </c>
    </row>
    <row r="3020" spans="1:17" x14ac:dyDescent="0.25">
      <c r="A3020">
        <v>4224</v>
      </c>
      <c r="P3020">
        <v>0</v>
      </c>
      <c r="Q3020" t="str">
        <f>CONCATENATE(C3020,E3020,G3020,I3020)</f>
        <v/>
      </c>
    </row>
    <row r="3021" spans="1:17" x14ac:dyDescent="0.25">
      <c r="A3021">
        <v>4225</v>
      </c>
      <c r="P3021">
        <v>0</v>
      </c>
      <c r="Q3021" t="str">
        <f>CONCATENATE(C3021,E3021,G3021,I3021)</f>
        <v/>
      </c>
    </row>
    <row r="3022" spans="1:17" x14ac:dyDescent="0.25">
      <c r="A3022">
        <v>4226</v>
      </c>
      <c r="P3022">
        <v>0</v>
      </c>
      <c r="Q3022" t="str">
        <f>CONCATENATE(C3022,E3022,G3022,I3022)</f>
        <v/>
      </c>
    </row>
    <row r="3023" spans="1:17" x14ac:dyDescent="0.25">
      <c r="A3023">
        <v>4227</v>
      </c>
      <c r="P3023">
        <v>0</v>
      </c>
      <c r="Q3023" t="str">
        <f>CONCATENATE(C3023,E3023,G3023,I3023)</f>
        <v/>
      </c>
    </row>
    <row r="3024" spans="1:17" x14ac:dyDescent="0.25">
      <c r="A3024">
        <v>4228</v>
      </c>
      <c r="P3024">
        <v>0</v>
      </c>
      <c r="Q3024" t="str">
        <f>CONCATENATE(C3024,E3024,G3024,I3024)</f>
        <v/>
      </c>
    </row>
    <row r="3025" spans="1:17" x14ac:dyDescent="0.25">
      <c r="A3025">
        <v>4229</v>
      </c>
      <c r="P3025">
        <v>0</v>
      </c>
      <c r="Q3025" t="str">
        <f>CONCATENATE(C3025,E3025,G3025,I3025)</f>
        <v/>
      </c>
    </row>
    <row r="3026" spans="1:17" x14ac:dyDescent="0.25">
      <c r="A3026">
        <v>4230</v>
      </c>
      <c r="P3026">
        <v>0</v>
      </c>
      <c r="Q3026" t="str">
        <f>CONCATENATE(C3026,E3026,G3026,I3026)</f>
        <v/>
      </c>
    </row>
    <row r="3027" spans="1:17" x14ac:dyDescent="0.25">
      <c r="A3027">
        <v>4231</v>
      </c>
      <c r="P3027">
        <v>0</v>
      </c>
      <c r="Q3027" t="str">
        <f>CONCATENATE(C3027,E3027,G3027,I3027)</f>
        <v/>
      </c>
    </row>
    <row r="3028" spans="1:17" x14ac:dyDescent="0.25">
      <c r="A3028">
        <v>4232</v>
      </c>
      <c r="P3028">
        <v>0</v>
      </c>
      <c r="Q3028" t="str">
        <f>CONCATENATE(C3028,E3028,G3028,I3028)</f>
        <v/>
      </c>
    </row>
    <row r="3029" spans="1:17" x14ac:dyDescent="0.25">
      <c r="A3029">
        <v>4233</v>
      </c>
      <c r="P3029">
        <v>0</v>
      </c>
      <c r="Q3029" t="str">
        <f>CONCATENATE(C3029,E3029,G3029,I3029)</f>
        <v/>
      </c>
    </row>
    <row r="3030" spans="1:17" x14ac:dyDescent="0.25">
      <c r="A3030">
        <v>4234</v>
      </c>
      <c r="P3030">
        <v>0</v>
      </c>
      <c r="Q3030" t="str">
        <f>CONCATENATE(C3030,E3030,G3030,I3030)</f>
        <v/>
      </c>
    </row>
    <row r="3031" spans="1:17" x14ac:dyDescent="0.25">
      <c r="A3031">
        <v>4235</v>
      </c>
      <c r="P3031">
        <v>0</v>
      </c>
      <c r="Q3031" t="str">
        <f>CONCATENATE(C3031,E3031,G3031,I3031)</f>
        <v/>
      </c>
    </row>
    <row r="3032" spans="1:17" x14ac:dyDescent="0.25">
      <c r="A3032">
        <v>4236</v>
      </c>
      <c r="P3032">
        <v>0</v>
      </c>
      <c r="Q3032" t="str">
        <f>CONCATENATE(C3032,E3032,G3032,I3032)</f>
        <v/>
      </c>
    </row>
    <row r="3033" spans="1:17" x14ac:dyDescent="0.25">
      <c r="A3033">
        <v>4237</v>
      </c>
      <c r="P3033">
        <v>0</v>
      </c>
      <c r="Q3033" t="str">
        <f>CONCATENATE(C3033,E3033,G3033,I3033)</f>
        <v/>
      </c>
    </row>
    <row r="3034" spans="1:17" x14ac:dyDescent="0.25">
      <c r="A3034">
        <v>4238</v>
      </c>
      <c r="P3034">
        <v>0</v>
      </c>
      <c r="Q3034" t="str">
        <f>CONCATENATE(C3034,E3034,G3034,I3034)</f>
        <v/>
      </c>
    </row>
    <row r="3035" spans="1:17" x14ac:dyDescent="0.25">
      <c r="A3035">
        <v>4239</v>
      </c>
      <c r="P3035">
        <v>0</v>
      </c>
      <c r="Q3035" t="str">
        <f>CONCATENATE(C3035,E3035,G3035,I3035)</f>
        <v/>
      </c>
    </row>
    <row r="3036" spans="1:17" x14ac:dyDescent="0.25">
      <c r="A3036">
        <v>4240</v>
      </c>
      <c r="P3036">
        <v>0</v>
      </c>
      <c r="Q3036" t="str">
        <f>CONCATENATE(C3036,E3036,G3036,I3036)</f>
        <v/>
      </c>
    </row>
    <row r="3037" spans="1:17" x14ac:dyDescent="0.25">
      <c r="A3037">
        <v>4241</v>
      </c>
      <c r="P3037">
        <v>0</v>
      </c>
      <c r="Q3037" t="str">
        <f>CONCATENATE(C3037,E3037,G3037,I3037)</f>
        <v/>
      </c>
    </row>
    <row r="3038" spans="1:17" x14ac:dyDescent="0.25">
      <c r="A3038">
        <v>4242</v>
      </c>
      <c r="P3038">
        <v>0</v>
      </c>
      <c r="Q3038" t="str">
        <f>CONCATENATE(C3038,E3038,G3038,I3038)</f>
        <v/>
      </c>
    </row>
    <row r="3039" spans="1:17" x14ac:dyDescent="0.25">
      <c r="A3039">
        <v>4243</v>
      </c>
      <c r="P3039">
        <v>0</v>
      </c>
      <c r="Q3039" t="str">
        <f>CONCATENATE(C3039,E3039,G3039,I3039)</f>
        <v/>
      </c>
    </row>
    <row r="3040" spans="1:17" x14ac:dyDescent="0.25">
      <c r="A3040">
        <v>4244</v>
      </c>
      <c r="P3040">
        <v>0</v>
      </c>
      <c r="Q3040" t="str">
        <f>CONCATENATE(C3040,E3040,G3040,I3040)</f>
        <v/>
      </c>
    </row>
    <row r="3041" spans="1:17" x14ac:dyDescent="0.25">
      <c r="A3041">
        <v>4245</v>
      </c>
      <c r="P3041">
        <v>0</v>
      </c>
      <c r="Q3041" t="str">
        <f>CONCATENATE(C3041,E3041,G3041,I3041)</f>
        <v/>
      </c>
    </row>
    <row r="3042" spans="1:17" x14ac:dyDescent="0.25">
      <c r="A3042">
        <v>4246</v>
      </c>
      <c r="P3042">
        <v>0</v>
      </c>
      <c r="Q3042" t="str">
        <f>CONCATENATE(C3042,E3042,G3042,I3042)</f>
        <v/>
      </c>
    </row>
    <row r="3043" spans="1:17" x14ac:dyDescent="0.25">
      <c r="A3043">
        <v>4247</v>
      </c>
      <c r="P3043">
        <v>0</v>
      </c>
      <c r="Q3043" t="str">
        <f>CONCATENATE(C3043,E3043,G3043,I3043)</f>
        <v/>
      </c>
    </row>
    <row r="3044" spans="1:17" x14ac:dyDescent="0.25">
      <c r="A3044">
        <v>4248</v>
      </c>
      <c r="P3044">
        <v>0</v>
      </c>
      <c r="Q3044" t="str">
        <f>CONCATENATE(C3044,E3044,G3044,I3044)</f>
        <v/>
      </c>
    </row>
    <row r="3045" spans="1:17" x14ac:dyDescent="0.25">
      <c r="A3045">
        <v>4249</v>
      </c>
      <c r="P3045">
        <v>0</v>
      </c>
      <c r="Q3045" t="str">
        <f>CONCATENATE(C3045,E3045,G3045,I3045)</f>
        <v/>
      </c>
    </row>
    <row r="3046" spans="1:17" x14ac:dyDescent="0.25">
      <c r="A3046">
        <v>4250</v>
      </c>
      <c r="P3046">
        <v>0</v>
      </c>
      <c r="Q3046" t="str">
        <f>CONCATENATE(C3046,E3046,G3046,I3046)</f>
        <v/>
      </c>
    </row>
    <row r="3047" spans="1:17" x14ac:dyDescent="0.25">
      <c r="A3047">
        <v>4251</v>
      </c>
      <c r="P3047">
        <v>0</v>
      </c>
      <c r="Q3047" t="str">
        <f>CONCATENATE(C3047,E3047,G3047,I3047)</f>
        <v/>
      </c>
    </row>
    <row r="3048" spans="1:17" x14ac:dyDescent="0.25">
      <c r="A3048">
        <v>4252</v>
      </c>
      <c r="P3048">
        <v>0</v>
      </c>
      <c r="Q3048" t="str">
        <f>CONCATENATE(C3048,E3048,G3048,I3048)</f>
        <v/>
      </c>
    </row>
    <row r="3049" spans="1:17" x14ac:dyDescent="0.25">
      <c r="A3049">
        <v>4253</v>
      </c>
      <c r="P3049">
        <v>0</v>
      </c>
      <c r="Q3049" t="str">
        <f>CONCATENATE(C3049,E3049,G3049,I3049)</f>
        <v/>
      </c>
    </row>
    <row r="3050" spans="1:17" x14ac:dyDescent="0.25">
      <c r="A3050">
        <v>4254</v>
      </c>
      <c r="P3050">
        <v>0</v>
      </c>
      <c r="Q3050" t="str">
        <f>CONCATENATE(C3050,E3050,G3050,I3050)</f>
        <v/>
      </c>
    </row>
    <row r="3051" spans="1:17" x14ac:dyDescent="0.25">
      <c r="A3051">
        <v>4255</v>
      </c>
      <c r="P3051">
        <v>0</v>
      </c>
      <c r="Q3051" t="str">
        <f>CONCATENATE(C3051,E3051,G3051,I3051)</f>
        <v/>
      </c>
    </row>
    <row r="3052" spans="1:17" x14ac:dyDescent="0.25">
      <c r="A3052">
        <v>4256</v>
      </c>
      <c r="P3052">
        <v>0</v>
      </c>
      <c r="Q3052" t="str">
        <f>CONCATENATE(C3052,E3052,G3052,I3052)</f>
        <v/>
      </c>
    </row>
    <row r="3053" spans="1:17" x14ac:dyDescent="0.25">
      <c r="A3053">
        <v>4257</v>
      </c>
      <c r="P3053">
        <v>0</v>
      </c>
      <c r="Q3053" t="str">
        <f>CONCATENATE(C3053,E3053,G3053,I3053)</f>
        <v/>
      </c>
    </row>
    <row r="3054" spans="1:17" x14ac:dyDescent="0.25">
      <c r="A3054">
        <v>4258</v>
      </c>
      <c r="P3054">
        <v>0</v>
      </c>
      <c r="Q3054" t="str">
        <f>CONCATENATE(C3054,E3054,G3054,I3054)</f>
        <v/>
      </c>
    </row>
    <row r="3055" spans="1:17" x14ac:dyDescent="0.25">
      <c r="A3055">
        <v>4259</v>
      </c>
      <c r="P3055">
        <v>0</v>
      </c>
      <c r="Q3055" t="str">
        <f>CONCATENATE(C3055,E3055,G3055,I3055)</f>
        <v/>
      </c>
    </row>
    <row r="3056" spans="1:17" x14ac:dyDescent="0.25">
      <c r="A3056">
        <v>4260</v>
      </c>
      <c r="P3056">
        <v>0</v>
      </c>
      <c r="Q3056" t="str">
        <f>CONCATENATE(C3056,E3056,G3056,I3056)</f>
        <v/>
      </c>
    </row>
    <row r="3057" spans="1:17" x14ac:dyDescent="0.25">
      <c r="A3057">
        <v>4261</v>
      </c>
      <c r="P3057">
        <v>0</v>
      </c>
      <c r="Q3057" t="str">
        <f>CONCATENATE(C3057,E3057,G3057,I3057)</f>
        <v/>
      </c>
    </row>
    <row r="3058" spans="1:17" x14ac:dyDescent="0.25">
      <c r="A3058">
        <v>4262</v>
      </c>
      <c r="P3058">
        <v>0</v>
      </c>
      <c r="Q3058" t="str">
        <f>CONCATENATE(C3058,E3058,G3058,I3058)</f>
        <v/>
      </c>
    </row>
    <row r="3059" spans="1:17" x14ac:dyDescent="0.25">
      <c r="A3059">
        <v>4263</v>
      </c>
      <c r="P3059">
        <v>0</v>
      </c>
      <c r="Q3059" t="str">
        <f>CONCATENATE(C3059,E3059,G3059,I3059)</f>
        <v/>
      </c>
    </row>
    <row r="3060" spans="1:17" x14ac:dyDescent="0.25">
      <c r="A3060">
        <v>4264</v>
      </c>
      <c r="P3060">
        <v>0</v>
      </c>
      <c r="Q3060" t="str">
        <f>CONCATENATE(C3060,E3060,G3060,I3060)</f>
        <v/>
      </c>
    </row>
    <row r="3061" spans="1:17" x14ac:dyDescent="0.25">
      <c r="A3061">
        <v>4265</v>
      </c>
      <c r="P3061">
        <v>0</v>
      </c>
      <c r="Q3061" t="str">
        <f>CONCATENATE(C3061,E3061,G3061,I3061)</f>
        <v/>
      </c>
    </row>
    <row r="3062" spans="1:17" x14ac:dyDescent="0.25">
      <c r="A3062">
        <v>4266</v>
      </c>
      <c r="P3062">
        <v>0</v>
      </c>
      <c r="Q3062" t="str">
        <f>CONCATENATE(C3062,E3062,G3062,I3062)</f>
        <v/>
      </c>
    </row>
    <row r="3063" spans="1:17" x14ac:dyDescent="0.25">
      <c r="A3063">
        <v>4267</v>
      </c>
      <c r="P3063">
        <v>0</v>
      </c>
      <c r="Q3063" t="str">
        <f>CONCATENATE(C3063,E3063,G3063,I3063)</f>
        <v/>
      </c>
    </row>
    <row r="3064" spans="1:17" x14ac:dyDescent="0.25">
      <c r="A3064">
        <v>4268</v>
      </c>
      <c r="P3064">
        <v>0</v>
      </c>
      <c r="Q3064" t="str">
        <f>CONCATENATE(C3064,E3064,G3064,I3064)</f>
        <v/>
      </c>
    </row>
    <row r="3065" spans="1:17" x14ac:dyDescent="0.25">
      <c r="A3065">
        <v>4269</v>
      </c>
      <c r="P3065">
        <v>0</v>
      </c>
      <c r="Q3065" t="str">
        <f>CONCATENATE(C3065,E3065,G3065,I3065)</f>
        <v/>
      </c>
    </row>
    <row r="3066" spans="1:17" x14ac:dyDescent="0.25">
      <c r="A3066">
        <v>4270</v>
      </c>
      <c r="P3066">
        <v>0</v>
      </c>
      <c r="Q3066" t="str">
        <f>CONCATENATE(C3066,E3066,G3066,I3066)</f>
        <v/>
      </c>
    </row>
    <row r="3067" spans="1:17" x14ac:dyDescent="0.25">
      <c r="A3067">
        <v>4271</v>
      </c>
      <c r="P3067">
        <v>0</v>
      </c>
      <c r="Q3067" t="str">
        <f>CONCATENATE(C3067,E3067,G3067,I3067)</f>
        <v/>
      </c>
    </row>
    <row r="3068" spans="1:17" x14ac:dyDescent="0.25">
      <c r="A3068">
        <v>4272</v>
      </c>
      <c r="P3068">
        <v>0</v>
      </c>
      <c r="Q3068" t="str">
        <f>CONCATENATE(C3068,E3068,G3068,I3068)</f>
        <v/>
      </c>
    </row>
    <row r="3069" spans="1:17" x14ac:dyDescent="0.25">
      <c r="A3069">
        <v>4273</v>
      </c>
      <c r="P3069">
        <v>0</v>
      </c>
      <c r="Q3069" t="str">
        <f>CONCATENATE(C3069,E3069,G3069,I3069)</f>
        <v/>
      </c>
    </row>
    <row r="3070" spans="1:17" x14ac:dyDescent="0.25">
      <c r="A3070">
        <v>4274</v>
      </c>
      <c r="P3070">
        <v>0</v>
      </c>
      <c r="Q3070" t="str">
        <f>CONCATENATE(C3070,E3070,G3070,I3070)</f>
        <v/>
      </c>
    </row>
    <row r="3071" spans="1:17" x14ac:dyDescent="0.25">
      <c r="A3071">
        <v>4275</v>
      </c>
      <c r="P3071">
        <v>0</v>
      </c>
      <c r="Q3071" t="str">
        <f>CONCATENATE(C3071,E3071,G3071,I3071)</f>
        <v/>
      </c>
    </row>
    <row r="3072" spans="1:17" x14ac:dyDescent="0.25">
      <c r="A3072">
        <v>4276</v>
      </c>
      <c r="P3072">
        <v>0</v>
      </c>
      <c r="Q3072" t="str">
        <f>CONCATENATE(C3072,E3072,G3072,I3072)</f>
        <v/>
      </c>
    </row>
    <row r="3073" spans="1:17" x14ac:dyDescent="0.25">
      <c r="A3073">
        <v>4277</v>
      </c>
      <c r="P3073">
        <v>0</v>
      </c>
      <c r="Q3073" t="str">
        <f>CONCATENATE(C3073,E3073,G3073,I3073)</f>
        <v/>
      </c>
    </row>
    <row r="3074" spans="1:17" x14ac:dyDescent="0.25">
      <c r="A3074">
        <v>4278</v>
      </c>
      <c r="P3074">
        <v>0</v>
      </c>
      <c r="Q3074" t="str">
        <f>CONCATENATE(C3074,E3074,G3074,I3074)</f>
        <v/>
      </c>
    </row>
    <row r="3075" spans="1:17" x14ac:dyDescent="0.25">
      <c r="A3075">
        <v>4279</v>
      </c>
      <c r="P3075">
        <v>0</v>
      </c>
      <c r="Q3075" t="str">
        <f>CONCATENATE(C3075,E3075,G3075,I3075)</f>
        <v/>
      </c>
    </row>
    <row r="3076" spans="1:17" x14ac:dyDescent="0.25">
      <c r="A3076">
        <v>4280</v>
      </c>
      <c r="P3076">
        <v>0</v>
      </c>
      <c r="Q3076" t="str">
        <f>CONCATENATE(C3076,E3076,G3076,I3076)</f>
        <v/>
      </c>
    </row>
    <row r="3077" spans="1:17" x14ac:dyDescent="0.25">
      <c r="A3077">
        <v>4281</v>
      </c>
      <c r="P3077">
        <v>0</v>
      </c>
      <c r="Q3077" t="str">
        <f>CONCATENATE(C3077,E3077,G3077,I3077)</f>
        <v/>
      </c>
    </row>
    <row r="3078" spans="1:17" x14ac:dyDescent="0.25">
      <c r="A3078">
        <v>4282</v>
      </c>
      <c r="P3078">
        <v>0</v>
      </c>
      <c r="Q3078" t="str">
        <f>CONCATENATE(C3078,E3078,G3078,I3078)</f>
        <v/>
      </c>
    </row>
    <row r="3079" spans="1:17" x14ac:dyDescent="0.25">
      <c r="A3079">
        <v>4283</v>
      </c>
      <c r="P3079">
        <v>0</v>
      </c>
      <c r="Q3079" t="str">
        <f>CONCATENATE(C3079,E3079,G3079,I3079)</f>
        <v/>
      </c>
    </row>
    <row r="3080" spans="1:17" x14ac:dyDescent="0.25">
      <c r="A3080">
        <v>4284</v>
      </c>
      <c r="P3080">
        <v>0</v>
      </c>
      <c r="Q3080" t="str">
        <f>CONCATENATE(C3080,E3080,G3080,I3080)</f>
        <v/>
      </c>
    </row>
    <row r="3081" spans="1:17" x14ac:dyDescent="0.25">
      <c r="A3081">
        <v>4285</v>
      </c>
      <c r="P3081">
        <v>0</v>
      </c>
      <c r="Q3081" t="str">
        <f>CONCATENATE(C3081,E3081,G3081,I3081)</f>
        <v/>
      </c>
    </row>
    <row r="3082" spans="1:17" x14ac:dyDescent="0.25">
      <c r="A3082">
        <v>4286</v>
      </c>
      <c r="P3082">
        <v>0</v>
      </c>
      <c r="Q3082" t="str">
        <f>CONCATENATE(C3082,E3082,G3082,I3082)</f>
        <v/>
      </c>
    </row>
    <row r="3083" spans="1:17" x14ac:dyDescent="0.25">
      <c r="A3083">
        <v>4287</v>
      </c>
      <c r="P3083">
        <v>0</v>
      </c>
      <c r="Q3083" t="str">
        <f>CONCATENATE(C3083,E3083,G3083,I3083)</f>
        <v/>
      </c>
    </row>
    <row r="3084" spans="1:17" x14ac:dyDescent="0.25">
      <c r="A3084">
        <v>4288</v>
      </c>
      <c r="P3084">
        <v>0</v>
      </c>
      <c r="Q3084" t="str">
        <f>CONCATENATE(C3084,E3084,G3084,I3084)</f>
        <v/>
      </c>
    </row>
    <row r="3085" spans="1:17" x14ac:dyDescent="0.25">
      <c r="A3085">
        <v>4289</v>
      </c>
      <c r="P3085">
        <v>0</v>
      </c>
      <c r="Q3085" t="str">
        <f>CONCATENATE(C3085,E3085,G3085,I3085)</f>
        <v/>
      </c>
    </row>
    <row r="3086" spans="1:17" x14ac:dyDescent="0.25">
      <c r="A3086">
        <v>4290</v>
      </c>
      <c r="P3086">
        <v>0</v>
      </c>
      <c r="Q3086" t="str">
        <f>CONCATENATE(C3086,E3086,G3086,I3086)</f>
        <v/>
      </c>
    </row>
    <row r="3087" spans="1:17" x14ac:dyDescent="0.25">
      <c r="A3087">
        <v>4291</v>
      </c>
      <c r="P3087">
        <v>0</v>
      </c>
      <c r="Q3087" t="str">
        <f>CONCATENATE(C3087,E3087,G3087,I3087)</f>
        <v/>
      </c>
    </row>
    <row r="3088" spans="1:17" x14ac:dyDescent="0.25">
      <c r="A3088">
        <v>4292</v>
      </c>
      <c r="P3088">
        <v>0</v>
      </c>
      <c r="Q3088" t="str">
        <f>CONCATENATE(C3088,E3088,G3088,I3088)</f>
        <v/>
      </c>
    </row>
    <row r="3089" spans="1:17" x14ac:dyDescent="0.25">
      <c r="A3089">
        <v>4293</v>
      </c>
      <c r="P3089">
        <v>0</v>
      </c>
      <c r="Q3089" t="str">
        <f>CONCATENATE(C3089,E3089,G3089,I3089)</f>
        <v/>
      </c>
    </row>
    <row r="3090" spans="1:17" x14ac:dyDescent="0.25">
      <c r="A3090">
        <v>4294</v>
      </c>
      <c r="P3090">
        <v>0</v>
      </c>
      <c r="Q3090" t="str">
        <f>CONCATENATE(C3090,E3090,G3090,I3090)</f>
        <v/>
      </c>
    </row>
    <row r="3091" spans="1:17" x14ac:dyDescent="0.25">
      <c r="A3091">
        <v>4295</v>
      </c>
      <c r="P3091">
        <v>0</v>
      </c>
      <c r="Q3091" t="str">
        <f>CONCATENATE(C3091,E3091,G3091,I3091)</f>
        <v/>
      </c>
    </row>
    <row r="3092" spans="1:17" x14ac:dyDescent="0.25">
      <c r="A3092">
        <v>4296</v>
      </c>
      <c r="P3092">
        <v>0</v>
      </c>
      <c r="Q3092" t="str">
        <f>CONCATENATE(C3092,E3092,G3092,I3092)</f>
        <v/>
      </c>
    </row>
    <row r="3093" spans="1:17" x14ac:dyDescent="0.25">
      <c r="A3093">
        <v>4297</v>
      </c>
      <c r="P3093">
        <v>0</v>
      </c>
      <c r="Q3093" t="str">
        <f>CONCATENATE(C3093,E3093,G3093,I3093)</f>
        <v/>
      </c>
    </row>
    <row r="3094" spans="1:17" x14ac:dyDescent="0.25">
      <c r="A3094">
        <v>4298</v>
      </c>
      <c r="P3094">
        <v>0</v>
      </c>
      <c r="Q3094" t="str">
        <f>CONCATENATE(C3094,E3094,G3094,I3094)</f>
        <v/>
      </c>
    </row>
    <row r="3095" spans="1:17" x14ac:dyDescent="0.25">
      <c r="A3095">
        <v>4299</v>
      </c>
      <c r="P3095">
        <v>0</v>
      </c>
      <c r="Q3095" t="str">
        <f>CONCATENATE(C3095,E3095,G3095,I3095)</f>
        <v/>
      </c>
    </row>
    <row r="3096" spans="1:17" x14ac:dyDescent="0.25">
      <c r="A3096">
        <v>4300</v>
      </c>
      <c r="P3096">
        <v>0</v>
      </c>
      <c r="Q3096" t="str">
        <f>CONCATENATE(C3096,E3096,G3096,I3096)</f>
        <v/>
      </c>
    </row>
    <row r="3097" spans="1:17" x14ac:dyDescent="0.25">
      <c r="A3097">
        <v>4301</v>
      </c>
      <c r="P3097">
        <v>0</v>
      </c>
      <c r="Q3097" t="str">
        <f>CONCATENATE(C3097,E3097,G3097,I3097)</f>
        <v/>
      </c>
    </row>
    <row r="3098" spans="1:17" x14ac:dyDescent="0.25">
      <c r="A3098">
        <v>4302</v>
      </c>
      <c r="P3098">
        <v>0</v>
      </c>
      <c r="Q3098" t="str">
        <f>CONCATENATE(C3098,E3098,G3098,I3098)</f>
        <v/>
      </c>
    </row>
    <row r="3099" spans="1:17" x14ac:dyDescent="0.25">
      <c r="A3099">
        <v>4303</v>
      </c>
      <c r="P3099">
        <v>0</v>
      </c>
      <c r="Q3099" t="str">
        <f>CONCATENATE(C3099,E3099,G3099,I3099)</f>
        <v/>
      </c>
    </row>
    <row r="3100" spans="1:17" x14ac:dyDescent="0.25">
      <c r="A3100">
        <v>4304</v>
      </c>
      <c r="P3100">
        <v>0</v>
      </c>
      <c r="Q3100" t="str">
        <f>CONCATENATE(C3100,E3100,G3100,I3100)</f>
        <v/>
      </c>
    </row>
    <row r="3101" spans="1:17" x14ac:dyDescent="0.25">
      <c r="A3101">
        <v>4305</v>
      </c>
      <c r="P3101">
        <v>0</v>
      </c>
      <c r="Q3101" t="str">
        <f>CONCATENATE(C3101,E3101,G3101,I3101)</f>
        <v/>
      </c>
    </row>
    <row r="3102" spans="1:17" x14ac:dyDescent="0.25">
      <c r="A3102">
        <v>4306</v>
      </c>
      <c r="P3102">
        <v>0</v>
      </c>
      <c r="Q3102" t="str">
        <f>CONCATENATE(C3102,E3102,G3102,I3102)</f>
        <v/>
      </c>
    </row>
    <row r="3103" spans="1:17" x14ac:dyDescent="0.25">
      <c r="A3103">
        <v>4307</v>
      </c>
      <c r="P3103">
        <v>0</v>
      </c>
      <c r="Q3103" t="str">
        <f>CONCATENATE(C3103,E3103,G3103,I3103)</f>
        <v/>
      </c>
    </row>
    <row r="3104" spans="1:17" x14ac:dyDescent="0.25">
      <c r="A3104">
        <v>4308</v>
      </c>
      <c r="P3104">
        <v>0</v>
      </c>
      <c r="Q3104" t="str">
        <f>CONCATENATE(C3104,E3104,G3104,I3104)</f>
        <v/>
      </c>
    </row>
    <row r="3105" spans="1:17" x14ac:dyDescent="0.25">
      <c r="A3105">
        <v>4309</v>
      </c>
      <c r="P3105">
        <v>0</v>
      </c>
      <c r="Q3105" t="str">
        <f>CONCATENATE(C3105,E3105,G3105,I3105)</f>
        <v/>
      </c>
    </row>
    <row r="3106" spans="1:17" x14ac:dyDescent="0.25">
      <c r="A3106">
        <v>4310</v>
      </c>
      <c r="P3106">
        <v>0</v>
      </c>
      <c r="Q3106" t="str">
        <f>CONCATENATE(C3106,E3106,G3106,I3106)</f>
        <v/>
      </c>
    </row>
    <row r="3107" spans="1:17" x14ac:dyDescent="0.25">
      <c r="A3107">
        <v>4311</v>
      </c>
      <c r="P3107">
        <v>0</v>
      </c>
      <c r="Q3107" t="str">
        <f>CONCATENATE(C3107,E3107,G3107,I3107)</f>
        <v/>
      </c>
    </row>
    <row r="3108" spans="1:17" x14ac:dyDescent="0.25">
      <c r="A3108">
        <v>4312</v>
      </c>
      <c r="P3108">
        <v>0</v>
      </c>
      <c r="Q3108" t="str">
        <f>CONCATENATE(C3108,E3108,G3108,I3108)</f>
        <v/>
      </c>
    </row>
    <row r="3109" spans="1:17" x14ac:dyDescent="0.25">
      <c r="A3109">
        <v>4313</v>
      </c>
      <c r="P3109">
        <v>0</v>
      </c>
      <c r="Q3109" t="str">
        <f>CONCATENATE(C3109,E3109,G3109,I3109)</f>
        <v/>
      </c>
    </row>
    <row r="3110" spans="1:17" x14ac:dyDescent="0.25">
      <c r="A3110">
        <v>4314</v>
      </c>
      <c r="P3110">
        <v>0</v>
      </c>
      <c r="Q3110" t="str">
        <f>CONCATENATE(C3110,E3110,G3110,I3110)</f>
        <v/>
      </c>
    </row>
    <row r="3111" spans="1:17" x14ac:dyDescent="0.25">
      <c r="A3111">
        <v>4315</v>
      </c>
      <c r="P3111">
        <v>0</v>
      </c>
      <c r="Q3111" t="str">
        <f>CONCATENATE(C3111,E3111,G3111,I3111)</f>
        <v/>
      </c>
    </row>
    <row r="3112" spans="1:17" x14ac:dyDescent="0.25">
      <c r="A3112">
        <v>4316</v>
      </c>
      <c r="P3112">
        <v>0</v>
      </c>
      <c r="Q3112" t="str">
        <f>CONCATENATE(C3112,E3112,G3112,I3112)</f>
        <v/>
      </c>
    </row>
    <row r="3113" spans="1:17" x14ac:dyDescent="0.25">
      <c r="A3113">
        <v>4317</v>
      </c>
      <c r="P3113">
        <v>0</v>
      </c>
      <c r="Q3113" t="str">
        <f>CONCATENATE(C3113,E3113,G3113,I3113)</f>
        <v/>
      </c>
    </row>
    <row r="3114" spans="1:17" x14ac:dyDescent="0.25">
      <c r="A3114">
        <v>4318</v>
      </c>
      <c r="P3114">
        <v>0</v>
      </c>
      <c r="Q3114" t="str">
        <f>CONCATENATE(C3114,E3114,G3114,I3114)</f>
        <v/>
      </c>
    </row>
    <row r="3115" spans="1:17" x14ac:dyDescent="0.25">
      <c r="A3115">
        <v>4319</v>
      </c>
      <c r="P3115">
        <v>0</v>
      </c>
      <c r="Q3115" t="str">
        <f>CONCATENATE(C3115,E3115,G3115,I3115)</f>
        <v/>
      </c>
    </row>
    <row r="3116" spans="1:17" x14ac:dyDescent="0.25">
      <c r="A3116">
        <v>4320</v>
      </c>
      <c r="P3116">
        <v>0</v>
      </c>
      <c r="Q3116" t="str">
        <f>CONCATENATE(C3116,E3116,G3116,I3116)</f>
        <v/>
      </c>
    </row>
    <row r="3117" spans="1:17" x14ac:dyDescent="0.25">
      <c r="A3117">
        <v>4321</v>
      </c>
      <c r="P3117">
        <v>0</v>
      </c>
      <c r="Q3117" t="str">
        <f>CONCATENATE(C3117,E3117,G3117,I3117)</f>
        <v/>
      </c>
    </row>
    <row r="3118" spans="1:17" x14ac:dyDescent="0.25">
      <c r="A3118">
        <v>4322</v>
      </c>
      <c r="B3118">
        <v>198.534696</v>
      </c>
      <c r="C3118" s="4">
        <v>1</v>
      </c>
      <c r="J3118">
        <v>209.94520499999999</v>
      </c>
      <c r="K3118" t="s">
        <v>22</v>
      </c>
      <c r="Q3118" t="str">
        <f>CONCATENATE(C3118,E3118,G3118,I3118)</f>
        <v>1</v>
      </c>
    </row>
    <row r="3119" spans="1:17" x14ac:dyDescent="0.25">
      <c r="A3119">
        <v>4785</v>
      </c>
      <c r="B3119">
        <v>198.534696</v>
      </c>
      <c r="C3119" s="4">
        <v>1</v>
      </c>
      <c r="Q3119" t="str">
        <f>CONCATENATE(C3119,E3119,G3119,I3119)</f>
        <v>1</v>
      </c>
    </row>
    <row r="3120" spans="1:17" x14ac:dyDescent="0.25">
      <c r="A3120">
        <v>4786</v>
      </c>
      <c r="Q3120" t="str">
        <f>CONCATENATE(C3120,E3120,G3120,I3120)</f>
        <v/>
      </c>
    </row>
    <row r="3121" spans="1:17" x14ac:dyDescent="0.25">
      <c r="A3121">
        <v>4787</v>
      </c>
      <c r="J3121">
        <v>3.0699309999999969</v>
      </c>
      <c r="K3121" t="s">
        <v>22</v>
      </c>
      <c r="Q3121" t="str">
        <f>CONCATENATE(C3121,E3121,G3121,I3121)</f>
        <v/>
      </c>
    </row>
    <row r="3122" spans="1:17" x14ac:dyDescent="0.25">
      <c r="A3122">
        <v>4788</v>
      </c>
      <c r="Q3122" t="str">
        <f>CONCATENATE(C3122,E3122,G3122,I3122)</f>
        <v/>
      </c>
    </row>
    <row r="3123" spans="1:17" x14ac:dyDescent="0.25">
      <c r="A3123">
        <v>4789</v>
      </c>
      <c r="Q3123" t="str">
        <f>CONCATENATE(C3123,E3123,G3123,I3123)</f>
        <v/>
      </c>
    </row>
    <row r="3124" spans="1:17" x14ac:dyDescent="0.25">
      <c r="A3124">
        <v>4790</v>
      </c>
      <c r="Q3124" t="str">
        <f>CONCATENATE(C3124,E3124,G3124,I3124)</f>
        <v/>
      </c>
    </row>
    <row r="3125" spans="1:17" x14ac:dyDescent="0.25">
      <c r="A3125">
        <v>4791</v>
      </c>
      <c r="Q3125" t="str">
        <f>CONCATENATE(C3125,E3125,G3125,I3125)</f>
        <v/>
      </c>
    </row>
    <row r="3126" spans="1:17" x14ac:dyDescent="0.25">
      <c r="A3126">
        <v>4792</v>
      </c>
      <c r="Q3126" t="str">
        <f>CONCATENATE(C3126,E3126,G3126,I3126)</f>
        <v/>
      </c>
    </row>
    <row r="3127" spans="1:17" x14ac:dyDescent="0.25">
      <c r="A3127">
        <v>4793</v>
      </c>
      <c r="Q3127" t="str">
        <f>CONCATENATE(C3127,E3127,G3127,I3127)</f>
        <v/>
      </c>
    </row>
    <row r="3128" spans="1:17" x14ac:dyDescent="0.25">
      <c r="A3128">
        <v>4794</v>
      </c>
      <c r="Q3128" t="str">
        <f>CONCATENATE(C3128,E3128,G3128,I3128)</f>
        <v/>
      </c>
    </row>
    <row r="3129" spans="1:17" x14ac:dyDescent="0.25">
      <c r="A3129">
        <v>4795</v>
      </c>
      <c r="Q3129" t="str">
        <f>CONCATENATE(C3129,E3129,G3129,I3129)</f>
        <v/>
      </c>
    </row>
    <row r="3130" spans="1:17" x14ac:dyDescent="0.25">
      <c r="A3130">
        <v>4796</v>
      </c>
      <c r="B3130">
        <v>24.406004999999993</v>
      </c>
      <c r="C3130" s="4">
        <v>1</v>
      </c>
      <c r="P3130">
        <v>1</v>
      </c>
      <c r="Q3130" t="str">
        <f>CONCATENATE(C3130,E3130,G3130,I3130)</f>
        <v>1</v>
      </c>
    </row>
    <row r="3131" spans="1:17" x14ac:dyDescent="0.25">
      <c r="A3131">
        <v>4797</v>
      </c>
      <c r="B3131">
        <v>24.406004999999993</v>
      </c>
      <c r="C3131" s="4">
        <v>1</v>
      </c>
      <c r="P3131">
        <v>1</v>
      </c>
      <c r="Q3131" t="str">
        <f>CONCATENATE(C3131,E3131,G3131,I3131)</f>
        <v>1</v>
      </c>
    </row>
    <row r="3132" spans="1:17" x14ac:dyDescent="0.25">
      <c r="A3132">
        <v>4798</v>
      </c>
      <c r="B3132">
        <v>24.406004999999993</v>
      </c>
      <c r="C3132" s="4">
        <v>1</v>
      </c>
      <c r="P3132">
        <v>1</v>
      </c>
      <c r="Q3132" t="str">
        <f>CONCATENATE(C3132,E3132,G3132,I3132)</f>
        <v>1</v>
      </c>
    </row>
    <row r="3133" spans="1:17" x14ac:dyDescent="0.25">
      <c r="A3133">
        <v>4799</v>
      </c>
      <c r="B3133">
        <v>24.406004999999993</v>
      </c>
      <c r="C3133" s="4">
        <v>1</v>
      </c>
      <c r="P3133">
        <v>1</v>
      </c>
      <c r="Q3133" t="str">
        <f>CONCATENATE(C3133,E3133,G3133,I3133)</f>
        <v>1</v>
      </c>
    </row>
    <row r="3134" spans="1:17" x14ac:dyDescent="0.25">
      <c r="A3134">
        <v>4800</v>
      </c>
      <c r="B3134">
        <v>24.406004999999993</v>
      </c>
      <c r="C3134" s="4">
        <v>1</v>
      </c>
      <c r="P3134">
        <v>1</v>
      </c>
      <c r="Q3134" t="str">
        <f>CONCATENATE(C3134,E3134,G3134,I3134)</f>
        <v>1</v>
      </c>
    </row>
    <row r="3135" spans="1:17" x14ac:dyDescent="0.25">
      <c r="A3135">
        <v>4801</v>
      </c>
      <c r="B3135">
        <v>24.406004999999993</v>
      </c>
      <c r="C3135" s="4">
        <v>1</v>
      </c>
      <c r="P3135">
        <v>1</v>
      </c>
      <c r="Q3135" t="str">
        <f>CONCATENATE(C3135,E3135,G3135,I3135)</f>
        <v>1</v>
      </c>
    </row>
    <row r="3136" spans="1:17" x14ac:dyDescent="0.25">
      <c r="A3136">
        <v>4802</v>
      </c>
      <c r="B3136">
        <v>24.406004999999993</v>
      </c>
      <c r="C3136" s="4">
        <v>1</v>
      </c>
      <c r="P3136">
        <v>1</v>
      </c>
      <c r="Q3136" t="str">
        <f>CONCATENATE(C3136,E3136,G3136,I3136)</f>
        <v>1</v>
      </c>
    </row>
    <row r="3137" spans="1:17" x14ac:dyDescent="0.25">
      <c r="A3137">
        <v>4803</v>
      </c>
      <c r="B3137">
        <v>24.406004999999993</v>
      </c>
      <c r="C3137" s="4">
        <v>1</v>
      </c>
      <c r="P3137">
        <v>1</v>
      </c>
      <c r="Q3137" t="str">
        <f>CONCATENATE(C3137,E3137,G3137,I3137)</f>
        <v>1</v>
      </c>
    </row>
    <row r="3138" spans="1:17" x14ac:dyDescent="0.25">
      <c r="A3138">
        <v>4804</v>
      </c>
      <c r="B3138">
        <v>24.406004999999993</v>
      </c>
      <c r="C3138" s="4">
        <v>1</v>
      </c>
      <c r="P3138">
        <v>1</v>
      </c>
      <c r="Q3138" t="str">
        <f>CONCATENATE(C3138,E3138,G3138,I3138)</f>
        <v>1</v>
      </c>
    </row>
    <row r="3139" spans="1:17" x14ac:dyDescent="0.25">
      <c r="A3139">
        <v>4805</v>
      </c>
      <c r="B3139">
        <v>24.406004999999993</v>
      </c>
      <c r="C3139" s="4">
        <v>1</v>
      </c>
      <c r="P3139">
        <v>1</v>
      </c>
      <c r="Q3139" t="str">
        <f>CONCATENATE(C3139,E3139,G3139,I3139)</f>
        <v>1</v>
      </c>
    </row>
    <row r="3140" spans="1:17" x14ac:dyDescent="0.25">
      <c r="A3140">
        <v>4806</v>
      </c>
      <c r="B3140">
        <v>24.406004999999993</v>
      </c>
      <c r="C3140" s="4">
        <v>1</v>
      </c>
      <c r="P3140">
        <v>1</v>
      </c>
      <c r="Q3140" t="str">
        <f>CONCATENATE(C3140,E3140,G3140,I3140)</f>
        <v>1</v>
      </c>
    </row>
    <row r="3141" spans="1:17" x14ac:dyDescent="0.25">
      <c r="A3141">
        <v>4807</v>
      </c>
      <c r="B3141">
        <v>24.406004999999993</v>
      </c>
      <c r="C3141" s="4">
        <v>1</v>
      </c>
      <c r="P3141">
        <v>1</v>
      </c>
      <c r="Q3141" t="str">
        <f>CONCATENATE(C3141,E3141,G3141,I3141)</f>
        <v>1</v>
      </c>
    </row>
    <row r="3142" spans="1:17" x14ac:dyDescent="0.25">
      <c r="A3142">
        <v>4808</v>
      </c>
      <c r="B3142">
        <v>24.406004999999993</v>
      </c>
      <c r="C3142" s="4">
        <v>1</v>
      </c>
      <c r="P3142">
        <v>1</v>
      </c>
      <c r="Q3142" t="str">
        <f>CONCATENATE(C3142,E3142,G3142,I3142)</f>
        <v>1</v>
      </c>
    </row>
    <row r="3143" spans="1:17" x14ac:dyDescent="0.25">
      <c r="A3143">
        <v>4809</v>
      </c>
      <c r="B3143">
        <v>24.406004999999993</v>
      </c>
      <c r="C3143" s="4">
        <v>1</v>
      </c>
      <c r="P3143">
        <v>1</v>
      </c>
      <c r="Q3143" t="str">
        <f>CONCATENATE(C3143,E3143,G3143,I3143)</f>
        <v>1</v>
      </c>
    </row>
    <row r="3144" spans="1:17" x14ac:dyDescent="0.25">
      <c r="A3144">
        <v>4810</v>
      </c>
      <c r="B3144">
        <v>24.406004999999993</v>
      </c>
      <c r="C3144" s="4">
        <v>1</v>
      </c>
      <c r="P3144">
        <v>1</v>
      </c>
      <c r="Q3144" t="str">
        <f>CONCATENATE(C3144,E3144,G3144,I3144)</f>
        <v>1</v>
      </c>
    </row>
    <row r="3145" spans="1:17" x14ac:dyDescent="0.25">
      <c r="A3145">
        <v>4811</v>
      </c>
      <c r="B3145">
        <v>24.406004999999993</v>
      </c>
      <c r="C3145" s="4">
        <v>1</v>
      </c>
      <c r="P3145">
        <v>1</v>
      </c>
      <c r="Q3145" t="str">
        <f>CONCATENATE(C3145,E3145,G3145,I3145)</f>
        <v>1</v>
      </c>
    </row>
    <row r="3146" spans="1:17" x14ac:dyDescent="0.25">
      <c r="A3146">
        <v>4812</v>
      </c>
      <c r="B3146">
        <v>24.406004999999993</v>
      </c>
      <c r="C3146" s="4">
        <v>1</v>
      </c>
      <c r="P3146">
        <v>1</v>
      </c>
      <c r="Q3146" t="str">
        <f>CONCATENATE(C3146,E3146,G3146,I3146)</f>
        <v>1</v>
      </c>
    </row>
    <row r="3147" spans="1:17" x14ac:dyDescent="0.25">
      <c r="A3147">
        <v>4813</v>
      </c>
      <c r="B3147">
        <v>24.406004999999993</v>
      </c>
      <c r="C3147" s="4">
        <v>1</v>
      </c>
      <c r="P3147">
        <v>1</v>
      </c>
      <c r="Q3147" t="str">
        <f>CONCATENATE(C3147,E3147,G3147,I3147)</f>
        <v>1</v>
      </c>
    </row>
    <row r="3148" spans="1:17" x14ac:dyDescent="0.25">
      <c r="A3148">
        <v>4814</v>
      </c>
      <c r="B3148">
        <v>24.406004999999993</v>
      </c>
      <c r="C3148" s="4">
        <v>1</v>
      </c>
      <c r="P3148">
        <v>1</v>
      </c>
      <c r="Q3148" t="str">
        <f>CONCATENATE(C3148,E3148,G3148,I3148)</f>
        <v>1</v>
      </c>
    </row>
    <row r="3149" spans="1:17" x14ac:dyDescent="0.25">
      <c r="A3149">
        <v>4815</v>
      </c>
      <c r="B3149">
        <v>24.406004999999993</v>
      </c>
      <c r="C3149" s="4">
        <v>1</v>
      </c>
      <c r="P3149">
        <v>1</v>
      </c>
      <c r="Q3149" t="str">
        <f>CONCATENATE(C3149,E3149,G3149,I3149)</f>
        <v>1</v>
      </c>
    </row>
    <row r="3150" spans="1:17" x14ac:dyDescent="0.25">
      <c r="A3150">
        <v>4816</v>
      </c>
      <c r="B3150">
        <v>24.406004999999993</v>
      </c>
      <c r="C3150" s="4">
        <v>1</v>
      </c>
      <c r="P3150">
        <v>1</v>
      </c>
      <c r="Q3150" t="str">
        <f>CONCATENATE(C3150,E3150,G3150,I3150)</f>
        <v>1</v>
      </c>
    </row>
    <row r="3151" spans="1:17" x14ac:dyDescent="0.25">
      <c r="A3151">
        <v>4817</v>
      </c>
      <c r="B3151">
        <v>24.406004999999993</v>
      </c>
      <c r="C3151" s="4">
        <v>1</v>
      </c>
      <c r="P3151">
        <v>1</v>
      </c>
      <c r="Q3151" t="str">
        <f>CONCATENATE(C3151,E3151,G3151,I3151)</f>
        <v>1</v>
      </c>
    </row>
    <row r="3152" spans="1:17" x14ac:dyDescent="0.25">
      <c r="A3152">
        <v>4818</v>
      </c>
      <c r="B3152">
        <v>24.406004999999993</v>
      </c>
      <c r="C3152" s="4">
        <v>1</v>
      </c>
      <c r="P3152">
        <v>1</v>
      </c>
      <c r="Q3152" t="str">
        <f>CONCATENATE(C3152,E3152,G3152,I3152)</f>
        <v>1</v>
      </c>
    </row>
    <row r="3153" spans="1:17" x14ac:dyDescent="0.25">
      <c r="A3153">
        <v>4819</v>
      </c>
      <c r="B3153">
        <v>24.406004999999993</v>
      </c>
      <c r="C3153" s="4">
        <v>1</v>
      </c>
      <c r="P3153">
        <v>1</v>
      </c>
      <c r="Q3153" t="str">
        <f>CONCATENATE(C3153,E3153,G3153,I3153)</f>
        <v>1</v>
      </c>
    </row>
    <row r="3154" spans="1:17" x14ac:dyDescent="0.25">
      <c r="A3154">
        <v>4820</v>
      </c>
      <c r="B3154">
        <v>24.406004999999993</v>
      </c>
      <c r="C3154" s="4">
        <v>1</v>
      </c>
      <c r="H3154">
        <v>16.02644699999999</v>
      </c>
      <c r="I3154" s="3">
        <v>4</v>
      </c>
      <c r="P3154">
        <v>2</v>
      </c>
      <c r="Q3154" t="str">
        <f>CONCATENATE(C3154,E3154,G3154,I3154)</f>
        <v>14</v>
      </c>
    </row>
    <row r="3155" spans="1:17" x14ac:dyDescent="0.25">
      <c r="A3155">
        <v>4821</v>
      </c>
      <c r="B3155">
        <v>24.406004999999993</v>
      </c>
      <c r="C3155" s="4">
        <v>1</v>
      </c>
      <c r="H3155">
        <v>16.02644699999999</v>
      </c>
      <c r="I3155" s="3">
        <v>4</v>
      </c>
      <c r="P3155">
        <v>2</v>
      </c>
      <c r="Q3155" t="str">
        <f>CONCATENATE(C3155,E3155,G3155,I3155)</f>
        <v>14</v>
      </c>
    </row>
    <row r="3156" spans="1:17" x14ac:dyDescent="0.25">
      <c r="A3156">
        <v>4822</v>
      </c>
      <c r="B3156">
        <v>24.406004999999993</v>
      </c>
      <c r="C3156" s="4">
        <v>1</v>
      </c>
      <c r="H3156">
        <v>16.02644699999999</v>
      </c>
      <c r="I3156" s="3">
        <v>4</v>
      </c>
      <c r="P3156">
        <v>2</v>
      </c>
      <c r="Q3156" t="str">
        <f>CONCATENATE(C3156,E3156,G3156,I3156)</f>
        <v>14</v>
      </c>
    </row>
    <row r="3157" spans="1:17" x14ac:dyDescent="0.25">
      <c r="A3157">
        <v>4823</v>
      </c>
      <c r="B3157">
        <v>24.406004999999993</v>
      </c>
      <c r="C3157" s="4">
        <v>1</v>
      </c>
      <c r="H3157">
        <v>16.02644699999999</v>
      </c>
      <c r="I3157" s="3">
        <v>4</v>
      </c>
      <c r="P3157">
        <v>2</v>
      </c>
      <c r="Q3157" t="str">
        <f>CONCATENATE(C3157,E3157,G3157,I3157)</f>
        <v>14</v>
      </c>
    </row>
    <row r="3158" spans="1:17" x14ac:dyDescent="0.25">
      <c r="A3158">
        <v>4824</v>
      </c>
      <c r="B3158">
        <v>24.406004999999993</v>
      </c>
      <c r="C3158" s="4">
        <v>1</v>
      </c>
      <c r="H3158">
        <v>16.02644699999999</v>
      </c>
      <c r="I3158" s="3">
        <v>4</v>
      </c>
      <c r="P3158">
        <v>2</v>
      </c>
      <c r="Q3158" t="str">
        <f>CONCATENATE(C3158,E3158,G3158,I3158)</f>
        <v>14</v>
      </c>
    </row>
    <row r="3159" spans="1:17" x14ac:dyDescent="0.25">
      <c r="A3159">
        <v>4825</v>
      </c>
      <c r="B3159">
        <v>24.406004999999993</v>
      </c>
      <c r="C3159" s="4">
        <v>1</v>
      </c>
      <c r="H3159">
        <v>16.02644699999999</v>
      </c>
      <c r="I3159" s="3">
        <v>4</v>
      </c>
      <c r="P3159">
        <v>2</v>
      </c>
      <c r="Q3159" t="str">
        <f>CONCATENATE(C3159,E3159,G3159,I3159)</f>
        <v>14</v>
      </c>
    </row>
    <row r="3160" spans="1:17" x14ac:dyDescent="0.25">
      <c r="A3160">
        <v>4826</v>
      </c>
      <c r="B3160">
        <v>24.406004999999993</v>
      </c>
      <c r="C3160" s="4">
        <v>1</v>
      </c>
      <c r="H3160">
        <v>16.02644699999999</v>
      </c>
      <c r="I3160" s="3">
        <v>4</v>
      </c>
      <c r="P3160">
        <v>2</v>
      </c>
      <c r="Q3160" t="str">
        <f>CONCATENATE(C3160,E3160,G3160,I3160)</f>
        <v>14</v>
      </c>
    </row>
    <row r="3161" spans="1:17" x14ac:dyDescent="0.25">
      <c r="A3161">
        <v>4827</v>
      </c>
      <c r="B3161">
        <v>24.406004999999993</v>
      </c>
      <c r="C3161" s="4">
        <v>1</v>
      </c>
      <c r="H3161">
        <v>16.02644699999999</v>
      </c>
      <c r="I3161" s="3">
        <v>4</v>
      </c>
      <c r="P3161">
        <v>2</v>
      </c>
      <c r="Q3161" t="str">
        <f>CONCATENATE(C3161,E3161,G3161,I3161)</f>
        <v>14</v>
      </c>
    </row>
    <row r="3162" spans="1:17" x14ac:dyDescent="0.25">
      <c r="A3162">
        <v>4828</v>
      </c>
      <c r="D3162">
        <v>35.179705999999996</v>
      </c>
      <c r="E3162" s="2">
        <v>2</v>
      </c>
      <c r="H3162">
        <v>16.02644699999999</v>
      </c>
      <c r="I3162" s="3">
        <v>4</v>
      </c>
      <c r="P3162">
        <v>2</v>
      </c>
      <c r="Q3162" t="str">
        <f>CONCATENATE(C3162,E3162,G3162,I3162)</f>
        <v>24</v>
      </c>
    </row>
    <row r="3163" spans="1:17" x14ac:dyDescent="0.25">
      <c r="A3163">
        <v>4829</v>
      </c>
      <c r="D3163">
        <v>35.179705999999996</v>
      </c>
      <c r="E3163" s="2">
        <v>2</v>
      </c>
      <c r="H3163">
        <v>16.02644699999999</v>
      </c>
      <c r="I3163" s="3">
        <v>4</v>
      </c>
      <c r="P3163">
        <v>2</v>
      </c>
      <c r="Q3163" t="str">
        <f>CONCATENATE(C3163,E3163,G3163,I3163)</f>
        <v>24</v>
      </c>
    </row>
    <row r="3164" spans="1:17" x14ac:dyDescent="0.25">
      <c r="A3164">
        <v>4830</v>
      </c>
      <c r="D3164">
        <v>35.179705999999996</v>
      </c>
      <c r="E3164" s="2">
        <v>2</v>
      </c>
      <c r="H3164">
        <v>16.02644699999999</v>
      </c>
      <c r="I3164" s="3">
        <v>4</v>
      </c>
      <c r="P3164">
        <v>2</v>
      </c>
      <c r="Q3164" t="str">
        <f>CONCATENATE(C3164,E3164,G3164,I3164)</f>
        <v>24</v>
      </c>
    </row>
    <row r="3165" spans="1:17" x14ac:dyDescent="0.25">
      <c r="A3165">
        <v>4831</v>
      </c>
      <c r="D3165">
        <v>35.179705999999996</v>
      </c>
      <c r="E3165" s="2">
        <v>2</v>
      </c>
      <c r="H3165">
        <v>16.02644699999999</v>
      </c>
      <c r="I3165" s="3">
        <v>4</v>
      </c>
      <c r="P3165">
        <v>2</v>
      </c>
      <c r="Q3165" t="str">
        <f>CONCATENATE(C3165,E3165,G3165,I3165)</f>
        <v>24</v>
      </c>
    </row>
    <row r="3166" spans="1:17" x14ac:dyDescent="0.25">
      <c r="A3166">
        <v>4832</v>
      </c>
      <c r="D3166">
        <v>35.179705999999996</v>
      </c>
      <c r="E3166" s="2">
        <v>2</v>
      </c>
      <c r="H3166">
        <v>16.02644699999999</v>
      </c>
      <c r="I3166" s="3">
        <v>4</v>
      </c>
      <c r="P3166">
        <v>2</v>
      </c>
      <c r="Q3166" t="str">
        <f>CONCATENATE(C3166,E3166,G3166,I3166)</f>
        <v>24</v>
      </c>
    </row>
    <row r="3167" spans="1:17" x14ac:dyDescent="0.25">
      <c r="A3167">
        <v>4833</v>
      </c>
      <c r="D3167">
        <v>35.179705999999996</v>
      </c>
      <c r="E3167" s="2">
        <v>2</v>
      </c>
      <c r="H3167">
        <v>16.167372999999998</v>
      </c>
      <c r="I3167" s="3">
        <v>4</v>
      </c>
      <c r="P3167">
        <v>2</v>
      </c>
      <c r="Q3167" t="str">
        <f>CONCATENATE(C3167,E3167,G3167,I3167)</f>
        <v>24</v>
      </c>
    </row>
    <row r="3168" spans="1:17" x14ac:dyDescent="0.25">
      <c r="A3168">
        <v>4834</v>
      </c>
      <c r="D3168">
        <v>35.179705999999996</v>
      </c>
      <c r="E3168" s="2">
        <v>2</v>
      </c>
      <c r="H3168">
        <v>16.167372999999998</v>
      </c>
      <c r="I3168" s="3">
        <v>4</v>
      </c>
      <c r="P3168">
        <v>2</v>
      </c>
      <c r="Q3168" t="str">
        <f>CONCATENATE(C3168,E3168,G3168,I3168)</f>
        <v>24</v>
      </c>
    </row>
    <row r="3169" spans="1:17" x14ac:dyDescent="0.25">
      <c r="A3169">
        <v>4835</v>
      </c>
      <c r="D3169">
        <v>35.179705999999996</v>
      </c>
      <c r="E3169" s="2">
        <v>2</v>
      </c>
      <c r="H3169">
        <v>16.167372999999998</v>
      </c>
      <c r="I3169" s="3">
        <v>4</v>
      </c>
      <c r="P3169">
        <v>2</v>
      </c>
      <c r="Q3169" t="str">
        <f>CONCATENATE(C3169,E3169,G3169,I3169)</f>
        <v>24</v>
      </c>
    </row>
    <row r="3170" spans="1:17" x14ac:dyDescent="0.25">
      <c r="A3170">
        <v>4836</v>
      </c>
      <c r="D3170">
        <v>35.179705999999996</v>
      </c>
      <c r="E3170" s="2">
        <v>2</v>
      </c>
      <c r="H3170">
        <v>16.308184999999995</v>
      </c>
      <c r="I3170" s="3">
        <v>4</v>
      </c>
      <c r="P3170">
        <v>2</v>
      </c>
      <c r="Q3170" t="str">
        <f>CONCATENATE(C3170,E3170,G3170,I3170)</f>
        <v>24</v>
      </c>
    </row>
    <row r="3171" spans="1:17" x14ac:dyDescent="0.25">
      <c r="A3171">
        <v>4837</v>
      </c>
      <c r="D3171">
        <v>35.179705999999996</v>
      </c>
      <c r="E3171" s="2">
        <v>2</v>
      </c>
      <c r="H3171">
        <v>16.378588999999991</v>
      </c>
      <c r="I3171" s="3">
        <v>4</v>
      </c>
      <c r="P3171">
        <v>2</v>
      </c>
      <c r="Q3171" t="str">
        <f>CONCATENATE(C3171,E3171,G3171,I3171)</f>
        <v>24</v>
      </c>
    </row>
    <row r="3172" spans="1:17" x14ac:dyDescent="0.25">
      <c r="A3172">
        <v>4838</v>
      </c>
      <c r="D3172">
        <v>35.179705999999996</v>
      </c>
      <c r="E3172" s="2">
        <v>2</v>
      </c>
      <c r="H3172">
        <v>16.378588999999991</v>
      </c>
      <c r="I3172" s="3">
        <v>4</v>
      </c>
      <c r="P3172">
        <v>2</v>
      </c>
      <c r="Q3172" t="str">
        <f>CONCATENATE(C3172,E3172,G3172,I3172)</f>
        <v>24</v>
      </c>
    </row>
    <row r="3173" spans="1:17" x14ac:dyDescent="0.25">
      <c r="A3173">
        <v>4839</v>
      </c>
      <c r="D3173">
        <v>35.179705999999996</v>
      </c>
      <c r="E3173" s="2">
        <v>2</v>
      </c>
      <c r="H3173">
        <v>16.448996999999991</v>
      </c>
      <c r="I3173" s="3">
        <v>4</v>
      </c>
      <c r="P3173">
        <v>2</v>
      </c>
      <c r="Q3173" t="str">
        <f>CONCATENATE(C3173,E3173,G3173,I3173)</f>
        <v>24</v>
      </c>
    </row>
    <row r="3174" spans="1:17" x14ac:dyDescent="0.25">
      <c r="A3174">
        <v>4840</v>
      </c>
      <c r="D3174">
        <v>35.179705999999996</v>
      </c>
      <c r="E3174" s="2">
        <v>2</v>
      </c>
      <c r="H3174">
        <v>16.448996999999991</v>
      </c>
      <c r="I3174" s="3">
        <v>4</v>
      </c>
      <c r="P3174">
        <v>2</v>
      </c>
      <c r="Q3174" t="str">
        <f>CONCATENATE(C3174,E3174,G3174,I3174)</f>
        <v>24</v>
      </c>
    </row>
    <row r="3175" spans="1:17" x14ac:dyDescent="0.25">
      <c r="A3175">
        <v>4841</v>
      </c>
      <c r="D3175">
        <v>35.179705999999996</v>
      </c>
      <c r="E3175" s="2">
        <v>2</v>
      </c>
      <c r="H3175">
        <v>16.448996999999991</v>
      </c>
      <c r="I3175" s="3">
        <v>4</v>
      </c>
      <c r="P3175">
        <v>2</v>
      </c>
      <c r="Q3175" t="str">
        <f>CONCATENATE(C3175,E3175,G3175,I3175)</f>
        <v>24</v>
      </c>
    </row>
    <row r="3176" spans="1:17" x14ac:dyDescent="0.25">
      <c r="A3176">
        <v>4842</v>
      </c>
      <c r="D3176">
        <v>35.179705999999996</v>
      </c>
      <c r="E3176" s="2">
        <v>2</v>
      </c>
      <c r="F3176">
        <v>26.940958999999992</v>
      </c>
      <c r="G3176" s="1">
        <v>3</v>
      </c>
      <c r="H3176">
        <v>16.448996999999991</v>
      </c>
      <c r="I3176" s="3">
        <v>4</v>
      </c>
      <c r="P3176">
        <v>3</v>
      </c>
      <c r="Q3176" t="str">
        <f>CONCATENATE(C3176,E3176,G3176,I3176)</f>
        <v>234</v>
      </c>
    </row>
    <row r="3177" spans="1:17" x14ac:dyDescent="0.25">
      <c r="A3177">
        <v>4843</v>
      </c>
      <c r="D3177">
        <v>35.179705999999996</v>
      </c>
      <c r="E3177" s="2">
        <v>2</v>
      </c>
      <c r="F3177">
        <v>26.940958999999992</v>
      </c>
      <c r="G3177" s="1">
        <v>3</v>
      </c>
      <c r="P3177">
        <v>2</v>
      </c>
      <c r="Q3177" t="str">
        <f>CONCATENATE(C3177,E3177,G3177,I3177)</f>
        <v>23</v>
      </c>
    </row>
    <row r="3178" spans="1:17" x14ac:dyDescent="0.25">
      <c r="A3178">
        <v>4844</v>
      </c>
      <c r="D3178">
        <v>35.179705999999996</v>
      </c>
      <c r="E3178" s="2">
        <v>2</v>
      </c>
      <c r="F3178">
        <v>26.940958999999992</v>
      </c>
      <c r="G3178" s="1">
        <v>3</v>
      </c>
      <c r="P3178">
        <v>2</v>
      </c>
      <c r="Q3178" t="str">
        <f>CONCATENATE(C3178,E3178,G3178,I3178)</f>
        <v>23</v>
      </c>
    </row>
    <row r="3179" spans="1:17" x14ac:dyDescent="0.25">
      <c r="A3179">
        <v>4845</v>
      </c>
      <c r="D3179">
        <v>35.179705999999996</v>
      </c>
      <c r="E3179" s="2">
        <v>2</v>
      </c>
      <c r="F3179">
        <v>26.940958999999992</v>
      </c>
      <c r="G3179" s="1">
        <v>3</v>
      </c>
      <c r="P3179">
        <v>2</v>
      </c>
      <c r="Q3179" t="str">
        <f>CONCATENATE(C3179,E3179,G3179,I3179)</f>
        <v>23</v>
      </c>
    </row>
    <row r="3180" spans="1:17" x14ac:dyDescent="0.25">
      <c r="A3180">
        <v>4846</v>
      </c>
      <c r="D3180">
        <v>35.179705999999996</v>
      </c>
      <c r="E3180" s="2">
        <v>2</v>
      </c>
      <c r="F3180">
        <v>26.940958999999992</v>
      </c>
      <c r="G3180" s="1">
        <v>3</v>
      </c>
      <c r="P3180">
        <v>2</v>
      </c>
      <c r="Q3180" t="str">
        <f>CONCATENATE(C3180,E3180,G3180,I3180)</f>
        <v>23</v>
      </c>
    </row>
    <row r="3181" spans="1:17" x14ac:dyDescent="0.25">
      <c r="A3181">
        <v>4847</v>
      </c>
      <c r="D3181">
        <v>35.179705999999996</v>
      </c>
      <c r="E3181" s="2">
        <v>2</v>
      </c>
      <c r="F3181">
        <v>26.940958999999992</v>
      </c>
      <c r="G3181" s="1">
        <v>3</v>
      </c>
      <c r="P3181">
        <v>2</v>
      </c>
      <c r="Q3181" t="str">
        <f>CONCATENATE(C3181,E3181,G3181,I3181)</f>
        <v>23</v>
      </c>
    </row>
    <row r="3182" spans="1:17" x14ac:dyDescent="0.25">
      <c r="A3182">
        <v>4848</v>
      </c>
      <c r="D3182">
        <v>35.179705999999996</v>
      </c>
      <c r="E3182" s="2">
        <v>2</v>
      </c>
      <c r="F3182">
        <v>26.940958999999992</v>
      </c>
      <c r="G3182" s="1">
        <v>3</v>
      </c>
      <c r="P3182">
        <v>2</v>
      </c>
      <c r="Q3182" t="str">
        <f>CONCATENATE(C3182,E3182,G3182,I3182)</f>
        <v>23</v>
      </c>
    </row>
    <row r="3183" spans="1:17" x14ac:dyDescent="0.25">
      <c r="A3183">
        <v>4849</v>
      </c>
      <c r="D3183">
        <v>35.179705999999996</v>
      </c>
      <c r="E3183" s="2">
        <v>2</v>
      </c>
      <c r="F3183">
        <v>26.940958999999992</v>
      </c>
      <c r="G3183" s="1">
        <v>3</v>
      </c>
      <c r="P3183">
        <v>2</v>
      </c>
      <c r="Q3183" t="str">
        <f>CONCATENATE(C3183,E3183,G3183,I3183)</f>
        <v>23</v>
      </c>
    </row>
    <row r="3184" spans="1:17" x14ac:dyDescent="0.25">
      <c r="A3184">
        <v>4850</v>
      </c>
      <c r="D3184">
        <v>35.179705999999996</v>
      </c>
      <c r="E3184" s="2">
        <v>2</v>
      </c>
      <c r="F3184">
        <v>26.940958999999992</v>
      </c>
      <c r="G3184" s="1">
        <v>3</v>
      </c>
      <c r="P3184">
        <v>2</v>
      </c>
      <c r="Q3184" t="str">
        <f>CONCATENATE(C3184,E3184,G3184,I3184)</f>
        <v>23</v>
      </c>
    </row>
    <row r="3185" spans="1:17" x14ac:dyDescent="0.25">
      <c r="A3185">
        <v>4851</v>
      </c>
      <c r="B3185">
        <v>46.305437999999995</v>
      </c>
      <c r="C3185" s="4">
        <v>1</v>
      </c>
      <c r="F3185">
        <v>26.940958999999992</v>
      </c>
      <c r="G3185" s="1">
        <v>3</v>
      </c>
      <c r="P3185">
        <v>2</v>
      </c>
      <c r="Q3185" t="str">
        <f>CONCATENATE(C3185,E3185,G3185,I3185)</f>
        <v>13</v>
      </c>
    </row>
    <row r="3186" spans="1:17" x14ac:dyDescent="0.25">
      <c r="A3186">
        <v>4852</v>
      </c>
      <c r="B3186">
        <v>46.305437999999995</v>
      </c>
      <c r="C3186" s="4">
        <v>1</v>
      </c>
      <c r="F3186">
        <v>26.940958999999992</v>
      </c>
      <c r="G3186" s="1">
        <v>3</v>
      </c>
      <c r="P3186">
        <v>2</v>
      </c>
      <c r="Q3186" t="str">
        <f>CONCATENATE(C3186,E3186,G3186,I3186)</f>
        <v>13</v>
      </c>
    </row>
    <row r="3187" spans="1:17" x14ac:dyDescent="0.25">
      <c r="A3187">
        <v>4853</v>
      </c>
      <c r="B3187">
        <v>46.305437999999995</v>
      </c>
      <c r="C3187" s="4">
        <v>1</v>
      </c>
      <c r="F3187">
        <v>26.940958999999992</v>
      </c>
      <c r="G3187" s="1">
        <v>3</v>
      </c>
      <c r="P3187">
        <v>2</v>
      </c>
      <c r="Q3187" t="str">
        <f>CONCATENATE(C3187,E3187,G3187,I3187)</f>
        <v>13</v>
      </c>
    </row>
    <row r="3188" spans="1:17" x14ac:dyDescent="0.25">
      <c r="A3188">
        <v>4854</v>
      </c>
      <c r="B3188">
        <v>46.305437999999995</v>
      </c>
      <c r="C3188" s="4">
        <v>1</v>
      </c>
      <c r="F3188">
        <v>26.940958999999992</v>
      </c>
      <c r="G3188" s="1">
        <v>3</v>
      </c>
      <c r="P3188">
        <v>2</v>
      </c>
      <c r="Q3188" t="str">
        <f>CONCATENATE(C3188,E3188,G3188,I3188)</f>
        <v>13</v>
      </c>
    </row>
    <row r="3189" spans="1:17" x14ac:dyDescent="0.25">
      <c r="A3189">
        <v>4855</v>
      </c>
      <c r="B3189">
        <v>46.305437999999995</v>
      </c>
      <c r="C3189" s="4">
        <v>1</v>
      </c>
      <c r="F3189">
        <v>26.940958999999992</v>
      </c>
      <c r="G3189" s="1">
        <v>3</v>
      </c>
      <c r="P3189">
        <v>2</v>
      </c>
      <c r="Q3189" t="str">
        <f>CONCATENATE(C3189,E3189,G3189,I3189)</f>
        <v>13</v>
      </c>
    </row>
    <row r="3190" spans="1:17" x14ac:dyDescent="0.25">
      <c r="A3190">
        <v>4856</v>
      </c>
      <c r="B3190">
        <v>46.305437999999995</v>
      </c>
      <c r="C3190" s="4">
        <v>1</v>
      </c>
      <c r="F3190">
        <v>26.940958999999992</v>
      </c>
      <c r="G3190" s="1">
        <v>3</v>
      </c>
      <c r="P3190">
        <v>2</v>
      </c>
      <c r="Q3190" t="str">
        <f>CONCATENATE(C3190,E3190,G3190,I3190)</f>
        <v>13</v>
      </c>
    </row>
    <row r="3191" spans="1:17" x14ac:dyDescent="0.25">
      <c r="A3191">
        <v>4857</v>
      </c>
      <c r="B3191">
        <v>46.305437999999995</v>
      </c>
      <c r="C3191" s="4">
        <v>1</v>
      </c>
      <c r="F3191">
        <v>26.940958999999992</v>
      </c>
      <c r="G3191" s="1">
        <v>3</v>
      </c>
      <c r="P3191">
        <v>2</v>
      </c>
      <c r="Q3191" t="str">
        <f>CONCATENATE(C3191,E3191,G3191,I3191)</f>
        <v>13</v>
      </c>
    </row>
    <row r="3192" spans="1:17" x14ac:dyDescent="0.25">
      <c r="A3192">
        <v>4858</v>
      </c>
      <c r="B3192">
        <v>46.305437999999995</v>
      </c>
      <c r="C3192" s="4">
        <v>1</v>
      </c>
      <c r="F3192">
        <v>26.940958999999992</v>
      </c>
      <c r="G3192" s="1">
        <v>3</v>
      </c>
      <c r="P3192">
        <v>2</v>
      </c>
      <c r="Q3192" t="str">
        <f>CONCATENATE(C3192,E3192,G3192,I3192)</f>
        <v>13</v>
      </c>
    </row>
    <row r="3193" spans="1:17" x14ac:dyDescent="0.25">
      <c r="A3193">
        <v>4859</v>
      </c>
      <c r="B3193">
        <v>46.305437999999995</v>
      </c>
      <c r="C3193" s="4">
        <v>1</v>
      </c>
      <c r="F3193">
        <v>26.940958999999992</v>
      </c>
      <c r="G3193" s="1">
        <v>3</v>
      </c>
      <c r="P3193">
        <v>2</v>
      </c>
      <c r="Q3193" t="str">
        <f>CONCATENATE(C3193,E3193,G3193,I3193)</f>
        <v>13</v>
      </c>
    </row>
    <row r="3194" spans="1:17" x14ac:dyDescent="0.25">
      <c r="A3194">
        <v>4860</v>
      </c>
      <c r="B3194">
        <v>46.305437999999995</v>
      </c>
      <c r="C3194" s="4">
        <v>1</v>
      </c>
      <c r="F3194">
        <v>26.940958999999992</v>
      </c>
      <c r="G3194" s="1">
        <v>3</v>
      </c>
      <c r="P3194">
        <v>2</v>
      </c>
      <c r="Q3194" t="str">
        <f>CONCATENATE(C3194,E3194,G3194,I3194)</f>
        <v>13</v>
      </c>
    </row>
    <row r="3195" spans="1:17" x14ac:dyDescent="0.25">
      <c r="A3195">
        <v>4861</v>
      </c>
      <c r="B3195">
        <v>46.305437999999995</v>
      </c>
      <c r="C3195" s="4">
        <v>1</v>
      </c>
      <c r="F3195">
        <v>26.940958999999992</v>
      </c>
      <c r="G3195" s="1">
        <v>3</v>
      </c>
      <c r="P3195">
        <v>2</v>
      </c>
      <c r="Q3195" t="str">
        <f>CONCATENATE(C3195,E3195,G3195,I3195)</f>
        <v>13</v>
      </c>
    </row>
    <row r="3196" spans="1:17" x14ac:dyDescent="0.25">
      <c r="A3196">
        <v>4862</v>
      </c>
      <c r="B3196">
        <v>46.305437999999995</v>
      </c>
      <c r="C3196" s="4">
        <v>1</v>
      </c>
      <c r="F3196">
        <v>26.940958999999992</v>
      </c>
      <c r="G3196" s="1">
        <v>3</v>
      </c>
      <c r="P3196">
        <v>2</v>
      </c>
      <c r="Q3196" t="str">
        <f>CONCATENATE(C3196,E3196,G3196,I3196)</f>
        <v>13</v>
      </c>
    </row>
    <row r="3197" spans="1:17" x14ac:dyDescent="0.25">
      <c r="A3197">
        <v>4863</v>
      </c>
      <c r="B3197">
        <v>46.305437999999995</v>
      </c>
      <c r="C3197" s="4">
        <v>1</v>
      </c>
      <c r="F3197">
        <v>26.940958999999992</v>
      </c>
      <c r="G3197" s="1">
        <v>3</v>
      </c>
      <c r="P3197">
        <v>2</v>
      </c>
      <c r="Q3197" t="str">
        <f>CONCATENATE(C3197,E3197,G3197,I3197)</f>
        <v>13</v>
      </c>
    </row>
    <row r="3198" spans="1:17" x14ac:dyDescent="0.25">
      <c r="A3198">
        <v>4864</v>
      </c>
      <c r="B3198">
        <v>46.305437999999995</v>
      </c>
      <c r="C3198" s="4">
        <v>1</v>
      </c>
      <c r="F3198">
        <v>26.940958999999992</v>
      </c>
      <c r="G3198" s="1">
        <v>3</v>
      </c>
      <c r="P3198">
        <v>2</v>
      </c>
      <c r="Q3198" t="str">
        <f>CONCATENATE(C3198,E3198,G3198,I3198)</f>
        <v>13</v>
      </c>
    </row>
    <row r="3199" spans="1:17" x14ac:dyDescent="0.25">
      <c r="A3199">
        <v>4865</v>
      </c>
      <c r="B3199">
        <v>46.305437999999995</v>
      </c>
      <c r="C3199" s="4">
        <v>1</v>
      </c>
      <c r="H3199">
        <v>37.081007999999997</v>
      </c>
      <c r="I3199" s="3">
        <v>4</v>
      </c>
      <c r="P3199">
        <v>2</v>
      </c>
      <c r="Q3199" t="str">
        <f>CONCATENATE(C3199,E3199,G3199,I3199)</f>
        <v>14</v>
      </c>
    </row>
    <row r="3200" spans="1:17" x14ac:dyDescent="0.25">
      <c r="A3200">
        <v>4866</v>
      </c>
      <c r="B3200">
        <v>46.305437999999995</v>
      </c>
      <c r="C3200" s="4">
        <v>1</v>
      </c>
      <c r="H3200">
        <v>37.081007999999997</v>
      </c>
      <c r="I3200" s="3">
        <v>4</v>
      </c>
      <c r="P3200">
        <v>2</v>
      </c>
      <c r="Q3200" t="str">
        <f>CONCATENATE(C3200,E3200,G3200,I3200)</f>
        <v>14</v>
      </c>
    </row>
    <row r="3201" spans="1:17" x14ac:dyDescent="0.25">
      <c r="A3201">
        <v>4867</v>
      </c>
      <c r="B3201">
        <v>46.305437999999995</v>
      </c>
      <c r="C3201" s="4">
        <v>1</v>
      </c>
      <c r="H3201">
        <v>37.081007999999997</v>
      </c>
      <c r="I3201" s="3">
        <v>4</v>
      </c>
      <c r="P3201">
        <v>2</v>
      </c>
      <c r="Q3201" t="str">
        <f>CONCATENATE(C3201,E3201,G3201,I3201)</f>
        <v>14</v>
      </c>
    </row>
    <row r="3202" spans="1:17" x14ac:dyDescent="0.25">
      <c r="A3202">
        <v>4868</v>
      </c>
      <c r="B3202">
        <v>46.305437999999995</v>
      </c>
      <c r="C3202" s="4">
        <v>1</v>
      </c>
      <c r="H3202">
        <v>37.081007999999997</v>
      </c>
      <c r="I3202" s="3">
        <v>4</v>
      </c>
      <c r="P3202">
        <v>2</v>
      </c>
      <c r="Q3202" t="str">
        <f>CONCATENATE(C3202,E3202,G3202,I3202)</f>
        <v>14</v>
      </c>
    </row>
    <row r="3203" spans="1:17" x14ac:dyDescent="0.25">
      <c r="A3203">
        <v>4869</v>
      </c>
      <c r="B3203">
        <v>46.305437999999995</v>
      </c>
      <c r="C3203" s="4">
        <v>1</v>
      </c>
      <c r="H3203">
        <v>37.081007999999997</v>
      </c>
      <c r="I3203" s="3">
        <v>4</v>
      </c>
      <c r="P3203">
        <v>2</v>
      </c>
      <c r="Q3203" t="str">
        <f>CONCATENATE(C3203,E3203,G3203,I3203)</f>
        <v>14</v>
      </c>
    </row>
    <row r="3204" spans="1:17" x14ac:dyDescent="0.25">
      <c r="A3204">
        <v>4870</v>
      </c>
      <c r="B3204">
        <v>46.305437999999995</v>
      </c>
      <c r="C3204" s="4">
        <v>1</v>
      </c>
      <c r="H3204">
        <v>37.081007999999997</v>
      </c>
      <c r="I3204" s="3">
        <v>4</v>
      </c>
      <c r="P3204">
        <v>2</v>
      </c>
      <c r="Q3204" t="str">
        <f>CONCATENATE(C3204,E3204,G3204,I3204)</f>
        <v>14</v>
      </c>
    </row>
    <row r="3205" spans="1:17" x14ac:dyDescent="0.25">
      <c r="A3205">
        <v>4871</v>
      </c>
      <c r="B3205">
        <v>46.305437999999995</v>
      </c>
      <c r="C3205" s="4">
        <v>1</v>
      </c>
      <c r="H3205">
        <v>37.081007999999997</v>
      </c>
      <c r="I3205" s="3">
        <v>4</v>
      </c>
      <c r="P3205">
        <v>2</v>
      </c>
      <c r="Q3205" t="str">
        <f>CONCATENATE(C3205,E3205,G3205,I3205)</f>
        <v>14</v>
      </c>
    </row>
    <row r="3206" spans="1:17" x14ac:dyDescent="0.25">
      <c r="A3206">
        <v>4872</v>
      </c>
      <c r="B3206">
        <v>46.305437999999995</v>
      </c>
      <c r="C3206" s="4">
        <v>1</v>
      </c>
      <c r="H3206">
        <v>37.081007999999997</v>
      </c>
      <c r="I3206" s="3">
        <v>4</v>
      </c>
      <c r="P3206">
        <v>2</v>
      </c>
      <c r="Q3206" t="str">
        <f>CONCATENATE(C3206,E3206,G3206,I3206)</f>
        <v>14</v>
      </c>
    </row>
    <row r="3207" spans="1:17" x14ac:dyDescent="0.25">
      <c r="A3207">
        <v>4873</v>
      </c>
      <c r="B3207">
        <v>46.305437999999995</v>
      </c>
      <c r="C3207" s="4">
        <v>1</v>
      </c>
      <c r="H3207">
        <v>37.081007999999997</v>
      </c>
      <c r="I3207" s="3">
        <v>4</v>
      </c>
      <c r="P3207">
        <v>2</v>
      </c>
      <c r="Q3207" t="str">
        <f>CONCATENATE(C3207,E3207,G3207,I3207)</f>
        <v>14</v>
      </c>
    </row>
    <row r="3208" spans="1:17" x14ac:dyDescent="0.25">
      <c r="A3208">
        <v>4874</v>
      </c>
      <c r="H3208">
        <v>37.081007999999997</v>
      </c>
      <c r="I3208" s="3">
        <v>4</v>
      </c>
      <c r="P3208">
        <v>1</v>
      </c>
      <c r="Q3208" t="str">
        <f>CONCATENATE(C3208,E3208,G3208,I3208)</f>
        <v>4</v>
      </c>
    </row>
    <row r="3209" spans="1:17" x14ac:dyDescent="0.25">
      <c r="A3209">
        <v>4875</v>
      </c>
      <c r="H3209">
        <v>37.081007999999997</v>
      </c>
      <c r="I3209" s="3">
        <v>4</v>
      </c>
      <c r="P3209">
        <v>1</v>
      </c>
      <c r="Q3209" t="str">
        <f>CONCATENATE(C3209,E3209,G3209,I3209)</f>
        <v>4</v>
      </c>
    </row>
    <row r="3210" spans="1:17" x14ac:dyDescent="0.25">
      <c r="A3210">
        <v>4876</v>
      </c>
      <c r="D3210">
        <v>57.008734999999994</v>
      </c>
      <c r="E3210" s="2">
        <v>2</v>
      </c>
      <c r="H3210">
        <v>37.081007999999997</v>
      </c>
      <c r="I3210" s="3">
        <v>4</v>
      </c>
      <c r="P3210">
        <v>2</v>
      </c>
      <c r="Q3210" t="str">
        <f>CONCATENATE(C3210,E3210,G3210,I3210)</f>
        <v>24</v>
      </c>
    </row>
    <row r="3211" spans="1:17" x14ac:dyDescent="0.25">
      <c r="A3211">
        <v>4877</v>
      </c>
      <c r="D3211">
        <v>57.008734999999994</v>
      </c>
      <c r="E3211" s="2">
        <v>2</v>
      </c>
      <c r="H3211">
        <v>37.081007999999997</v>
      </c>
      <c r="I3211" s="3">
        <v>4</v>
      </c>
      <c r="P3211">
        <v>2</v>
      </c>
      <c r="Q3211" t="str">
        <f>CONCATENATE(C3211,E3211,G3211,I3211)</f>
        <v>24</v>
      </c>
    </row>
    <row r="3212" spans="1:17" x14ac:dyDescent="0.25">
      <c r="A3212">
        <v>4878</v>
      </c>
      <c r="D3212">
        <v>57.008734999999994</v>
      </c>
      <c r="E3212" s="2">
        <v>2</v>
      </c>
      <c r="H3212">
        <v>37.081007999999997</v>
      </c>
      <c r="I3212" s="3">
        <v>4</v>
      </c>
      <c r="P3212">
        <v>2</v>
      </c>
      <c r="Q3212" t="str">
        <f>CONCATENATE(C3212,E3212,G3212,I3212)</f>
        <v>24</v>
      </c>
    </row>
    <row r="3213" spans="1:17" x14ac:dyDescent="0.25">
      <c r="A3213">
        <v>4879</v>
      </c>
      <c r="D3213">
        <v>57.008734999999994</v>
      </c>
      <c r="E3213" s="2">
        <v>2</v>
      </c>
      <c r="H3213">
        <v>37.081007999999997</v>
      </c>
      <c r="I3213" s="3">
        <v>4</v>
      </c>
      <c r="P3213">
        <v>2</v>
      </c>
      <c r="Q3213" t="str">
        <f>CONCATENATE(C3213,E3213,G3213,I3213)</f>
        <v>24</v>
      </c>
    </row>
    <row r="3214" spans="1:17" x14ac:dyDescent="0.25">
      <c r="A3214">
        <v>4880</v>
      </c>
      <c r="D3214">
        <v>57.008734999999994</v>
      </c>
      <c r="E3214" s="2">
        <v>2</v>
      </c>
      <c r="H3214">
        <v>37.081007999999997</v>
      </c>
      <c r="I3214" s="3">
        <v>4</v>
      </c>
      <c r="P3214">
        <v>2</v>
      </c>
      <c r="Q3214" t="str">
        <f>CONCATENATE(C3214,E3214,G3214,I3214)</f>
        <v>24</v>
      </c>
    </row>
    <row r="3215" spans="1:17" x14ac:dyDescent="0.25">
      <c r="A3215">
        <v>4881</v>
      </c>
      <c r="D3215">
        <v>57.008734999999994</v>
      </c>
      <c r="E3215" s="2">
        <v>2</v>
      </c>
      <c r="H3215">
        <v>37.081007999999997</v>
      </c>
      <c r="I3215" s="3">
        <v>4</v>
      </c>
      <c r="P3215">
        <v>2</v>
      </c>
      <c r="Q3215" t="str">
        <f>CONCATENATE(C3215,E3215,G3215,I3215)</f>
        <v>24</v>
      </c>
    </row>
    <row r="3216" spans="1:17" x14ac:dyDescent="0.25">
      <c r="A3216">
        <v>4882</v>
      </c>
      <c r="D3216">
        <v>57.008734999999994</v>
      </c>
      <c r="E3216" s="2">
        <v>2</v>
      </c>
      <c r="H3216">
        <v>37.081007999999997</v>
      </c>
      <c r="I3216" s="3">
        <v>4</v>
      </c>
      <c r="P3216">
        <v>2</v>
      </c>
      <c r="Q3216" t="str">
        <f>CONCATENATE(C3216,E3216,G3216,I3216)</f>
        <v>24</v>
      </c>
    </row>
    <row r="3217" spans="1:17" x14ac:dyDescent="0.25">
      <c r="A3217">
        <v>4883</v>
      </c>
      <c r="D3217">
        <v>57.008734999999994</v>
      </c>
      <c r="E3217" s="2">
        <v>2</v>
      </c>
      <c r="H3217">
        <v>37.081007999999997</v>
      </c>
      <c r="I3217" s="3">
        <v>4</v>
      </c>
      <c r="P3217">
        <v>2</v>
      </c>
      <c r="Q3217" t="str">
        <f>CONCATENATE(C3217,E3217,G3217,I3217)</f>
        <v>24</v>
      </c>
    </row>
    <row r="3218" spans="1:17" x14ac:dyDescent="0.25">
      <c r="A3218">
        <v>4884</v>
      </c>
      <c r="D3218">
        <v>57.008734999999994</v>
      </c>
      <c r="E3218" s="2">
        <v>2</v>
      </c>
      <c r="F3218">
        <v>47.854596999999998</v>
      </c>
      <c r="G3218" s="1">
        <v>3</v>
      </c>
      <c r="H3218">
        <v>37.573851999999988</v>
      </c>
      <c r="I3218" s="3">
        <v>4</v>
      </c>
      <c r="P3218">
        <v>3</v>
      </c>
      <c r="Q3218" t="str">
        <f>CONCATENATE(C3218,E3218,G3218,I3218)</f>
        <v>234</v>
      </c>
    </row>
    <row r="3219" spans="1:17" x14ac:dyDescent="0.25">
      <c r="A3219">
        <v>4885</v>
      </c>
      <c r="D3219">
        <v>57.008734999999994</v>
      </c>
      <c r="E3219" s="2">
        <v>2</v>
      </c>
      <c r="F3219">
        <v>47.854596999999998</v>
      </c>
      <c r="G3219" s="1">
        <v>3</v>
      </c>
      <c r="H3219">
        <v>37.714663999999999</v>
      </c>
      <c r="I3219" s="3">
        <v>4</v>
      </c>
      <c r="P3219">
        <v>3</v>
      </c>
      <c r="Q3219" t="str">
        <f>CONCATENATE(C3219,E3219,G3219,I3219)</f>
        <v>234</v>
      </c>
    </row>
    <row r="3220" spans="1:17" x14ac:dyDescent="0.25">
      <c r="A3220">
        <v>4886</v>
      </c>
      <c r="D3220">
        <v>57.008734999999994</v>
      </c>
      <c r="E3220" s="2">
        <v>2</v>
      </c>
      <c r="F3220">
        <v>47.854596999999998</v>
      </c>
      <c r="G3220" s="1">
        <v>3</v>
      </c>
      <c r="P3220">
        <v>2</v>
      </c>
      <c r="Q3220" t="str">
        <f>CONCATENATE(C3220,E3220,G3220,I3220)</f>
        <v>23</v>
      </c>
    </row>
    <row r="3221" spans="1:17" x14ac:dyDescent="0.25">
      <c r="A3221">
        <v>4887</v>
      </c>
      <c r="D3221">
        <v>57.008734999999994</v>
      </c>
      <c r="E3221" s="2">
        <v>2</v>
      </c>
      <c r="F3221">
        <v>47.854596999999998</v>
      </c>
      <c r="G3221" s="1">
        <v>3</v>
      </c>
      <c r="P3221">
        <v>2</v>
      </c>
      <c r="Q3221" t="str">
        <f>CONCATENATE(C3221,E3221,G3221,I3221)</f>
        <v>23</v>
      </c>
    </row>
    <row r="3222" spans="1:17" x14ac:dyDescent="0.25">
      <c r="A3222">
        <v>4888</v>
      </c>
      <c r="D3222">
        <v>57.008734999999994</v>
      </c>
      <c r="E3222" s="2">
        <v>2</v>
      </c>
      <c r="F3222">
        <v>47.854596999999998</v>
      </c>
      <c r="G3222" s="1">
        <v>3</v>
      </c>
      <c r="P3222">
        <v>2</v>
      </c>
      <c r="Q3222" t="str">
        <f>CONCATENATE(C3222,E3222,G3222,I3222)</f>
        <v>23</v>
      </c>
    </row>
    <row r="3223" spans="1:17" x14ac:dyDescent="0.25">
      <c r="A3223">
        <v>4889</v>
      </c>
      <c r="D3223">
        <v>57.008734999999994</v>
      </c>
      <c r="E3223" s="2">
        <v>2</v>
      </c>
      <c r="F3223">
        <v>47.854596999999998</v>
      </c>
      <c r="G3223" s="1">
        <v>3</v>
      </c>
      <c r="P3223">
        <v>2</v>
      </c>
      <c r="Q3223" t="str">
        <f>CONCATENATE(C3223,E3223,G3223,I3223)</f>
        <v>23</v>
      </c>
    </row>
    <row r="3224" spans="1:17" x14ac:dyDescent="0.25">
      <c r="A3224">
        <v>4890</v>
      </c>
      <c r="D3224">
        <v>57.008734999999994</v>
      </c>
      <c r="E3224" s="2">
        <v>2</v>
      </c>
      <c r="F3224">
        <v>47.854596999999998</v>
      </c>
      <c r="G3224" s="1">
        <v>3</v>
      </c>
      <c r="P3224">
        <v>2</v>
      </c>
      <c r="Q3224" t="str">
        <f>CONCATENATE(C3224,E3224,G3224,I3224)</f>
        <v>23</v>
      </c>
    </row>
    <row r="3225" spans="1:17" x14ac:dyDescent="0.25">
      <c r="A3225">
        <v>4891</v>
      </c>
      <c r="D3225">
        <v>57.008734999999994</v>
      </c>
      <c r="E3225" s="2">
        <v>2</v>
      </c>
      <c r="F3225">
        <v>47.854596999999998</v>
      </c>
      <c r="G3225" s="1">
        <v>3</v>
      </c>
      <c r="P3225">
        <v>2</v>
      </c>
      <c r="Q3225" t="str">
        <f>CONCATENATE(C3225,E3225,G3225,I3225)</f>
        <v>23</v>
      </c>
    </row>
    <row r="3226" spans="1:17" x14ac:dyDescent="0.25">
      <c r="A3226">
        <v>4892</v>
      </c>
      <c r="D3226">
        <v>57.008734999999994</v>
      </c>
      <c r="E3226" s="2">
        <v>2</v>
      </c>
      <c r="F3226">
        <v>47.854596999999998</v>
      </c>
      <c r="G3226" s="1">
        <v>3</v>
      </c>
      <c r="P3226">
        <v>2</v>
      </c>
      <c r="Q3226" t="str">
        <f>CONCATENATE(C3226,E3226,G3226,I3226)</f>
        <v>23</v>
      </c>
    </row>
    <row r="3227" spans="1:17" x14ac:dyDescent="0.25">
      <c r="A3227">
        <v>4893</v>
      </c>
      <c r="D3227">
        <v>57.008734999999994</v>
      </c>
      <c r="E3227" s="2">
        <v>2</v>
      </c>
      <c r="F3227">
        <v>47.854596999999998</v>
      </c>
      <c r="G3227" s="1">
        <v>3</v>
      </c>
      <c r="P3227">
        <v>2</v>
      </c>
      <c r="Q3227" t="str">
        <f>CONCATENATE(C3227,E3227,G3227,I3227)</f>
        <v>23</v>
      </c>
    </row>
    <row r="3228" spans="1:17" x14ac:dyDescent="0.25">
      <c r="A3228">
        <v>4894</v>
      </c>
      <c r="D3228">
        <v>57.008734999999994</v>
      </c>
      <c r="E3228" s="2">
        <v>2</v>
      </c>
      <c r="F3228">
        <v>47.854596999999998</v>
      </c>
      <c r="G3228" s="1">
        <v>3</v>
      </c>
      <c r="P3228">
        <v>2</v>
      </c>
      <c r="Q3228" t="str">
        <f>CONCATENATE(C3228,E3228,G3228,I3228)</f>
        <v>23</v>
      </c>
    </row>
    <row r="3229" spans="1:17" x14ac:dyDescent="0.25">
      <c r="A3229">
        <v>4895</v>
      </c>
      <c r="D3229">
        <v>57.008734999999994</v>
      </c>
      <c r="E3229" s="2">
        <v>2</v>
      </c>
      <c r="F3229">
        <v>47.854596999999998</v>
      </c>
      <c r="G3229" s="1">
        <v>3</v>
      </c>
      <c r="P3229">
        <v>2</v>
      </c>
      <c r="Q3229" t="str">
        <f>CONCATENATE(C3229,E3229,G3229,I3229)</f>
        <v>23</v>
      </c>
    </row>
    <row r="3230" spans="1:17" x14ac:dyDescent="0.25">
      <c r="A3230">
        <v>4896</v>
      </c>
      <c r="F3230">
        <v>47.854596999999998</v>
      </c>
      <c r="G3230" s="1">
        <v>3</v>
      </c>
      <c r="P3230">
        <v>1</v>
      </c>
      <c r="Q3230" t="str">
        <f>CONCATENATE(C3230,E3230,G3230,I3230)</f>
        <v>3</v>
      </c>
    </row>
    <row r="3231" spans="1:17" x14ac:dyDescent="0.25">
      <c r="A3231">
        <v>4897</v>
      </c>
      <c r="B3231">
        <v>68.44694299999999</v>
      </c>
      <c r="C3231" s="4">
        <v>1</v>
      </c>
      <c r="F3231">
        <v>47.854596999999998</v>
      </c>
      <c r="G3231" s="1">
        <v>3</v>
      </c>
      <c r="P3231">
        <v>2</v>
      </c>
      <c r="Q3231" t="str">
        <f>CONCATENATE(C3231,E3231,G3231,I3231)</f>
        <v>13</v>
      </c>
    </row>
    <row r="3232" spans="1:17" x14ac:dyDescent="0.25">
      <c r="A3232">
        <v>4898</v>
      </c>
      <c r="B3232">
        <v>68.44694299999999</v>
      </c>
      <c r="C3232" s="4">
        <v>1</v>
      </c>
      <c r="F3232">
        <v>47.854596999999998</v>
      </c>
      <c r="G3232" s="1">
        <v>3</v>
      </c>
      <c r="P3232">
        <v>2</v>
      </c>
      <c r="Q3232" t="str">
        <f>CONCATENATE(C3232,E3232,G3232,I3232)</f>
        <v>13</v>
      </c>
    </row>
    <row r="3233" spans="1:17" x14ac:dyDescent="0.25">
      <c r="A3233">
        <v>4899</v>
      </c>
      <c r="B3233">
        <v>68.44694299999999</v>
      </c>
      <c r="C3233" s="4">
        <v>1</v>
      </c>
      <c r="F3233">
        <v>47.854596999999998</v>
      </c>
      <c r="G3233" s="1">
        <v>3</v>
      </c>
      <c r="P3233">
        <v>2</v>
      </c>
      <c r="Q3233" t="str">
        <f>CONCATENATE(C3233,E3233,G3233,I3233)</f>
        <v>13</v>
      </c>
    </row>
    <row r="3234" spans="1:17" x14ac:dyDescent="0.25">
      <c r="A3234">
        <v>4900</v>
      </c>
      <c r="B3234">
        <v>68.44694299999999</v>
      </c>
      <c r="C3234" s="4">
        <v>1</v>
      </c>
      <c r="F3234">
        <v>47.854596999999998</v>
      </c>
      <c r="G3234" s="1">
        <v>3</v>
      </c>
      <c r="P3234">
        <v>2</v>
      </c>
      <c r="Q3234" t="str">
        <f>CONCATENATE(C3234,E3234,G3234,I3234)</f>
        <v>13</v>
      </c>
    </row>
    <row r="3235" spans="1:17" x14ac:dyDescent="0.25">
      <c r="A3235">
        <v>4901</v>
      </c>
      <c r="B3235">
        <v>68.44694299999999</v>
      </c>
      <c r="C3235" s="4">
        <v>1</v>
      </c>
      <c r="F3235">
        <v>47.854596999999998</v>
      </c>
      <c r="G3235" s="1">
        <v>3</v>
      </c>
      <c r="P3235">
        <v>2</v>
      </c>
      <c r="Q3235" t="str">
        <f>CONCATENATE(C3235,E3235,G3235,I3235)</f>
        <v>13</v>
      </c>
    </row>
    <row r="3236" spans="1:17" x14ac:dyDescent="0.25">
      <c r="A3236">
        <v>4902</v>
      </c>
      <c r="B3236">
        <v>68.44694299999999</v>
      </c>
      <c r="C3236" s="4">
        <v>1</v>
      </c>
      <c r="F3236">
        <v>47.854596999999998</v>
      </c>
      <c r="G3236" s="1">
        <v>3</v>
      </c>
      <c r="P3236">
        <v>2</v>
      </c>
      <c r="Q3236" t="str">
        <f>CONCATENATE(C3236,E3236,G3236,I3236)</f>
        <v>13</v>
      </c>
    </row>
    <row r="3237" spans="1:17" x14ac:dyDescent="0.25">
      <c r="A3237">
        <v>4903</v>
      </c>
      <c r="B3237">
        <v>68.44694299999999</v>
      </c>
      <c r="C3237" s="4">
        <v>1</v>
      </c>
      <c r="F3237">
        <v>47.854596999999998</v>
      </c>
      <c r="G3237" s="1">
        <v>3</v>
      </c>
      <c r="P3237">
        <v>2</v>
      </c>
      <c r="Q3237" t="str">
        <f>CONCATENATE(C3237,E3237,G3237,I3237)</f>
        <v>13</v>
      </c>
    </row>
    <row r="3238" spans="1:17" x14ac:dyDescent="0.25">
      <c r="A3238">
        <v>4904</v>
      </c>
      <c r="B3238">
        <v>68.44694299999999</v>
      </c>
      <c r="C3238" s="4">
        <v>1</v>
      </c>
      <c r="F3238">
        <v>47.854596999999998</v>
      </c>
      <c r="G3238" s="1">
        <v>3</v>
      </c>
      <c r="P3238">
        <v>2</v>
      </c>
      <c r="Q3238" t="str">
        <f>CONCATENATE(C3238,E3238,G3238,I3238)</f>
        <v>13</v>
      </c>
    </row>
    <row r="3239" spans="1:17" x14ac:dyDescent="0.25">
      <c r="A3239">
        <v>4905</v>
      </c>
      <c r="B3239">
        <v>68.44694299999999</v>
      </c>
      <c r="C3239" s="4">
        <v>1</v>
      </c>
      <c r="F3239">
        <v>48.277146999999999</v>
      </c>
      <c r="G3239" s="1">
        <v>3</v>
      </c>
      <c r="H3239">
        <v>57.501690999999994</v>
      </c>
      <c r="I3239" s="3">
        <v>4</v>
      </c>
      <c r="P3239">
        <v>3</v>
      </c>
      <c r="Q3239" t="str">
        <f>CONCATENATE(C3239,E3239,G3239,I3239)</f>
        <v>134</v>
      </c>
    </row>
    <row r="3240" spans="1:17" x14ac:dyDescent="0.25">
      <c r="A3240">
        <v>4906</v>
      </c>
      <c r="B3240">
        <v>68.44694299999999</v>
      </c>
      <c r="C3240" s="4">
        <v>1</v>
      </c>
      <c r="H3240">
        <v>57.501690999999994</v>
      </c>
      <c r="I3240" s="3">
        <v>4</v>
      </c>
      <c r="P3240">
        <v>2</v>
      </c>
      <c r="Q3240" t="str">
        <f>CONCATENATE(C3240,E3240,G3240,I3240)</f>
        <v>14</v>
      </c>
    </row>
    <row r="3241" spans="1:17" x14ac:dyDescent="0.25">
      <c r="A3241">
        <v>4907</v>
      </c>
      <c r="B3241">
        <v>68.44694299999999</v>
      </c>
      <c r="C3241" s="4">
        <v>1</v>
      </c>
      <c r="H3241">
        <v>57.501690999999994</v>
      </c>
      <c r="I3241" s="3">
        <v>4</v>
      </c>
      <c r="P3241">
        <v>2</v>
      </c>
      <c r="Q3241" t="str">
        <f>CONCATENATE(C3241,E3241,G3241,I3241)</f>
        <v>14</v>
      </c>
    </row>
    <row r="3242" spans="1:17" x14ac:dyDescent="0.25">
      <c r="A3242">
        <v>4908</v>
      </c>
      <c r="B3242">
        <v>68.44694299999999</v>
      </c>
      <c r="C3242" s="4">
        <v>1</v>
      </c>
      <c r="H3242">
        <v>57.501690999999994</v>
      </c>
      <c r="I3242" s="3">
        <v>4</v>
      </c>
      <c r="P3242">
        <v>2</v>
      </c>
      <c r="Q3242" t="str">
        <f>CONCATENATE(C3242,E3242,G3242,I3242)</f>
        <v>14</v>
      </c>
    </row>
    <row r="3243" spans="1:17" x14ac:dyDescent="0.25">
      <c r="A3243">
        <v>4909</v>
      </c>
      <c r="B3243">
        <v>68.44694299999999</v>
      </c>
      <c r="C3243" s="4">
        <v>1</v>
      </c>
      <c r="H3243">
        <v>57.501690999999994</v>
      </c>
      <c r="I3243" s="3">
        <v>4</v>
      </c>
      <c r="P3243">
        <v>2</v>
      </c>
      <c r="Q3243" t="str">
        <f>CONCATENATE(C3243,E3243,G3243,I3243)</f>
        <v>14</v>
      </c>
    </row>
    <row r="3244" spans="1:17" x14ac:dyDescent="0.25">
      <c r="A3244">
        <v>4910</v>
      </c>
      <c r="B3244">
        <v>68.44694299999999</v>
      </c>
      <c r="C3244" s="4">
        <v>1</v>
      </c>
      <c r="H3244">
        <v>57.501690999999994</v>
      </c>
      <c r="I3244" s="3">
        <v>4</v>
      </c>
      <c r="P3244">
        <v>2</v>
      </c>
      <c r="Q3244" t="str">
        <f>CONCATENATE(C3244,E3244,G3244,I3244)</f>
        <v>14</v>
      </c>
    </row>
    <row r="3245" spans="1:17" x14ac:dyDescent="0.25">
      <c r="A3245">
        <v>4911</v>
      </c>
      <c r="B3245">
        <v>68.44694299999999</v>
      </c>
      <c r="C3245" s="4">
        <v>1</v>
      </c>
      <c r="H3245">
        <v>57.501690999999994</v>
      </c>
      <c r="I3245" s="3">
        <v>4</v>
      </c>
      <c r="P3245">
        <v>2</v>
      </c>
      <c r="Q3245" t="str">
        <f>CONCATENATE(C3245,E3245,G3245,I3245)</f>
        <v>14</v>
      </c>
    </row>
    <row r="3246" spans="1:17" x14ac:dyDescent="0.25">
      <c r="A3246">
        <v>4912</v>
      </c>
      <c r="B3246">
        <v>68.44694299999999</v>
      </c>
      <c r="C3246" s="4">
        <v>1</v>
      </c>
      <c r="H3246">
        <v>57.501690999999994</v>
      </c>
      <c r="I3246" s="3">
        <v>4</v>
      </c>
      <c r="P3246">
        <v>2</v>
      </c>
      <c r="Q3246" t="str">
        <f>CONCATENATE(C3246,E3246,G3246,I3246)</f>
        <v>14</v>
      </c>
    </row>
    <row r="3247" spans="1:17" x14ac:dyDescent="0.25">
      <c r="A3247">
        <v>4913</v>
      </c>
      <c r="B3247">
        <v>68.44694299999999</v>
      </c>
      <c r="C3247" s="4">
        <v>1</v>
      </c>
      <c r="H3247">
        <v>57.501690999999994</v>
      </c>
      <c r="I3247" s="3">
        <v>4</v>
      </c>
      <c r="P3247">
        <v>2</v>
      </c>
      <c r="Q3247" t="str">
        <f>CONCATENATE(C3247,E3247,G3247,I3247)</f>
        <v>14</v>
      </c>
    </row>
    <row r="3248" spans="1:17" x14ac:dyDescent="0.25">
      <c r="A3248">
        <v>4914</v>
      </c>
      <c r="B3248">
        <v>68.44694299999999</v>
      </c>
      <c r="C3248" s="4">
        <v>1</v>
      </c>
      <c r="H3248">
        <v>57.501690999999994</v>
      </c>
      <c r="I3248" s="3">
        <v>4</v>
      </c>
      <c r="P3248">
        <v>2</v>
      </c>
      <c r="Q3248" t="str">
        <f>CONCATENATE(C3248,E3248,G3248,I3248)</f>
        <v>14</v>
      </c>
    </row>
    <row r="3249" spans="1:17" x14ac:dyDescent="0.25">
      <c r="A3249">
        <v>4915</v>
      </c>
      <c r="B3249">
        <v>68.44694299999999</v>
      </c>
      <c r="C3249" s="4">
        <v>1</v>
      </c>
      <c r="H3249">
        <v>57.501690999999994</v>
      </c>
      <c r="I3249" s="3">
        <v>4</v>
      </c>
      <c r="P3249">
        <v>2</v>
      </c>
      <c r="Q3249" t="str">
        <f>CONCATENATE(C3249,E3249,G3249,I3249)</f>
        <v>14</v>
      </c>
    </row>
    <row r="3250" spans="1:17" x14ac:dyDescent="0.25">
      <c r="A3250">
        <v>4916</v>
      </c>
      <c r="B3250">
        <v>68.44694299999999</v>
      </c>
      <c r="C3250" s="4">
        <v>1</v>
      </c>
      <c r="H3250">
        <v>57.501690999999994</v>
      </c>
      <c r="I3250" s="3">
        <v>4</v>
      </c>
      <c r="P3250">
        <v>2</v>
      </c>
      <c r="Q3250" t="str">
        <f>CONCATENATE(C3250,E3250,G3250,I3250)</f>
        <v>14</v>
      </c>
    </row>
    <row r="3251" spans="1:17" x14ac:dyDescent="0.25">
      <c r="A3251">
        <v>4917</v>
      </c>
      <c r="B3251">
        <v>68.44694299999999</v>
      </c>
      <c r="C3251" s="4">
        <v>1</v>
      </c>
      <c r="H3251">
        <v>57.501690999999994</v>
      </c>
      <c r="I3251" s="3">
        <v>4</v>
      </c>
      <c r="P3251">
        <v>2</v>
      </c>
      <c r="Q3251" t="str">
        <f>CONCATENATE(C3251,E3251,G3251,I3251)</f>
        <v>14</v>
      </c>
    </row>
    <row r="3252" spans="1:17" x14ac:dyDescent="0.25">
      <c r="A3252">
        <v>4918</v>
      </c>
      <c r="B3252">
        <v>67.360001999999994</v>
      </c>
      <c r="C3252" s="4">
        <v>1</v>
      </c>
      <c r="D3252">
        <v>76.275835000000001</v>
      </c>
      <c r="E3252" s="2">
        <v>2</v>
      </c>
      <c r="H3252">
        <v>57.501690999999994</v>
      </c>
      <c r="I3252" s="3">
        <v>4</v>
      </c>
      <c r="P3252">
        <v>3</v>
      </c>
      <c r="Q3252" t="str">
        <f>CONCATENATE(C3252,E3252,G3252,I3252)</f>
        <v>124</v>
      </c>
    </row>
    <row r="3253" spans="1:17" x14ac:dyDescent="0.25">
      <c r="A3253">
        <v>4919</v>
      </c>
      <c r="D3253">
        <v>76.275835000000001</v>
      </c>
      <c r="E3253" s="2">
        <v>2</v>
      </c>
      <c r="H3253">
        <v>57.501690999999994</v>
      </c>
      <c r="I3253" s="3">
        <v>4</v>
      </c>
      <c r="P3253">
        <v>2</v>
      </c>
      <c r="Q3253" t="str">
        <f>CONCATENATE(C3253,E3253,G3253,I3253)</f>
        <v>24</v>
      </c>
    </row>
    <row r="3254" spans="1:17" x14ac:dyDescent="0.25">
      <c r="A3254">
        <v>4920</v>
      </c>
      <c r="D3254">
        <v>76.275835000000001</v>
      </c>
      <c r="E3254" s="2">
        <v>2</v>
      </c>
      <c r="H3254">
        <v>57.501690999999994</v>
      </c>
      <c r="I3254" s="3">
        <v>4</v>
      </c>
      <c r="P3254">
        <v>2</v>
      </c>
      <c r="Q3254" t="str">
        <f>CONCATENATE(C3254,E3254,G3254,I3254)</f>
        <v>24</v>
      </c>
    </row>
    <row r="3255" spans="1:17" x14ac:dyDescent="0.25">
      <c r="A3255">
        <v>4921</v>
      </c>
      <c r="D3255">
        <v>76.275835000000001</v>
      </c>
      <c r="E3255" s="2">
        <v>2</v>
      </c>
      <c r="H3255">
        <v>57.501690999999994</v>
      </c>
      <c r="I3255" s="3">
        <v>4</v>
      </c>
      <c r="P3255">
        <v>2</v>
      </c>
      <c r="Q3255" t="str">
        <f>CONCATENATE(C3255,E3255,G3255,I3255)</f>
        <v>24</v>
      </c>
    </row>
    <row r="3256" spans="1:17" x14ac:dyDescent="0.25">
      <c r="A3256">
        <v>4922</v>
      </c>
      <c r="D3256">
        <v>76.275835000000001</v>
      </c>
      <c r="E3256" s="2">
        <v>2</v>
      </c>
      <c r="H3256">
        <v>57.572095999999995</v>
      </c>
      <c r="I3256" s="3">
        <v>4</v>
      </c>
      <c r="P3256">
        <v>2</v>
      </c>
      <c r="Q3256" t="str">
        <f>CONCATENATE(C3256,E3256,G3256,I3256)</f>
        <v>24</v>
      </c>
    </row>
    <row r="3257" spans="1:17" x14ac:dyDescent="0.25">
      <c r="A3257">
        <v>4923</v>
      </c>
      <c r="D3257">
        <v>76.275835000000001</v>
      </c>
      <c r="E3257" s="2">
        <v>2</v>
      </c>
      <c r="H3257">
        <v>58.69870499999999</v>
      </c>
      <c r="I3257" s="3">
        <v>4</v>
      </c>
      <c r="P3257">
        <v>2</v>
      </c>
      <c r="Q3257" t="str">
        <f>CONCATENATE(C3257,E3257,G3257,I3257)</f>
        <v>24</v>
      </c>
    </row>
    <row r="3258" spans="1:17" x14ac:dyDescent="0.25">
      <c r="A3258">
        <v>4924</v>
      </c>
      <c r="D3258">
        <v>76.275835000000001</v>
      </c>
      <c r="E3258" s="2">
        <v>2</v>
      </c>
      <c r="H3258">
        <v>58.69870499999999</v>
      </c>
      <c r="I3258" s="3">
        <v>4</v>
      </c>
      <c r="P3258">
        <v>2</v>
      </c>
      <c r="Q3258" t="str">
        <f>CONCATENATE(C3258,E3258,G3258,I3258)</f>
        <v>24</v>
      </c>
    </row>
    <row r="3259" spans="1:17" x14ac:dyDescent="0.25">
      <c r="A3259">
        <v>4925</v>
      </c>
      <c r="D3259">
        <v>76.275835000000001</v>
      </c>
      <c r="E3259" s="2">
        <v>2</v>
      </c>
      <c r="F3259">
        <v>67.571219999999997</v>
      </c>
      <c r="G3259" s="1">
        <v>3</v>
      </c>
      <c r="P3259">
        <v>2</v>
      </c>
      <c r="Q3259" t="str">
        <f>CONCATENATE(C3259,E3259,G3259,I3259)</f>
        <v>23</v>
      </c>
    </row>
    <row r="3260" spans="1:17" x14ac:dyDescent="0.25">
      <c r="A3260">
        <v>4926</v>
      </c>
      <c r="D3260">
        <v>76.275835000000001</v>
      </c>
      <c r="E3260" s="2">
        <v>2</v>
      </c>
      <c r="F3260">
        <v>67.571219999999997</v>
      </c>
      <c r="G3260" s="1">
        <v>3</v>
      </c>
      <c r="P3260">
        <v>2</v>
      </c>
      <c r="Q3260" t="str">
        <f>CONCATENATE(C3260,E3260,G3260,I3260)</f>
        <v>23</v>
      </c>
    </row>
    <row r="3261" spans="1:17" x14ac:dyDescent="0.25">
      <c r="A3261">
        <v>4927</v>
      </c>
      <c r="D3261">
        <v>76.275835000000001</v>
      </c>
      <c r="E3261" s="2">
        <v>2</v>
      </c>
      <c r="F3261">
        <v>68.118107999999992</v>
      </c>
      <c r="G3261" s="1">
        <v>3</v>
      </c>
      <c r="P3261">
        <v>2</v>
      </c>
      <c r="Q3261" t="str">
        <f>CONCATENATE(C3261,E3261,G3261,I3261)</f>
        <v>23</v>
      </c>
    </row>
    <row r="3262" spans="1:17" x14ac:dyDescent="0.25">
      <c r="A3262">
        <v>4928</v>
      </c>
      <c r="D3262">
        <v>76.275835000000001</v>
      </c>
      <c r="E3262" s="2">
        <v>2</v>
      </c>
      <c r="F3262">
        <v>68.118107999999992</v>
      </c>
      <c r="G3262" s="1">
        <v>3</v>
      </c>
      <c r="P3262">
        <v>2</v>
      </c>
      <c r="Q3262" t="str">
        <f>CONCATENATE(C3262,E3262,G3262,I3262)</f>
        <v>23</v>
      </c>
    </row>
    <row r="3263" spans="1:17" x14ac:dyDescent="0.25">
      <c r="A3263">
        <v>4929</v>
      </c>
      <c r="D3263">
        <v>76.275835000000001</v>
      </c>
      <c r="E3263" s="2">
        <v>2</v>
      </c>
      <c r="F3263">
        <v>68.118107999999992</v>
      </c>
      <c r="G3263" s="1">
        <v>3</v>
      </c>
      <c r="P3263">
        <v>2</v>
      </c>
      <c r="Q3263" t="str">
        <f>CONCATENATE(C3263,E3263,G3263,I3263)</f>
        <v>23</v>
      </c>
    </row>
    <row r="3264" spans="1:17" x14ac:dyDescent="0.25">
      <c r="A3264">
        <v>4930</v>
      </c>
      <c r="D3264">
        <v>76.275835000000001</v>
      </c>
      <c r="E3264" s="2">
        <v>2</v>
      </c>
      <c r="F3264">
        <v>68.118107999999992</v>
      </c>
      <c r="G3264" s="1">
        <v>3</v>
      </c>
      <c r="P3264">
        <v>2</v>
      </c>
      <c r="Q3264" t="str">
        <f>CONCATENATE(C3264,E3264,G3264,I3264)</f>
        <v>23</v>
      </c>
    </row>
    <row r="3265" spans="1:17" x14ac:dyDescent="0.25">
      <c r="A3265">
        <v>4931</v>
      </c>
      <c r="D3265">
        <v>76.275835000000001</v>
      </c>
      <c r="E3265" s="2">
        <v>2</v>
      </c>
      <c r="F3265">
        <v>68.118107999999992</v>
      </c>
      <c r="G3265" s="1">
        <v>3</v>
      </c>
      <c r="P3265">
        <v>2</v>
      </c>
      <c r="Q3265" t="str">
        <f>CONCATENATE(C3265,E3265,G3265,I3265)</f>
        <v>23</v>
      </c>
    </row>
    <row r="3266" spans="1:17" x14ac:dyDescent="0.25">
      <c r="A3266">
        <v>4932</v>
      </c>
      <c r="D3266">
        <v>76.275835000000001</v>
      </c>
      <c r="E3266" s="2">
        <v>2</v>
      </c>
      <c r="F3266">
        <v>68.118107999999992</v>
      </c>
      <c r="G3266" s="1">
        <v>3</v>
      </c>
      <c r="P3266">
        <v>2</v>
      </c>
      <c r="Q3266" t="str">
        <f>CONCATENATE(C3266,E3266,G3266,I3266)</f>
        <v>23</v>
      </c>
    </row>
    <row r="3267" spans="1:17" x14ac:dyDescent="0.25">
      <c r="A3267">
        <v>4933</v>
      </c>
      <c r="D3267">
        <v>76.275835000000001</v>
      </c>
      <c r="E3267" s="2">
        <v>2</v>
      </c>
      <c r="F3267">
        <v>68.118107999999992</v>
      </c>
      <c r="G3267" s="1">
        <v>3</v>
      </c>
      <c r="P3267">
        <v>2</v>
      </c>
      <c r="Q3267" t="str">
        <f>CONCATENATE(C3267,E3267,G3267,I3267)</f>
        <v>23</v>
      </c>
    </row>
    <row r="3268" spans="1:17" x14ac:dyDescent="0.25">
      <c r="A3268">
        <v>4934</v>
      </c>
      <c r="D3268">
        <v>76.275835000000001</v>
      </c>
      <c r="E3268" s="2">
        <v>2</v>
      </c>
      <c r="F3268">
        <v>68.118107999999992</v>
      </c>
      <c r="G3268" s="1">
        <v>3</v>
      </c>
      <c r="P3268">
        <v>2</v>
      </c>
      <c r="Q3268" t="str">
        <f>CONCATENATE(C3268,E3268,G3268,I3268)</f>
        <v>23</v>
      </c>
    </row>
    <row r="3269" spans="1:17" x14ac:dyDescent="0.25">
      <c r="A3269">
        <v>4935</v>
      </c>
      <c r="D3269">
        <v>76.275835000000001</v>
      </c>
      <c r="E3269" s="2">
        <v>2</v>
      </c>
      <c r="F3269">
        <v>68.118107999999992</v>
      </c>
      <c r="G3269" s="1">
        <v>3</v>
      </c>
      <c r="P3269">
        <v>2</v>
      </c>
      <c r="Q3269" t="str">
        <f>CONCATENATE(C3269,E3269,G3269,I3269)</f>
        <v>23</v>
      </c>
    </row>
    <row r="3270" spans="1:17" x14ac:dyDescent="0.25">
      <c r="A3270">
        <v>4936</v>
      </c>
      <c r="D3270">
        <v>76.275835000000001</v>
      </c>
      <c r="E3270" s="2">
        <v>2</v>
      </c>
      <c r="F3270">
        <v>68.052254999999988</v>
      </c>
      <c r="G3270" s="1">
        <v>3</v>
      </c>
      <c r="P3270">
        <v>2</v>
      </c>
      <c r="Q3270" t="str">
        <f>CONCATENATE(C3270,E3270,G3270,I3270)</f>
        <v>23</v>
      </c>
    </row>
    <row r="3271" spans="1:17" x14ac:dyDescent="0.25">
      <c r="A3271">
        <v>4937</v>
      </c>
      <c r="F3271">
        <v>68.315453999999988</v>
      </c>
      <c r="G3271" s="1">
        <v>3</v>
      </c>
      <c r="P3271">
        <v>1</v>
      </c>
      <c r="Q3271" t="str">
        <f>CONCATENATE(C3271,E3271,G3271,I3271)</f>
        <v>3</v>
      </c>
    </row>
    <row r="3272" spans="1:17" x14ac:dyDescent="0.25">
      <c r="A3272">
        <v>4938</v>
      </c>
      <c r="F3272">
        <v>68.315453999999988</v>
      </c>
      <c r="G3272" s="1">
        <v>3</v>
      </c>
      <c r="P3272">
        <v>1</v>
      </c>
      <c r="Q3272" t="str">
        <f>CONCATENATE(C3272,E3272,G3272,I3272)</f>
        <v>3</v>
      </c>
    </row>
    <row r="3273" spans="1:17" x14ac:dyDescent="0.25">
      <c r="A3273">
        <v>4939</v>
      </c>
      <c r="F3273">
        <v>68.315453999999988</v>
      </c>
      <c r="G3273" s="1">
        <v>3</v>
      </c>
      <c r="P3273">
        <v>1</v>
      </c>
      <c r="Q3273" t="str">
        <f>CONCATENATE(C3273,E3273,G3273,I3273)</f>
        <v>3</v>
      </c>
    </row>
    <row r="3274" spans="1:17" x14ac:dyDescent="0.25">
      <c r="A3274">
        <v>4940</v>
      </c>
      <c r="B3274">
        <v>86.736374999999981</v>
      </c>
      <c r="C3274" s="4">
        <v>1</v>
      </c>
      <c r="F3274">
        <v>68.315453999999988</v>
      </c>
      <c r="G3274" s="1">
        <v>3</v>
      </c>
      <c r="P3274">
        <v>2</v>
      </c>
      <c r="Q3274" t="str">
        <f>CONCATENATE(C3274,E3274,G3274,I3274)</f>
        <v>13</v>
      </c>
    </row>
    <row r="3275" spans="1:17" x14ac:dyDescent="0.25">
      <c r="A3275">
        <v>4941</v>
      </c>
      <c r="B3275">
        <v>86.736374999999981</v>
      </c>
      <c r="C3275" s="4">
        <v>1</v>
      </c>
      <c r="F3275">
        <v>68.315453999999988</v>
      </c>
      <c r="G3275" s="1">
        <v>3</v>
      </c>
      <c r="P3275">
        <v>2</v>
      </c>
      <c r="Q3275" t="str">
        <f>CONCATENATE(C3275,E3275,G3275,I3275)</f>
        <v>13</v>
      </c>
    </row>
    <row r="3276" spans="1:17" x14ac:dyDescent="0.25">
      <c r="A3276">
        <v>4942</v>
      </c>
      <c r="B3276">
        <v>86.736374999999981</v>
      </c>
      <c r="C3276" s="4">
        <v>1</v>
      </c>
      <c r="F3276">
        <v>68.315453999999988</v>
      </c>
      <c r="G3276" s="1">
        <v>3</v>
      </c>
      <c r="H3276">
        <v>75.420601999999988</v>
      </c>
      <c r="I3276" s="3">
        <v>4</v>
      </c>
      <c r="P3276">
        <v>3</v>
      </c>
      <c r="Q3276" t="str">
        <f>CONCATENATE(C3276,E3276,G3276,I3276)</f>
        <v>134</v>
      </c>
    </row>
    <row r="3277" spans="1:17" x14ac:dyDescent="0.25">
      <c r="A3277">
        <v>4943</v>
      </c>
      <c r="B3277">
        <v>86.736374999999981</v>
      </c>
      <c r="C3277" s="4">
        <v>1</v>
      </c>
      <c r="F3277">
        <v>68.775994999999995</v>
      </c>
      <c r="G3277" s="1">
        <v>3</v>
      </c>
      <c r="H3277">
        <v>75.420601999999988</v>
      </c>
      <c r="I3277" s="3">
        <v>4</v>
      </c>
      <c r="P3277">
        <v>3</v>
      </c>
      <c r="Q3277" t="str">
        <f>CONCATENATE(C3277,E3277,G3277,I3277)</f>
        <v>134</v>
      </c>
    </row>
    <row r="3278" spans="1:17" x14ac:dyDescent="0.25">
      <c r="A3278">
        <v>4944</v>
      </c>
      <c r="B3278">
        <v>86.736374999999981</v>
      </c>
      <c r="C3278" s="4">
        <v>1</v>
      </c>
      <c r="H3278">
        <v>75.420601999999988</v>
      </c>
      <c r="I3278" s="3">
        <v>4</v>
      </c>
      <c r="P3278">
        <v>2</v>
      </c>
      <c r="Q3278" t="str">
        <f>CONCATENATE(C3278,E3278,G3278,I3278)</f>
        <v>14</v>
      </c>
    </row>
    <row r="3279" spans="1:17" x14ac:dyDescent="0.25">
      <c r="A3279">
        <v>4945</v>
      </c>
      <c r="B3279">
        <v>86.736374999999981</v>
      </c>
      <c r="C3279" s="4">
        <v>1</v>
      </c>
      <c r="H3279">
        <v>75.420601999999988</v>
      </c>
      <c r="I3279" s="3">
        <v>4</v>
      </c>
      <c r="P3279">
        <v>2</v>
      </c>
      <c r="Q3279" t="str">
        <f>CONCATENATE(C3279,E3279,G3279,I3279)</f>
        <v>14</v>
      </c>
    </row>
    <row r="3280" spans="1:17" x14ac:dyDescent="0.25">
      <c r="A3280">
        <v>4946</v>
      </c>
      <c r="B3280">
        <v>86.736374999999981</v>
      </c>
      <c r="C3280" s="4">
        <v>1</v>
      </c>
      <c r="H3280">
        <v>75.420601999999988</v>
      </c>
      <c r="I3280" s="3">
        <v>4</v>
      </c>
      <c r="P3280">
        <v>2</v>
      </c>
      <c r="Q3280" t="str">
        <f>CONCATENATE(C3280,E3280,G3280,I3280)</f>
        <v>14</v>
      </c>
    </row>
    <row r="3281" spans="1:17" x14ac:dyDescent="0.25">
      <c r="A3281">
        <v>4947</v>
      </c>
      <c r="B3281">
        <v>86.736374999999981</v>
      </c>
      <c r="C3281" s="4">
        <v>1</v>
      </c>
      <c r="H3281">
        <v>75.420601999999988</v>
      </c>
      <c r="I3281" s="3">
        <v>4</v>
      </c>
      <c r="P3281">
        <v>2</v>
      </c>
      <c r="Q3281" t="str">
        <f>CONCATENATE(C3281,E3281,G3281,I3281)</f>
        <v>14</v>
      </c>
    </row>
    <row r="3282" spans="1:17" x14ac:dyDescent="0.25">
      <c r="A3282">
        <v>4948</v>
      </c>
      <c r="B3282">
        <v>86.736374999999981</v>
      </c>
      <c r="C3282" s="4">
        <v>1</v>
      </c>
      <c r="H3282">
        <v>75.420601999999988</v>
      </c>
      <c r="I3282" s="3">
        <v>4</v>
      </c>
      <c r="P3282">
        <v>2</v>
      </c>
      <c r="Q3282" t="str">
        <f>CONCATENATE(C3282,E3282,G3282,I3282)</f>
        <v>14</v>
      </c>
    </row>
    <row r="3283" spans="1:17" x14ac:dyDescent="0.25">
      <c r="A3283">
        <v>4949</v>
      </c>
      <c r="B3283">
        <v>86.736374999999981</v>
      </c>
      <c r="C3283" s="4">
        <v>1</v>
      </c>
      <c r="H3283">
        <v>75.420601999999988</v>
      </c>
      <c r="I3283" s="3">
        <v>4</v>
      </c>
      <c r="P3283">
        <v>2</v>
      </c>
      <c r="Q3283" t="str">
        <f>CONCATENATE(C3283,E3283,G3283,I3283)</f>
        <v>14</v>
      </c>
    </row>
    <row r="3284" spans="1:17" x14ac:dyDescent="0.25">
      <c r="A3284">
        <v>4950</v>
      </c>
      <c r="B3284">
        <v>86.736374999999981</v>
      </c>
      <c r="C3284" s="4">
        <v>1</v>
      </c>
      <c r="H3284">
        <v>75.420601999999988</v>
      </c>
      <c r="I3284" s="3">
        <v>4</v>
      </c>
      <c r="P3284">
        <v>2</v>
      </c>
      <c r="Q3284" t="str">
        <f>CONCATENATE(C3284,E3284,G3284,I3284)</f>
        <v>14</v>
      </c>
    </row>
    <row r="3285" spans="1:17" x14ac:dyDescent="0.25">
      <c r="A3285">
        <v>4951</v>
      </c>
      <c r="B3285">
        <v>86.736374999999981</v>
      </c>
      <c r="C3285" s="4">
        <v>1</v>
      </c>
      <c r="H3285">
        <v>75.420601999999988</v>
      </c>
      <c r="I3285" s="3">
        <v>4</v>
      </c>
      <c r="P3285">
        <v>2</v>
      </c>
      <c r="Q3285" t="str">
        <f>CONCATENATE(C3285,E3285,G3285,I3285)</f>
        <v>14</v>
      </c>
    </row>
    <row r="3286" spans="1:17" x14ac:dyDescent="0.25">
      <c r="A3286">
        <v>4952</v>
      </c>
      <c r="B3286">
        <v>86.736374999999981</v>
      </c>
      <c r="C3286" s="4">
        <v>1</v>
      </c>
      <c r="H3286">
        <v>75.420601999999988</v>
      </c>
      <c r="I3286" s="3">
        <v>4</v>
      </c>
      <c r="P3286">
        <v>2</v>
      </c>
      <c r="Q3286" t="str">
        <f>CONCATENATE(C3286,E3286,G3286,I3286)</f>
        <v>14</v>
      </c>
    </row>
    <row r="3287" spans="1:17" x14ac:dyDescent="0.25">
      <c r="A3287">
        <v>4953</v>
      </c>
      <c r="B3287">
        <v>86.736374999999981</v>
      </c>
      <c r="C3287" s="4">
        <v>1</v>
      </c>
      <c r="H3287">
        <v>75.420601999999988</v>
      </c>
      <c r="I3287" s="3">
        <v>4</v>
      </c>
      <c r="P3287">
        <v>2</v>
      </c>
      <c r="Q3287" t="str">
        <f>CONCATENATE(C3287,E3287,G3287,I3287)</f>
        <v>14</v>
      </c>
    </row>
    <row r="3288" spans="1:17" x14ac:dyDescent="0.25">
      <c r="A3288">
        <v>4954</v>
      </c>
      <c r="B3288">
        <v>86.736374999999981</v>
      </c>
      <c r="C3288" s="4">
        <v>1</v>
      </c>
      <c r="H3288">
        <v>75.48645599999999</v>
      </c>
      <c r="I3288" s="3">
        <v>4</v>
      </c>
      <c r="P3288">
        <v>2</v>
      </c>
      <c r="Q3288" t="str">
        <f>CONCATENATE(C3288,E3288,G3288,I3288)</f>
        <v>14</v>
      </c>
    </row>
    <row r="3289" spans="1:17" x14ac:dyDescent="0.25">
      <c r="A3289">
        <v>4955</v>
      </c>
      <c r="B3289">
        <v>86.736374999999981</v>
      </c>
      <c r="C3289" s="4">
        <v>1</v>
      </c>
      <c r="H3289">
        <v>75.48645599999999</v>
      </c>
      <c r="I3289" s="3">
        <v>4</v>
      </c>
      <c r="P3289">
        <v>2</v>
      </c>
      <c r="Q3289" t="str">
        <f>CONCATENATE(C3289,E3289,G3289,I3289)</f>
        <v>14</v>
      </c>
    </row>
    <row r="3290" spans="1:17" x14ac:dyDescent="0.25">
      <c r="A3290">
        <v>4956</v>
      </c>
      <c r="B3290">
        <v>86.736374999999981</v>
      </c>
      <c r="C3290" s="4">
        <v>1</v>
      </c>
      <c r="H3290">
        <v>75.48645599999999</v>
      </c>
      <c r="I3290" s="3">
        <v>4</v>
      </c>
      <c r="P3290">
        <v>2</v>
      </c>
      <c r="Q3290" t="str">
        <f>CONCATENATE(C3290,E3290,G3290,I3290)</f>
        <v>14</v>
      </c>
    </row>
    <row r="3291" spans="1:17" x14ac:dyDescent="0.25">
      <c r="A3291">
        <v>4957</v>
      </c>
      <c r="B3291">
        <v>86.736374999999981</v>
      </c>
      <c r="C3291" s="4">
        <v>1</v>
      </c>
      <c r="H3291">
        <v>75.48645599999999</v>
      </c>
      <c r="I3291" s="3">
        <v>4</v>
      </c>
      <c r="P3291">
        <v>2</v>
      </c>
      <c r="Q3291" t="str">
        <f>CONCATENATE(C3291,E3291,G3291,I3291)</f>
        <v>14</v>
      </c>
    </row>
    <row r="3292" spans="1:17" x14ac:dyDescent="0.25">
      <c r="A3292">
        <v>4958</v>
      </c>
      <c r="B3292">
        <v>87.196808999999988</v>
      </c>
      <c r="C3292" s="4">
        <v>1</v>
      </c>
      <c r="H3292">
        <v>75.48645599999999</v>
      </c>
      <c r="I3292" s="3">
        <v>4</v>
      </c>
      <c r="P3292">
        <v>2</v>
      </c>
      <c r="Q3292" t="str">
        <f>CONCATENATE(C3292,E3292,G3292,I3292)</f>
        <v>14</v>
      </c>
    </row>
    <row r="3293" spans="1:17" x14ac:dyDescent="0.25">
      <c r="A3293">
        <v>4959</v>
      </c>
      <c r="H3293">
        <v>75.48645599999999</v>
      </c>
      <c r="I3293" s="3">
        <v>4</v>
      </c>
      <c r="P3293">
        <v>1</v>
      </c>
      <c r="Q3293" t="str">
        <f>CONCATENATE(C3293,E3293,G3293,I3293)</f>
        <v>4</v>
      </c>
    </row>
    <row r="3294" spans="1:17" x14ac:dyDescent="0.25">
      <c r="A3294">
        <v>4960</v>
      </c>
      <c r="H3294">
        <v>75.48645599999999</v>
      </c>
      <c r="I3294" s="3">
        <v>4</v>
      </c>
      <c r="P3294">
        <v>1</v>
      </c>
      <c r="Q3294" t="str">
        <f>CONCATENATE(C3294,E3294,G3294,I3294)</f>
        <v>4</v>
      </c>
    </row>
    <row r="3295" spans="1:17" x14ac:dyDescent="0.25">
      <c r="A3295">
        <v>4961</v>
      </c>
      <c r="P3295">
        <v>0</v>
      </c>
      <c r="Q3295" t="str">
        <f>CONCATENATE(C3295,E3295,G3295,I3295)</f>
        <v/>
      </c>
    </row>
    <row r="3296" spans="1:17" x14ac:dyDescent="0.25">
      <c r="A3296">
        <v>4962</v>
      </c>
      <c r="D3296">
        <v>98.18363699999999</v>
      </c>
      <c r="E3296" s="2">
        <v>2</v>
      </c>
      <c r="P3296">
        <v>1</v>
      </c>
      <c r="Q3296" t="str">
        <f>CONCATENATE(C3296,E3296,G3296,I3296)</f>
        <v>2</v>
      </c>
    </row>
    <row r="3297" spans="1:17" x14ac:dyDescent="0.25">
      <c r="A3297">
        <v>4963</v>
      </c>
      <c r="D3297">
        <v>98.18363699999999</v>
      </c>
      <c r="E3297" s="2">
        <v>2</v>
      </c>
      <c r="F3297">
        <v>85.749437</v>
      </c>
      <c r="G3297" s="1">
        <v>3</v>
      </c>
      <c r="P3297">
        <v>2</v>
      </c>
      <c r="Q3297" t="str">
        <f>CONCATENATE(C3297,E3297,G3297,I3297)</f>
        <v>23</v>
      </c>
    </row>
    <row r="3298" spans="1:17" x14ac:dyDescent="0.25">
      <c r="A3298">
        <v>4964</v>
      </c>
      <c r="D3298">
        <v>98.18363699999999</v>
      </c>
      <c r="E3298" s="2">
        <v>2</v>
      </c>
      <c r="F3298">
        <v>85.749437</v>
      </c>
      <c r="G3298" s="1">
        <v>3</v>
      </c>
      <c r="P3298">
        <v>2</v>
      </c>
      <c r="Q3298" t="str">
        <f>CONCATENATE(C3298,E3298,G3298,I3298)</f>
        <v>23</v>
      </c>
    </row>
    <row r="3299" spans="1:17" x14ac:dyDescent="0.25">
      <c r="A3299">
        <v>4965</v>
      </c>
      <c r="D3299">
        <v>98.18363699999999</v>
      </c>
      <c r="E3299" s="2">
        <v>2</v>
      </c>
      <c r="F3299">
        <v>85.749437</v>
      </c>
      <c r="G3299" s="1">
        <v>3</v>
      </c>
      <c r="P3299">
        <v>2</v>
      </c>
      <c r="Q3299" t="str">
        <f>CONCATENATE(C3299,E3299,G3299,I3299)</f>
        <v>23</v>
      </c>
    </row>
    <row r="3300" spans="1:17" x14ac:dyDescent="0.25">
      <c r="A3300">
        <v>4966</v>
      </c>
      <c r="D3300">
        <v>98.18363699999999</v>
      </c>
      <c r="E3300" s="2">
        <v>2</v>
      </c>
      <c r="F3300">
        <v>85.749437</v>
      </c>
      <c r="G3300" s="1">
        <v>3</v>
      </c>
      <c r="P3300">
        <v>2</v>
      </c>
      <c r="Q3300" t="str">
        <f>CONCATENATE(C3300,E3300,G3300,I3300)</f>
        <v>23</v>
      </c>
    </row>
    <row r="3301" spans="1:17" x14ac:dyDescent="0.25">
      <c r="A3301">
        <v>4967</v>
      </c>
      <c r="D3301">
        <v>98.18363699999999</v>
      </c>
      <c r="E3301" s="2">
        <v>2</v>
      </c>
      <c r="F3301">
        <v>85.749437</v>
      </c>
      <c r="G3301" s="1">
        <v>3</v>
      </c>
      <c r="P3301">
        <v>2</v>
      </c>
      <c r="Q3301" t="str">
        <f>CONCATENATE(C3301,E3301,G3301,I3301)</f>
        <v>23</v>
      </c>
    </row>
    <row r="3302" spans="1:17" x14ac:dyDescent="0.25">
      <c r="A3302">
        <v>4968</v>
      </c>
      <c r="D3302">
        <v>98.18363699999999</v>
      </c>
      <c r="E3302" s="2">
        <v>2</v>
      </c>
      <c r="F3302">
        <v>85.749437</v>
      </c>
      <c r="G3302" s="1">
        <v>3</v>
      </c>
      <c r="P3302">
        <v>2</v>
      </c>
      <c r="Q3302" t="str">
        <f>CONCATENATE(C3302,E3302,G3302,I3302)</f>
        <v>23</v>
      </c>
    </row>
    <row r="3303" spans="1:17" x14ac:dyDescent="0.25">
      <c r="A3303">
        <v>4969</v>
      </c>
      <c r="D3303">
        <v>98.18363699999999</v>
      </c>
      <c r="E3303" s="2">
        <v>2</v>
      </c>
      <c r="F3303">
        <v>85.749437</v>
      </c>
      <c r="G3303" s="1">
        <v>3</v>
      </c>
      <c r="P3303">
        <v>2</v>
      </c>
      <c r="Q3303" t="str">
        <f>CONCATENATE(C3303,E3303,G3303,I3303)</f>
        <v>23</v>
      </c>
    </row>
    <row r="3304" spans="1:17" x14ac:dyDescent="0.25">
      <c r="A3304">
        <v>4970</v>
      </c>
      <c r="D3304">
        <v>98.18363699999999</v>
      </c>
      <c r="E3304" s="2">
        <v>2</v>
      </c>
      <c r="F3304">
        <v>85.749437</v>
      </c>
      <c r="G3304" s="1">
        <v>3</v>
      </c>
      <c r="P3304">
        <v>2</v>
      </c>
      <c r="Q3304" t="str">
        <f>CONCATENATE(C3304,E3304,G3304,I3304)</f>
        <v>23</v>
      </c>
    </row>
    <row r="3305" spans="1:17" x14ac:dyDescent="0.25">
      <c r="A3305">
        <v>4971</v>
      </c>
      <c r="D3305">
        <v>98.18363699999999</v>
      </c>
      <c r="E3305" s="2">
        <v>2</v>
      </c>
      <c r="F3305">
        <v>85.749437</v>
      </c>
      <c r="G3305" s="1">
        <v>3</v>
      </c>
      <c r="P3305">
        <v>2</v>
      </c>
      <c r="Q3305" t="str">
        <f>CONCATENATE(C3305,E3305,G3305,I3305)</f>
        <v>23</v>
      </c>
    </row>
    <row r="3306" spans="1:17" x14ac:dyDescent="0.25">
      <c r="A3306">
        <v>4972</v>
      </c>
      <c r="D3306">
        <v>98.18363699999999</v>
      </c>
      <c r="E3306" s="2">
        <v>2</v>
      </c>
      <c r="F3306">
        <v>85.749437</v>
      </c>
      <c r="G3306" s="1">
        <v>3</v>
      </c>
      <c r="P3306">
        <v>2</v>
      </c>
      <c r="Q3306" t="str">
        <f>CONCATENATE(C3306,E3306,G3306,I3306)</f>
        <v>23</v>
      </c>
    </row>
    <row r="3307" spans="1:17" x14ac:dyDescent="0.25">
      <c r="A3307">
        <v>4973</v>
      </c>
      <c r="D3307">
        <v>98.18363699999999</v>
      </c>
      <c r="E3307" s="2">
        <v>2</v>
      </c>
      <c r="F3307">
        <v>85.749437</v>
      </c>
      <c r="G3307" s="1">
        <v>3</v>
      </c>
      <c r="P3307">
        <v>2</v>
      </c>
      <c r="Q3307" t="str">
        <f>CONCATENATE(C3307,E3307,G3307,I3307)</f>
        <v>23</v>
      </c>
    </row>
    <row r="3308" spans="1:17" x14ac:dyDescent="0.25">
      <c r="A3308">
        <v>4974</v>
      </c>
      <c r="D3308">
        <v>98.18363699999999</v>
      </c>
      <c r="E3308" s="2">
        <v>2</v>
      </c>
      <c r="F3308">
        <v>85.81528999999999</v>
      </c>
      <c r="G3308" s="1">
        <v>3</v>
      </c>
      <c r="P3308">
        <v>2</v>
      </c>
      <c r="Q3308" t="str">
        <f>CONCATENATE(C3308,E3308,G3308,I3308)</f>
        <v>23</v>
      </c>
    </row>
    <row r="3309" spans="1:17" x14ac:dyDescent="0.25">
      <c r="A3309">
        <v>4975</v>
      </c>
      <c r="D3309">
        <v>98.18363699999999</v>
      </c>
      <c r="E3309" s="2">
        <v>2</v>
      </c>
      <c r="F3309">
        <v>85.881035999999995</v>
      </c>
      <c r="G3309" s="1">
        <v>3</v>
      </c>
      <c r="P3309">
        <v>2</v>
      </c>
      <c r="Q3309" t="str">
        <f>CONCATENATE(C3309,E3309,G3309,I3309)</f>
        <v>23</v>
      </c>
    </row>
    <row r="3310" spans="1:17" x14ac:dyDescent="0.25">
      <c r="A3310">
        <v>4976</v>
      </c>
      <c r="D3310">
        <v>98.18363699999999</v>
      </c>
      <c r="E3310" s="2">
        <v>2</v>
      </c>
      <c r="F3310">
        <v>85.881035999999995</v>
      </c>
      <c r="G3310" s="1">
        <v>3</v>
      </c>
      <c r="P3310">
        <v>2</v>
      </c>
      <c r="Q3310" t="str">
        <f>CONCATENATE(C3310,E3310,G3310,I3310)</f>
        <v>23</v>
      </c>
    </row>
    <row r="3311" spans="1:17" x14ac:dyDescent="0.25">
      <c r="A3311">
        <v>4977</v>
      </c>
      <c r="D3311">
        <v>98.18363699999999</v>
      </c>
      <c r="E3311" s="2">
        <v>2</v>
      </c>
      <c r="F3311">
        <v>85.881035999999995</v>
      </c>
      <c r="G3311" s="1">
        <v>3</v>
      </c>
      <c r="P3311">
        <v>2</v>
      </c>
      <c r="Q3311" t="str">
        <f>CONCATENATE(C3311,E3311,G3311,I3311)</f>
        <v>23</v>
      </c>
    </row>
    <row r="3312" spans="1:17" x14ac:dyDescent="0.25">
      <c r="A3312">
        <v>4978</v>
      </c>
      <c r="D3312">
        <v>98.18363699999999</v>
      </c>
      <c r="E3312" s="2">
        <v>2</v>
      </c>
      <c r="F3312">
        <v>86.012635999999986</v>
      </c>
      <c r="G3312" s="1">
        <v>3</v>
      </c>
      <c r="P3312">
        <v>2</v>
      </c>
      <c r="Q3312" t="str">
        <f>CONCATENATE(C3312,E3312,G3312,I3312)</f>
        <v>23</v>
      </c>
    </row>
    <row r="3313" spans="1:17" x14ac:dyDescent="0.25">
      <c r="A3313">
        <v>4979</v>
      </c>
      <c r="F3313">
        <v>86.012635999999986</v>
      </c>
      <c r="G3313" s="1">
        <v>3</v>
      </c>
      <c r="P3313">
        <v>1</v>
      </c>
      <c r="Q3313" t="str">
        <f>CONCATENATE(C3313,E3313,G3313,I3313)</f>
        <v>3</v>
      </c>
    </row>
    <row r="3314" spans="1:17" x14ac:dyDescent="0.25">
      <c r="A3314">
        <v>4980</v>
      </c>
      <c r="F3314">
        <v>87.065316999999993</v>
      </c>
      <c r="G3314" s="1">
        <v>3</v>
      </c>
      <c r="P3314">
        <v>1</v>
      </c>
      <c r="Q3314" t="str">
        <f>CONCATENATE(C3314,E3314,G3314,I3314)</f>
        <v>3</v>
      </c>
    </row>
    <row r="3315" spans="1:17" x14ac:dyDescent="0.25">
      <c r="A3315">
        <v>4981</v>
      </c>
      <c r="F3315">
        <v>87.723202999999984</v>
      </c>
      <c r="G3315" s="1">
        <v>3</v>
      </c>
      <c r="H3315">
        <v>95.617837999999992</v>
      </c>
      <c r="I3315" s="3">
        <v>4</v>
      </c>
      <c r="P3315">
        <v>2</v>
      </c>
      <c r="Q3315" t="str">
        <f>CONCATENATE(C3315,E3315,G3315,I3315)</f>
        <v>34</v>
      </c>
    </row>
    <row r="3316" spans="1:17" x14ac:dyDescent="0.25">
      <c r="A3316">
        <v>4982</v>
      </c>
      <c r="B3316">
        <v>110.09144199999999</v>
      </c>
      <c r="C3316" s="4">
        <v>1</v>
      </c>
      <c r="H3316">
        <v>95.617837999999992</v>
      </c>
      <c r="I3316" s="3">
        <v>4</v>
      </c>
      <c r="P3316">
        <v>2</v>
      </c>
      <c r="Q3316" t="str">
        <f>CONCATENATE(C3316,E3316,G3316,I3316)</f>
        <v>14</v>
      </c>
    </row>
    <row r="3317" spans="1:17" x14ac:dyDescent="0.25">
      <c r="A3317">
        <v>4983</v>
      </c>
      <c r="B3317">
        <v>110.09144199999999</v>
      </c>
      <c r="C3317" s="4">
        <v>1</v>
      </c>
      <c r="H3317">
        <v>95.617837999999992</v>
      </c>
      <c r="I3317" s="3">
        <v>4</v>
      </c>
      <c r="P3317">
        <v>2</v>
      </c>
      <c r="Q3317" t="str">
        <f>CONCATENATE(C3317,E3317,G3317,I3317)</f>
        <v>14</v>
      </c>
    </row>
    <row r="3318" spans="1:17" x14ac:dyDescent="0.25">
      <c r="A3318">
        <v>4984</v>
      </c>
      <c r="B3318">
        <v>110.09144199999999</v>
      </c>
      <c r="C3318" s="4">
        <v>1</v>
      </c>
      <c r="H3318">
        <v>95.617837999999992</v>
      </c>
      <c r="I3318" s="3">
        <v>4</v>
      </c>
      <c r="P3318">
        <v>2</v>
      </c>
      <c r="Q3318" t="str">
        <f>CONCATENATE(C3318,E3318,G3318,I3318)</f>
        <v>14</v>
      </c>
    </row>
    <row r="3319" spans="1:17" x14ac:dyDescent="0.25">
      <c r="A3319">
        <v>4985</v>
      </c>
      <c r="B3319">
        <v>110.09144199999999</v>
      </c>
      <c r="C3319" s="4">
        <v>1</v>
      </c>
      <c r="H3319">
        <v>95.617837999999992</v>
      </c>
      <c r="I3319" s="3">
        <v>4</v>
      </c>
      <c r="P3319">
        <v>2</v>
      </c>
      <c r="Q3319" t="str">
        <f>CONCATENATE(C3319,E3319,G3319,I3319)</f>
        <v>14</v>
      </c>
    </row>
    <row r="3320" spans="1:17" x14ac:dyDescent="0.25">
      <c r="A3320">
        <v>4986</v>
      </c>
      <c r="B3320">
        <v>110.09144199999999</v>
      </c>
      <c r="C3320" s="4">
        <v>1</v>
      </c>
      <c r="H3320">
        <v>95.617837999999992</v>
      </c>
      <c r="I3320" s="3">
        <v>4</v>
      </c>
      <c r="P3320">
        <v>2</v>
      </c>
      <c r="Q3320" t="str">
        <f>CONCATENATE(C3320,E3320,G3320,I3320)</f>
        <v>14</v>
      </c>
    </row>
    <row r="3321" spans="1:17" x14ac:dyDescent="0.25">
      <c r="A3321">
        <v>4987</v>
      </c>
      <c r="B3321">
        <v>110.09144199999999</v>
      </c>
      <c r="C3321" s="4">
        <v>1</v>
      </c>
      <c r="H3321">
        <v>95.617837999999992</v>
      </c>
      <c r="I3321" s="3">
        <v>4</v>
      </c>
      <c r="P3321">
        <v>2</v>
      </c>
      <c r="Q3321" t="str">
        <f>CONCATENATE(C3321,E3321,G3321,I3321)</f>
        <v>14</v>
      </c>
    </row>
    <row r="3322" spans="1:17" x14ac:dyDescent="0.25">
      <c r="A3322">
        <v>4988</v>
      </c>
      <c r="B3322">
        <v>110.09144199999999</v>
      </c>
      <c r="C3322" s="4">
        <v>1</v>
      </c>
      <c r="H3322">
        <v>95.617837999999992</v>
      </c>
      <c r="I3322" s="3">
        <v>4</v>
      </c>
      <c r="P3322">
        <v>2</v>
      </c>
      <c r="Q3322" t="str">
        <f>CONCATENATE(C3322,E3322,G3322,I3322)</f>
        <v>14</v>
      </c>
    </row>
    <row r="3323" spans="1:17" x14ac:dyDescent="0.25">
      <c r="A3323">
        <v>4989</v>
      </c>
      <c r="B3323">
        <v>110.09144199999999</v>
      </c>
      <c r="C3323" s="4">
        <v>1</v>
      </c>
      <c r="H3323">
        <v>95.617837999999992</v>
      </c>
      <c r="I3323" s="3">
        <v>4</v>
      </c>
      <c r="P3323">
        <v>2</v>
      </c>
      <c r="Q3323" t="str">
        <f>CONCATENATE(C3323,E3323,G3323,I3323)</f>
        <v>14</v>
      </c>
    </row>
    <row r="3324" spans="1:17" x14ac:dyDescent="0.25">
      <c r="A3324">
        <v>4990</v>
      </c>
      <c r="B3324">
        <v>110.09144199999999</v>
      </c>
      <c r="C3324" s="4">
        <v>1</v>
      </c>
      <c r="H3324">
        <v>95.617837999999992</v>
      </c>
      <c r="I3324" s="3">
        <v>4</v>
      </c>
      <c r="P3324">
        <v>2</v>
      </c>
      <c r="Q3324" t="str">
        <f>CONCATENATE(C3324,E3324,G3324,I3324)</f>
        <v>14</v>
      </c>
    </row>
    <row r="3325" spans="1:17" x14ac:dyDescent="0.25">
      <c r="A3325">
        <v>4991</v>
      </c>
      <c r="B3325">
        <v>110.09144199999999</v>
      </c>
      <c r="C3325" s="4">
        <v>1</v>
      </c>
      <c r="H3325">
        <v>95.617837999999992</v>
      </c>
      <c r="I3325" s="3">
        <v>4</v>
      </c>
      <c r="P3325">
        <v>2</v>
      </c>
      <c r="Q3325" t="str">
        <f>CONCATENATE(C3325,E3325,G3325,I3325)</f>
        <v>14</v>
      </c>
    </row>
    <row r="3326" spans="1:17" x14ac:dyDescent="0.25">
      <c r="A3326">
        <v>4992</v>
      </c>
      <c r="B3326">
        <v>110.09144199999999</v>
      </c>
      <c r="C3326" s="4">
        <v>1</v>
      </c>
      <c r="H3326">
        <v>95.683583999999996</v>
      </c>
      <c r="I3326" s="3">
        <v>4</v>
      </c>
      <c r="P3326">
        <v>2</v>
      </c>
      <c r="Q3326" t="str">
        <f>CONCATENATE(C3326,E3326,G3326,I3326)</f>
        <v>14</v>
      </c>
    </row>
    <row r="3327" spans="1:17" x14ac:dyDescent="0.25">
      <c r="A3327">
        <v>4993</v>
      </c>
      <c r="B3327">
        <v>110.09144199999999</v>
      </c>
      <c r="C3327" s="4">
        <v>1</v>
      </c>
      <c r="H3327">
        <v>95.749437</v>
      </c>
      <c r="I3327" s="3">
        <v>4</v>
      </c>
      <c r="P3327">
        <v>2</v>
      </c>
      <c r="Q3327" t="str">
        <f>CONCATENATE(C3327,E3327,G3327,I3327)</f>
        <v>14</v>
      </c>
    </row>
    <row r="3328" spans="1:17" x14ac:dyDescent="0.25">
      <c r="A3328">
        <v>4994</v>
      </c>
      <c r="B3328">
        <v>110.09144199999999</v>
      </c>
      <c r="C3328" s="4">
        <v>1</v>
      </c>
      <c r="H3328">
        <v>95.749437</v>
      </c>
      <c r="I3328" s="3">
        <v>4</v>
      </c>
      <c r="P3328">
        <v>2</v>
      </c>
      <c r="Q3328" t="str">
        <f>CONCATENATE(C3328,E3328,G3328,I3328)</f>
        <v>14</v>
      </c>
    </row>
    <row r="3329" spans="1:17" x14ac:dyDescent="0.25">
      <c r="A3329">
        <v>4995</v>
      </c>
      <c r="B3329">
        <v>110.09144199999999</v>
      </c>
      <c r="C3329" s="4">
        <v>1</v>
      </c>
      <c r="H3329">
        <v>95.749437</v>
      </c>
      <c r="I3329" s="3">
        <v>4</v>
      </c>
      <c r="P3329">
        <v>2</v>
      </c>
      <c r="Q3329" t="str">
        <f>CONCATENATE(C3329,E3329,G3329,I3329)</f>
        <v>14</v>
      </c>
    </row>
    <row r="3330" spans="1:17" x14ac:dyDescent="0.25">
      <c r="A3330">
        <v>4996</v>
      </c>
      <c r="B3330">
        <v>110.09144199999999</v>
      </c>
      <c r="C3330" s="4">
        <v>1</v>
      </c>
      <c r="H3330">
        <v>95.881035999999995</v>
      </c>
      <c r="I3330" s="3">
        <v>4</v>
      </c>
      <c r="P3330">
        <v>2</v>
      </c>
      <c r="Q3330" t="str">
        <f>CONCATENATE(C3330,E3330,G3330,I3330)</f>
        <v>14</v>
      </c>
    </row>
    <row r="3331" spans="1:17" x14ac:dyDescent="0.25">
      <c r="A3331">
        <v>4997</v>
      </c>
      <c r="B3331">
        <v>110.09144199999999</v>
      </c>
      <c r="C3331" s="4">
        <v>1</v>
      </c>
      <c r="H3331">
        <v>96.078377999999987</v>
      </c>
      <c r="I3331" s="3">
        <v>4</v>
      </c>
      <c r="P3331">
        <v>2</v>
      </c>
      <c r="Q3331" t="str">
        <f>CONCATENATE(C3331,E3331,G3331,I3331)</f>
        <v>14</v>
      </c>
    </row>
    <row r="3332" spans="1:17" x14ac:dyDescent="0.25">
      <c r="A3332">
        <v>4998</v>
      </c>
      <c r="B3332">
        <v>110.09144199999999</v>
      </c>
      <c r="C3332" s="4">
        <v>1</v>
      </c>
      <c r="H3332">
        <v>96.078377999999987</v>
      </c>
      <c r="I3332" s="3">
        <v>4</v>
      </c>
      <c r="P3332">
        <v>2</v>
      </c>
      <c r="Q3332" t="str">
        <f>CONCATENATE(C3332,E3332,G3332,I3332)</f>
        <v>14</v>
      </c>
    </row>
    <row r="3333" spans="1:17" x14ac:dyDescent="0.25">
      <c r="A3333">
        <v>4999</v>
      </c>
      <c r="B3333">
        <v>110.09144199999999</v>
      </c>
      <c r="C3333" s="4">
        <v>1</v>
      </c>
      <c r="P3333">
        <v>1</v>
      </c>
      <c r="Q3333" t="str">
        <f>CONCATENATE(C3333,E3333,G3333,I3333)</f>
        <v>1</v>
      </c>
    </row>
    <row r="3334" spans="1:17" x14ac:dyDescent="0.25">
      <c r="A3334">
        <v>5000</v>
      </c>
      <c r="P3334">
        <v>0</v>
      </c>
      <c r="Q3334" t="str">
        <f>CONCATENATE(C3334,E3334,G3334,I3334)</f>
        <v/>
      </c>
    </row>
    <row r="3335" spans="1:17" x14ac:dyDescent="0.25">
      <c r="A3335">
        <v>5001</v>
      </c>
      <c r="P3335">
        <v>0</v>
      </c>
      <c r="Q3335" t="str">
        <f>CONCATENATE(C3335,E3335,G3335,I3335)</f>
        <v/>
      </c>
    </row>
    <row r="3336" spans="1:17" x14ac:dyDescent="0.25">
      <c r="A3336">
        <v>5002</v>
      </c>
      <c r="D3336">
        <v>120.420277</v>
      </c>
      <c r="E3336" s="2">
        <v>2</v>
      </c>
      <c r="F3336">
        <v>108.38087399999999</v>
      </c>
      <c r="G3336" s="1">
        <v>3</v>
      </c>
      <c r="P3336">
        <v>2</v>
      </c>
      <c r="Q3336" t="str">
        <f>CONCATENATE(C3336,E3336,G3336,I3336)</f>
        <v>23</v>
      </c>
    </row>
    <row r="3337" spans="1:17" x14ac:dyDescent="0.25">
      <c r="A3337">
        <v>5003</v>
      </c>
      <c r="D3337">
        <v>120.420277</v>
      </c>
      <c r="E3337" s="2">
        <v>2</v>
      </c>
      <c r="F3337">
        <v>108.38087399999999</v>
      </c>
      <c r="G3337" s="1">
        <v>3</v>
      </c>
      <c r="P3337">
        <v>2</v>
      </c>
      <c r="Q3337" t="str">
        <f>CONCATENATE(C3337,E3337,G3337,I3337)</f>
        <v>23</v>
      </c>
    </row>
    <row r="3338" spans="1:17" x14ac:dyDescent="0.25">
      <c r="A3338">
        <v>5004</v>
      </c>
      <c r="D3338">
        <v>120.420277</v>
      </c>
      <c r="E3338" s="2">
        <v>2</v>
      </c>
      <c r="F3338">
        <v>108.38087399999999</v>
      </c>
      <c r="G3338" s="1">
        <v>3</v>
      </c>
      <c r="P3338">
        <v>2</v>
      </c>
      <c r="Q3338" t="str">
        <f>CONCATENATE(C3338,E3338,G3338,I3338)</f>
        <v>23</v>
      </c>
    </row>
    <row r="3339" spans="1:17" x14ac:dyDescent="0.25">
      <c r="A3339">
        <v>5005</v>
      </c>
      <c r="D3339">
        <v>120.420277</v>
      </c>
      <c r="E3339" s="2">
        <v>2</v>
      </c>
      <c r="F3339">
        <v>108.38087399999999</v>
      </c>
      <c r="G3339" s="1">
        <v>3</v>
      </c>
      <c r="P3339">
        <v>2</v>
      </c>
      <c r="Q3339" t="str">
        <f>CONCATENATE(C3339,E3339,G3339,I3339)</f>
        <v>23</v>
      </c>
    </row>
    <row r="3340" spans="1:17" x14ac:dyDescent="0.25">
      <c r="A3340">
        <v>5006</v>
      </c>
      <c r="D3340">
        <v>120.420277</v>
      </c>
      <c r="E3340" s="2">
        <v>2</v>
      </c>
      <c r="F3340">
        <v>108.38087399999999</v>
      </c>
      <c r="G3340" s="1">
        <v>3</v>
      </c>
      <c r="P3340">
        <v>2</v>
      </c>
      <c r="Q3340" t="str">
        <f>CONCATENATE(C3340,E3340,G3340,I3340)</f>
        <v>23</v>
      </c>
    </row>
    <row r="3341" spans="1:17" x14ac:dyDescent="0.25">
      <c r="A3341">
        <v>5007</v>
      </c>
      <c r="D3341">
        <v>120.420277</v>
      </c>
      <c r="E3341" s="2">
        <v>2</v>
      </c>
      <c r="F3341">
        <v>108.38087399999999</v>
      </c>
      <c r="G3341" s="1">
        <v>3</v>
      </c>
      <c r="P3341">
        <v>2</v>
      </c>
      <c r="Q3341" t="str">
        <f>CONCATENATE(C3341,E3341,G3341,I3341)</f>
        <v>23</v>
      </c>
    </row>
    <row r="3342" spans="1:17" x14ac:dyDescent="0.25">
      <c r="A3342">
        <v>5008</v>
      </c>
      <c r="D3342">
        <v>120.420277</v>
      </c>
      <c r="E3342" s="2">
        <v>2</v>
      </c>
      <c r="F3342">
        <v>108.38087399999999</v>
      </c>
      <c r="G3342" s="1">
        <v>3</v>
      </c>
      <c r="P3342">
        <v>2</v>
      </c>
      <c r="Q3342" t="str">
        <f>CONCATENATE(C3342,E3342,G3342,I3342)</f>
        <v>23</v>
      </c>
    </row>
    <row r="3343" spans="1:17" x14ac:dyDescent="0.25">
      <c r="A3343">
        <v>5009</v>
      </c>
      <c r="D3343">
        <v>120.420277</v>
      </c>
      <c r="E3343" s="2">
        <v>2</v>
      </c>
      <c r="F3343">
        <v>108.38087399999999</v>
      </c>
      <c r="G3343" s="1">
        <v>3</v>
      </c>
      <c r="P3343">
        <v>2</v>
      </c>
      <c r="Q3343" t="str">
        <f>CONCATENATE(C3343,E3343,G3343,I3343)</f>
        <v>23</v>
      </c>
    </row>
    <row r="3344" spans="1:17" x14ac:dyDescent="0.25">
      <c r="A3344">
        <v>5010</v>
      </c>
      <c r="D3344">
        <v>120.420277</v>
      </c>
      <c r="E3344" s="2">
        <v>2</v>
      </c>
      <c r="F3344">
        <v>108.38087399999999</v>
      </c>
      <c r="G3344" s="1">
        <v>3</v>
      </c>
      <c r="P3344">
        <v>2</v>
      </c>
      <c r="Q3344" t="str">
        <f>CONCATENATE(C3344,E3344,G3344,I3344)</f>
        <v>23</v>
      </c>
    </row>
    <row r="3345" spans="1:17" x14ac:dyDescent="0.25">
      <c r="A3345">
        <v>5011</v>
      </c>
      <c r="D3345">
        <v>120.420277</v>
      </c>
      <c r="E3345" s="2">
        <v>2</v>
      </c>
      <c r="F3345">
        <v>108.38087399999999</v>
      </c>
      <c r="G3345" s="1">
        <v>3</v>
      </c>
      <c r="P3345">
        <v>2</v>
      </c>
      <c r="Q3345" t="str">
        <f>CONCATENATE(C3345,E3345,G3345,I3345)</f>
        <v>23</v>
      </c>
    </row>
    <row r="3346" spans="1:17" x14ac:dyDescent="0.25">
      <c r="A3346">
        <v>5012</v>
      </c>
      <c r="D3346">
        <v>120.420277</v>
      </c>
      <c r="E3346" s="2">
        <v>2</v>
      </c>
      <c r="F3346">
        <v>108.38087399999999</v>
      </c>
      <c r="G3346" s="1">
        <v>3</v>
      </c>
      <c r="P3346">
        <v>2</v>
      </c>
      <c r="Q3346" t="str">
        <f>CONCATENATE(C3346,E3346,G3346,I3346)</f>
        <v>23</v>
      </c>
    </row>
    <row r="3347" spans="1:17" x14ac:dyDescent="0.25">
      <c r="A3347">
        <v>5013</v>
      </c>
      <c r="D3347">
        <v>120.420277</v>
      </c>
      <c r="E3347" s="2">
        <v>2</v>
      </c>
      <c r="F3347">
        <v>108.38087399999999</v>
      </c>
      <c r="G3347" s="1">
        <v>3</v>
      </c>
      <c r="P3347">
        <v>2</v>
      </c>
      <c r="Q3347" t="str">
        <f>CONCATENATE(C3347,E3347,G3347,I3347)</f>
        <v>23</v>
      </c>
    </row>
    <row r="3348" spans="1:17" x14ac:dyDescent="0.25">
      <c r="A3348">
        <v>5014</v>
      </c>
      <c r="D3348">
        <v>120.354423</v>
      </c>
      <c r="E3348" s="2">
        <v>2</v>
      </c>
      <c r="F3348">
        <v>108.38087399999999</v>
      </c>
      <c r="G3348" s="1">
        <v>3</v>
      </c>
      <c r="P3348">
        <v>2</v>
      </c>
      <c r="Q3348" t="str">
        <f>CONCATENATE(C3348,E3348,G3348,I3348)</f>
        <v>23</v>
      </c>
    </row>
    <row r="3349" spans="1:17" x14ac:dyDescent="0.25">
      <c r="A3349">
        <v>5015</v>
      </c>
      <c r="D3349">
        <v>120.354423</v>
      </c>
      <c r="E3349" s="2">
        <v>2</v>
      </c>
      <c r="F3349">
        <v>108.38087399999999</v>
      </c>
      <c r="G3349" s="1">
        <v>3</v>
      </c>
      <c r="P3349">
        <v>2</v>
      </c>
      <c r="Q3349" t="str">
        <f>CONCATENATE(C3349,E3349,G3349,I3349)</f>
        <v>23</v>
      </c>
    </row>
    <row r="3350" spans="1:17" x14ac:dyDescent="0.25">
      <c r="A3350">
        <v>5016</v>
      </c>
      <c r="D3350">
        <v>120.354423</v>
      </c>
      <c r="E3350" s="2">
        <v>2</v>
      </c>
      <c r="F3350">
        <v>108.38087399999999</v>
      </c>
      <c r="G3350" s="1">
        <v>3</v>
      </c>
      <c r="P3350">
        <v>2</v>
      </c>
      <c r="Q3350" t="str">
        <f>CONCATENATE(C3350,E3350,G3350,I3350)</f>
        <v>23</v>
      </c>
    </row>
    <row r="3351" spans="1:17" x14ac:dyDescent="0.25">
      <c r="A3351">
        <v>5017</v>
      </c>
      <c r="D3351">
        <v>120.354423</v>
      </c>
      <c r="E3351" s="2">
        <v>2</v>
      </c>
      <c r="F3351">
        <v>109.49930199999999</v>
      </c>
      <c r="G3351" s="1">
        <v>3</v>
      </c>
      <c r="P3351">
        <v>2</v>
      </c>
      <c r="Q3351" t="str">
        <f>CONCATENATE(C3351,E3351,G3351,I3351)</f>
        <v>23</v>
      </c>
    </row>
    <row r="3352" spans="1:17" x14ac:dyDescent="0.25">
      <c r="A3352">
        <v>5018</v>
      </c>
      <c r="D3352">
        <v>120.354423</v>
      </c>
      <c r="E3352" s="2">
        <v>2</v>
      </c>
      <c r="F3352">
        <v>109.49930199999999</v>
      </c>
      <c r="G3352" s="1">
        <v>3</v>
      </c>
      <c r="H3352">
        <v>117.13084699999999</v>
      </c>
      <c r="I3352" s="3">
        <v>4</v>
      </c>
      <c r="P3352">
        <v>3</v>
      </c>
      <c r="Q3352" t="str">
        <f>CONCATENATE(C3352,E3352,G3352,I3352)</f>
        <v>234</v>
      </c>
    </row>
    <row r="3353" spans="1:17" x14ac:dyDescent="0.25">
      <c r="A3353">
        <v>5019</v>
      </c>
      <c r="H3353">
        <v>117.13084699999999</v>
      </c>
      <c r="I3353" s="3">
        <v>4</v>
      </c>
      <c r="P3353">
        <v>1</v>
      </c>
      <c r="Q3353" t="str">
        <f>CONCATENATE(C3353,E3353,G3353,I3353)</f>
        <v>4</v>
      </c>
    </row>
    <row r="3354" spans="1:17" x14ac:dyDescent="0.25">
      <c r="A3354">
        <v>5020</v>
      </c>
      <c r="H3354">
        <v>117.13084699999999</v>
      </c>
      <c r="I3354" s="3">
        <v>4</v>
      </c>
      <c r="P3354">
        <v>1</v>
      </c>
      <c r="Q3354" t="str">
        <f>CONCATENATE(C3354,E3354,G3354,I3354)</f>
        <v>4</v>
      </c>
    </row>
    <row r="3355" spans="1:17" x14ac:dyDescent="0.25">
      <c r="A3355">
        <v>5021</v>
      </c>
      <c r="H3355">
        <v>117.13084699999999</v>
      </c>
      <c r="I3355" s="3">
        <v>4</v>
      </c>
      <c r="P3355">
        <v>1</v>
      </c>
      <c r="Q3355" t="str">
        <f>CONCATENATE(C3355,E3355,G3355,I3355)</f>
        <v>4</v>
      </c>
    </row>
    <row r="3356" spans="1:17" x14ac:dyDescent="0.25">
      <c r="A3356">
        <v>5022</v>
      </c>
      <c r="H3356">
        <v>117.13084699999999</v>
      </c>
      <c r="I3356" s="3">
        <v>4</v>
      </c>
      <c r="P3356">
        <v>1</v>
      </c>
      <c r="Q3356" t="str">
        <f>CONCATENATE(C3356,E3356,G3356,I3356)</f>
        <v>4</v>
      </c>
    </row>
    <row r="3357" spans="1:17" x14ac:dyDescent="0.25">
      <c r="A3357">
        <v>5023</v>
      </c>
      <c r="H3357">
        <v>117.13084699999999</v>
      </c>
      <c r="I3357" s="3">
        <v>4</v>
      </c>
      <c r="P3357">
        <v>1</v>
      </c>
      <c r="Q3357" t="str">
        <f>CONCATENATE(C3357,E3357,G3357,I3357)</f>
        <v>4</v>
      </c>
    </row>
    <row r="3358" spans="1:17" x14ac:dyDescent="0.25">
      <c r="A3358">
        <v>5024</v>
      </c>
      <c r="H3358">
        <v>117.13084699999999</v>
      </c>
      <c r="I3358" s="3">
        <v>4</v>
      </c>
      <c r="P3358">
        <v>1</v>
      </c>
      <c r="Q3358" t="str">
        <f>CONCATENATE(C3358,E3358,G3358,I3358)</f>
        <v>4</v>
      </c>
    </row>
    <row r="3359" spans="1:17" x14ac:dyDescent="0.25">
      <c r="A3359">
        <v>5025</v>
      </c>
      <c r="H3359">
        <v>117.13084699999999</v>
      </c>
      <c r="I3359" s="3">
        <v>4</v>
      </c>
      <c r="P3359">
        <v>1</v>
      </c>
      <c r="Q3359" t="str">
        <f>CONCATENATE(C3359,E3359,G3359,I3359)</f>
        <v>4</v>
      </c>
    </row>
    <row r="3360" spans="1:17" x14ac:dyDescent="0.25">
      <c r="A3360">
        <v>5026</v>
      </c>
      <c r="B3360">
        <v>144.19331</v>
      </c>
      <c r="C3360" s="4">
        <v>1</v>
      </c>
      <c r="H3360">
        <v>117.13084699999999</v>
      </c>
      <c r="I3360" s="3">
        <v>4</v>
      </c>
      <c r="P3360">
        <v>2</v>
      </c>
      <c r="Q3360" t="str">
        <f>CONCATENATE(C3360,E3360,G3360,I3360)</f>
        <v>14</v>
      </c>
    </row>
    <row r="3361" spans="1:17" x14ac:dyDescent="0.25">
      <c r="A3361">
        <v>5027</v>
      </c>
      <c r="B3361">
        <v>144.19331</v>
      </c>
      <c r="C3361" s="4">
        <v>1</v>
      </c>
      <c r="H3361">
        <v>117.13084699999999</v>
      </c>
      <c r="I3361" s="3">
        <v>4</v>
      </c>
      <c r="P3361">
        <v>2</v>
      </c>
      <c r="Q3361" t="str">
        <f>CONCATENATE(C3361,E3361,G3361,I3361)</f>
        <v>14</v>
      </c>
    </row>
    <row r="3362" spans="1:17" x14ac:dyDescent="0.25">
      <c r="A3362">
        <v>5028</v>
      </c>
      <c r="B3362">
        <v>144.19331</v>
      </c>
      <c r="C3362" s="4">
        <v>1</v>
      </c>
      <c r="H3362">
        <v>117.13084699999999</v>
      </c>
      <c r="I3362" s="3">
        <v>4</v>
      </c>
      <c r="P3362">
        <v>2</v>
      </c>
      <c r="Q3362" t="str">
        <f>CONCATENATE(C3362,E3362,G3362,I3362)</f>
        <v>14</v>
      </c>
    </row>
    <row r="3363" spans="1:17" x14ac:dyDescent="0.25">
      <c r="A3363">
        <v>5029</v>
      </c>
      <c r="B3363">
        <v>144.19331</v>
      </c>
      <c r="C3363" s="4">
        <v>1</v>
      </c>
      <c r="H3363">
        <v>117.13084699999999</v>
      </c>
      <c r="I3363" s="3">
        <v>4</v>
      </c>
      <c r="P3363">
        <v>2</v>
      </c>
      <c r="Q3363" t="str">
        <f>CONCATENATE(C3363,E3363,G3363,I3363)</f>
        <v>14</v>
      </c>
    </row>
    <row r="3364" spans="1:17" x14ac:dyDescent="0.25">
      <c r="A3364">
        <v>5030</v>
      </c>
      <c r="B3364">
        <v>144.19331</v>
      </c>
      <c r="C3364" s="4">
        <v>1</v>
      </c>
      <c r="H3364">
        <v>117.13084699999999</v>
      </c>
      <c r="I3364" s="3">
        <v>4</v>
      </c>
      <c r="P3364">
        <v>2</v>
      </c>
      <c r="Q3364" t="str">
        <f>CONCATENATE(C3364,E3364,G3364,I3364)</f>
        <v>14</v>
      </c>
    </row>
    <row r="3365" spans="1:17" x14ac:dyDescent="0.25">
      <c r="A3365">
        <v>5031</v>
      </c>
      <c r="B3365">
        <v>144.19331</v>
      </c>
      <c r="C3365" s="4">
        <v>1</v>
      </c>
      <c r="H3365">
        <v>117.13084699999999</v>
      </c>
      <c r="I3365" s="3">
        <v>4</v>
      </c>
      <c r="P3365">
        <v>2</v>
      </c>
      <c r="Q3365" t="str">
        <f>CONCATENATE(C3365,E3365,G3365,I3365)</f>
        <v>14</v>
      </c>
    </row>
    <row r="3366" spans="1:17" x14ac:dyDescent="0.25">
      <c r="A3366">
        <v>5032</v>
      </c>
      <c r="B3366">
        <v>144.19331</v>
      </c>
      <c r="C3366" s="4">
        <v>1</v>
      </c>
      <c r="H3366">
        <v>117.13084699999999</v>
      </c>
      <c r="I3366" s="3">
        <v>4</v>
      </c>
      <c r="P3366">
        <v>2</v>
      </c>
      <c r="Q3366" t="str">
        <f>CONCATENATE(C3366,E3366,G3366,I3366)</f>
        <v>14</v>
      </c>
    </row>
    <row r="3367" spans="1:17" x14ac:dyDescent="0.25">
      <c r="A3367">
        <v>5033</v>
      </c>
      <c r="B3367">
        <v>144.19331</v>
      </c>
      <c r="C3367" s="4">
        <v>1</v>
      </c>
      <c r="H3367">
        <v>117.13084699999999</v>
      </c>
      <c r="I3367" s="3">
        <v>4</v>
      </c>
      <c r="P3367">
        <v>2</v>
      </c>
      <c r="Q3367" t="str">
        <f>CONCATENATE(C3367,E3367,G3367,I3367)</f>
        <v>14</v>
      </c>
    </row>
    <row r="3368" spans="1:17" x14ac:dyDescent="0.25">
      <c r="A3368">
        <v>5034</v>
      </c>
      <c r="B3368">
        <v>144.19331</v>
      </c>
      <c r="C3368" s="4">
        <v>1</v>
      </c>
      <c r="H3368">
        <v>117.13084699999999</v>
      </c>
      <c r="I3368" s="3">
        <v>4</v>
      </c>
      <c r="P3368">
        <v>2</v>
      </c>
      <c r="Q3368" t="str">
        <f>CONCATENATE(C3368,E3368,G3368,I3368)</f>
        <v>14</v>
      </c>
    </row>
    <row r="3369" spans="1:17" x14ac:dyDescent="0.25">
      <c r="A3369">
        <v>5035</v>
      </c>
      <c r="B3369">
        <v>144.19331</v>
      </c>
      <c r="C3369" s="4">
        <v>1</v>
      </c>
      <c r="H3369">
        <v>117.13084699999999</v>
      </c>
      <c r="I3369" s="3">
        <v>4</v>
      </c>
      <c r="P3369">
        <v>2</v>
      </c>
      <c r="Q3369" t="str">
        <f>CONCATENATE(C3369,E3369,G3369,I3369)</f>
        <v>14</v>
      </c>
    </row>
    <row r="3370" spans="1:17" x14ac:dyDescent="0.25">
      <c r="A3370">
        <v>5036</v>
      </c>
      <c r="B3370">
        <v>144.19331</v>
      </c>
      <c r="C3370" s="4">
        <v>1</v>
      </c>
      <c r="P3370">
        <v>1</v>
      </c>
      <c r="Q3370" t="str">
        <f>CONCATENATE(C3370,E3370,G3370,I3370)</f>
        <v>1</v>
      </c>
    </row>
    <row r="3371" spans="1:17" x14ac:dyDescent="0.25">
      <c r="A3371">
        <v>5037</v>
      </c>
      <c r="B3371">
        <v>144.19331</v>
      </c>
      <c r="C3371" s="4">
        <v>1</v>
      </c>
      <c r="P3371">
        <v>1</v>
      </c>
      <c r="Q3371" t="str">
        <f>CONCATENATE(C3371,E3371,G3371,I3371)</f>
        <v>1</v>
      </c>
    </row>
    <row r="3372" spans="1:17" x14ac:dyDescent="0.25">
      <c r="A3372">
        <v>5038</v>
      </c>
      <c r="B3372">
        <v>144.19331</v>
      </c>
      <c r="C3372" s="4">
        <v>1</v>
      </c>
      <c r="P3372">
        <v>1</v>
      </c>
      <c r="Q3372" t="str">
        <f>CONCATENATE(C3372,E3372,G3372,I3372)</f>
        <v>1</v>
      </c>
    </row>
    <row r="3373" spans="1:17" x14ac:dyDescent="0.25">
      <c r="A3373">
        <v>5039</v>
      </c>
      <c r="B3373">
        <v>144.19331</v>
      </c>
      <c r="C3373" s="4">
        <v>1</v>
      </c>
      <c r="P3373">
        <v>1</v>
      </c>
      <c r="Q3373" t="str">
        <f>CONCATENATE(C3373,E3373,G3373,I3373)</f>
        <v>1</v>
      </c>
    </row>
    <row r="3374" spans="1:17" x14ac:dyDescent="0.25">
      <c r="A3374">
        <v>5040</v>
      </c>
      <c r="B3374">
        <v>144.19331</v>
      </c>
      <c r="C3374" s="4">
        <v>1</v>
      </c>
      <c r="F3374">
        <v>127.59127999999998</v>
      </c>
      <c r="G3374" s="1">
        <v>3</v>
      </c>
      <c r="P3374">
        <v>2</v>
      </c>
      <c r="Q3374" t="str">
        <f>CONCATENATE(C3374,E3374,G3374,I3374)</f>
        <v>13</v>
      </c>
    </row>
    <row r="3375" spans="1:17" x14ac:dyDescent="0.25">
      <c r="A3375">
        <v>5041</v>
      </c>
      <c r="B3375">
        <v>144.19331</v>
      </c>
      <c r="C3375" s="4">
        <v>1</v>
      </c>
      <c r="F3375">
        <v>127.59127999999998</v>
      </c>
      <c r="G3375" s="1">
        <v>3</v>
      </c>
      <c r="P3375">
        <v>2</v>
      </c>
      <c r="Q3375" t="str">
        <f>CONCATENATE(C3375,E3375,G3375,I3375)</f>
        <v>13</v>
      </c>
    </row>
    <row r="3376" spans="1:17" x14ac:dyDescent="0.25">
      <c r="A3376">
        <v>5042</v>
      </c>
      <c r="B3376">
        <v>144.19331</v>
      </c>
      <c r="C3376" s="4">
        <v>1</v>
      </c>
      <c r="D3376">
        <v>151.62740700000001</v>
      </c>
      <c r="E3376" s="2">
        <v>2</v>
      </c>
      <c r="F3376">
        <v>127.59127999999998</v>
      </c>
      <c r="G3376" s="1">
        <v>3</v>
      </c>
      <c r="P3376">
        <v>3</v>
      </c>
      <c r="Q3376" t="str">
        <f>CONCATENATE(C3376,E3376,G3376,I3376)</f>
        <v>123</v>
      </c>
    </row>
    <row r="3377" spans="1:17" x14ac:dyDescent="0.25">
      <c r="A3377">
        <v>5043</v>
      </c>
      <c r="B3377">
        <v>144.19331</v>
      </c>
      <c r="C3377" s="4">
        <v>1</v>
      </c>
      <c r="D3377">
        <v>151.62740700000001</v>
      </c>
      <c r="E3377" s="2">
        <v>2</v>
      </c>
      <c r="F3377">
        <v>127.59127999999998</v>
      </c>
      <c r="G3377" s="1">
        <v>3</v>
      </c>
      <c r="P3377">
        <v>3</v>
      </c>
      <c r="Q3377" t="str">
        <f>CONCATENATE(C3377,E3377,G3377,I3377)</f>
        <v>123</v>
      </c>
    </row>
    <row r="3378" spans="1:17" x14ac:dyDescent="0.25">
      <c r="A3378">
        <v>5044</v>
      </c>
      <c r="D3378">
        <v>151.62740700000001</v>
      </c>
      <c r="E3378" s="2">
        <v>2</v>
      </c>
      <c r="F3378">
        <v>127.59127999999998</v>
      </c>
      <c r="G3378" s="1">
        <v>3</v>
      </c>
      <c r="P3378">
        <v>2</v>
      </c>
      <c r="Q3378" t="str">
        <f>CONCATENATE(C3378,E3378,G3378,I3378)</f>
        <v>23</v>
      </c>
    </row>
    <row r="3379" spans="1:17" x14ac:dyDescent="0.25">
      <c r="A3379">
        <v>5045</v>
      </c>
      <c r="D3379">
        <v>151.62740700000001</v>
      </c>
      <c r="E3379" s="2">
        <v>2</v>
      </c>
      <c r="F3379">
        <v>127.59127999999998</v>
      </c>
      <c r="G3379" s="1">
        <v>3</v>
      </c>
      <c r="P3379">
        <v>2</v>
      </c>
      <c r="Q3379" t="str">
        <f>CONCATENATE(C3379,E3379,G3379,I3379)</f>
        <v>23</v>
      </c>
    </row>
    <row r="3380" spans="1:17" x14ac:dyDescent="0.25">
      <c r="A3380">
        <v>5046</v>
      </c>
      <c r="D3380">
        <v>151.62740700000001</v>
      </c>
      <c r="E3380" s="2">
        <v>2</v>
      </c>
      <c r="F3380">
        <v>127.59127999999998</v>
      </c>
      <c r="G3380" s="1">
        <v>3</v>
      </c>
      <c r="P3380">
        <v>2</v>
      </c>
      <c r="Q3380" t="str">
        <f>CONCATENATE(C3380,E3380,G3380,I3380)</f>
        <v>23</v>
      </c>
    </row>
    <row r="3381" spans="1:17" x14ac:dyDescent="0.25">
      <c r="A3381">
        <v>5047</v>
      </c>
      <c r="D3381">
        <v>151.62740700000001</v>
      </c>
      <c r="E3381" s="2">
        <v>2</v>
      </c>
      <c r="F3381">
        <v>127.59127999999998</v>
      </c>
      <c r="G3381" s="1">
        <v>3</v>
      </c>
      <c r="P3381">
        <v>2</v>
      </c>
      <c r="Q3381" t="str">
        <f>CONCATENATE(C3381,E3381,G3381,I3381)</f>
        <v>23</v>
      </c>
    </row>
    <row r="3382" spans="1:17" x14ac:dyDescent="0.25">
      <c r="A3382">
        <v>5048</v>
      </c>
      <c r="D3382">
        <v>151.62740700000001</v>
      </c>
      <c r="E3382" s="2">
        <v>2</v>
      </c>
      <c r="F3382">
        <v>127.59127999999998</v>
      </c>
      <c r="G3382" s="1">
        <v>3</v>
      </c>
      <c r="P3382">
        <v>2</v>
      </c>
      <c r="Q3382" t="str">
        <f>CONCATENATE(C3382,E3382,G3382,I3382)</f>
        <v>23</v>
      </c>
    </row>
    <row r="3383" spans="1:17" x14ac:dyDescent="0.25">
      <c r="A3383">
        <v>5049</v>
      </c>
      <c r="D3383">
        <v>151.62740700000001</v>
      </c>
      <c r="E3383" s="2">
        <v>2</v>
      </c>
      <c r="F3383">
        <v>127.59127999999998</v>
      </c>
      <c r="G3383" s="1">
        <v>3</v>
      </c>
      <c r="P3383">
        <v>2</v>
      </c>
      <c r="Q3383" t="str">
        <f>CONCATENATE(C3383,E3383,G3383,I3383)</f>
        <v>23</v>
      </c>
    </row>
    <row r="3384" spans="1:17" x14ac:dyDescent="0.25">
      <c r="A3384">
        <v>5050</v>
      </c>
      <c r="D3384">
        <v>151.62740700000001</v>
      </c>
      <c r="E3384" s="2">
        <v>2</v>
      </c>
      <c r="F3384">
        <v>127.59127999999998</v>
      </c>
      <c r="G3384" s="1">
        <v>3</v>
      </c>
      <c r="P3384">
        <v>2</v>
      </c>
      <c r="Q3384" t="str">
        <f>CONCATENATE(C3384,E3384,G3384,I3384)</f>
        <v>23</v>
      </c>
    </row>
    <row r="3385" spans="1:17" x14ac:dyDescent="0.25">
      <c r="A3385">
        <v>5051</v>
      </c>
      <c r="D3385">
        <v>151.62740700000001</v>
      </c>
      <c r="E3385" s="2">
        <v>2</v>
      </c>
      <c r="F3385">
        <v>127.59127999999998</v>
      </c>
      <c r="G3385" s="1">
        <v>3</v>
      </c>
      <c r="P3385">
        <v>2</v>
      </c>
      <c r="Q3385" t="str">
        <f>CONCATENATE(C3385,E3385,G3385,I3385)</f>
        <v>23</v>
      </c>
    </row>
    <row r="3386" spans="1:17" x14ac:dyDescent="0.25">
      <c r="A3386">
        <v>5052</v>
      </c>
      <c r="D3386">
        <v>151.62740700000001</v>
      </c>
      <c r="E3386" s="2">
        <v>2</v>
      </c>
      <c r="F3386">
        <v>127.59127999999998</v>
      </c>
      <c r="G3386" s="1">
        <v>3</v>
      </c>
      <c r="P3386">
        <v>2</v>
      </c>
      <c r="Q3386" t="str">
        <f>CONCATENATE(C3386,E3386,G3386,I3386)</f>
        <v>23</v>
      </c>
    </row>
    <row r="3387" spans="1:17" x14ac:dyDescent="0.25">
      <c r="A3387">
        <v>5053</v>
      </c>
      <c r="D3387">
        <v>151.62740700000001</v>
      </c>
      <c r="E3387" s="2">
        <v>2</v>
      </c>
      <c r="F3387">
        <v>127.59127999999998</v>
      </c>
      <c r="G3387" s="1">
        <v>3</v>
      </c>
      <c r="H3387">
        <v>146.49591799999999</v>
      </c>
      <c r="I3387" s="3">
        <v>4</v>
      </c>
      <c r="P3387">
        <v>3</v>
      </c>
      <c r="Q3387" t="str">
        <f>CONCATENATE(C3387,E3387,G3387,I3387)</f>
        <v>234</v>
      </c>
    </row>
    <row r="3388" spans="1:17" x14ac:dyDescent="0.25">
      <c r="A3388">
        <v>5054</v>
      </c>
      <c r="D3388">
        <v>151.62740700000001</v>
      </c>
      <c r="E3388" s="2">
        <v>2</v>
      </c>
      <c r="F3388">
        <v>127.59127999999998</v>
      </c>
      <c r="G3388" s="1">
        <v>3</v>
      </c>
      <c r="H3388">
        <v>146.49591799999999</v>
      </c>
      <c r="I3388" s="3">
        <v>4</v>
      </c>
      <c r="P3388">
        <v>3</v>
      </c>
      <c r="Q3388" t="str">
        <f>CONCATENATE(C3388,E3388,G3388,I3388)</f>
        <v>234</v>
      </c>
    </row>
    <row r="3389" spans="1:17" x14ac:dyDescent="0.25">
      <c r="A3389">
        <v>5055</v>
      </c>
      <c r="D3389">
        <v>151.62740700000001</v>
      </c>
      <c r="E3389" s="2">
        <v>2</v>
      </c>
      <c r="H3389">
        <v>146.49591799999999</v>
      </c>
      <c r="I3389" s="3">
        <v>4</v>
      </c>
      <c r="P3389">
        <v>2</v>
      </c>
      <c r="Q3389" t="str">
        <f>CONCATENATE(C3389,E3389,G3389,I3389)</f>
        <v>24</v>
      </c>
    </row>
    <row r="3390" spans="1:17" x14ac:dyDescent="0.25">
      <c r="A3390">
        <v>5056</v>
      </c>
      <c r="D3390">
        <v>151.69315</v>
      </c>
      <c r="E3390" s="2">
        <v>2</v>
      </c>
      <c r="H3390">
        <v>146.49591799999999</v>
      </c>
      <c r="I3390" s="3">
        <v>4</v>
      </c>
      <c r="P3390">
        <v>2</v>
      </c>
      <c r="Q3390" t="str">
        <f>CONCATENATE(C3390,E3390,G3390,I3390)</f>
        <v>24</v>
      </c>
    </row>
    <row r="3391" spans="1:17" x14ac:dyDescent="0.25">
      <c r="A3391">
        <v>5057</v>
      </c>
      <c r="D3391">
        <v>151.69315</v>
      </c>
      <c r="E3391" s="2">
        <v>2</v>
      </c>
      <c r="H3391">
        <v>146.49591799999999</v>
      </c>
      <c r="I3391" s="3">
        <v>4</v>
      </c>
      <c r="P3391">
        <v>2</v>
      </c>
      <c r="Q3391" t="str">
        <f>CONCATENATE(C3391,E3391,G3391,I3391)</f>
        <v>24</v>
      </c>
    </row>
    <row r="3392" spans="1:17" x14ac:dyDescent="0.25">
      <c r="A3392">
        <v>5058</v>
      </c>
      <c r="H3392">
        <v>146.49591799999999</v>
      </c>
      <c r="I3392" s="3">
        <v>4</v>
      </c>
      <c r="P3392">
        <v>1</v>
      </c>
      <c r="Q3392" t="str">
        <f>CONCATENATE(C3392,E3392,G3392,I3392)</f>
        <v>4</v>
      </c>
    </row>
    <row r="3393" spans="1:17" x14ac:dyDescent="0.25">
      <c r="A3393">
        <v>5059</v>
      </c>
      <c r="H3393">
        <v>146.62751399999999</v>
      </c>
      <c r="I3393" s="3">
        <v>4</v>
      </c>
      <c r="P3393">
        <v>1</v>
      </c>
      <c r="Q3393" t="str">
        <f>CONCATENATE(C3393,E3393,G3393,I3393)</f>
        <v>4</v>
      </c>
    </row>
    <row r="3394" spans="1:17" x14ac:dyDescent="0.25">
      <c r="A3394">
        <v>5060</v>
      </c>
      <c r="H3394">
        <v>146.62751399999999</v>
      </c>
      <c r="I3394" s="3">
        <v>4</v>
      </c>
      <c r="P3394">
        <v>1</v>
      </c>
      <c r="Q3394" t="str">
        <f>CONCATENATE(C3394,E3394,G3394,I3394)</f>
        <v>4</v>
      </c>
    </row>
    <row r="3395" spans="1:17" x14ac:dyDescent="0.25">
      <c r="A3395">
        <v>5061</v>
      </c>
      <c r="H3395">
        <v>146.62751399999999</v>
      </c>
      <c r="I3395" s="3">
        <v>4</v>
      </c>
      <c r="P3395">
        <v>1</v>
      </c>
      <c r="Q3395" t="str">
        <f>CONCATENATE(C3395,E3395,G3395,I3395)</f>
        <v>4</v>
      </c>
    </row>
    <row r="3396" spans="1:17" x14ac:dyDescent="0.25">
      <c r="A3396">
        <v>5062</v>
      </c>
      <c r="H3396">
        <v>146.62751399999999</v>
      </c>
      <c r="I3396" s="3">
        <v>4</v>
      </c>
      <c r="P3396">
        <v>1</v>
      </c>
      <c r="Q3396" t="str">
        <f>CONCATENATE(C3396,E3396,G3396,I3396)</f>
        <v>4</v>
      </c>
    </row>
    <row r="3397" spans="1:17" x14ac:dyDescent="0.25">
      <c r="A3397">
        <v>5063</v>
      </c>
      <c r="H3397">
        <v>146.75899899999999</v>
      </c>
      <c r="I3397" s="3">
        <v>4</v>
      </c>
      <c r="P3397">
        <v>1</v>
      </c>
      <c r="Q3397" t="str">
        <f>CONCATENATE(C3397,E3397,G3397,I3397)</f>
        <v>4</v>
      </c>
    </row>
    <row r="3398" spans="1:17" x14ac:dyDescent="0.25">
      <c r="A3398">
        <v>5064</v>
      </c>
      <c r="B3398">
        <v>162.81152699999998</v>
      </c>
      <c r="C3398" s="4">
        <v>1</v>
      </c>
      <c r="H3398">
        <v>146.824848</v>
      </c>
      <c r="I3398" s="3">
        <v>4</v>
      </c>
      <c r="P3398">
        <v>2</v>
      </c>
      <c r="Q3398" t="str">
        <f>CONCATENATE(C3398,E3398,G3398,I3398)</f>
        <v>14</v>
      </c>
    </row>
    <row r="3399" spans="1:17" x14ac:dyDescent="0.25">
      <c r="A3399">
        <v>5065</v>
      </c>
      <c r="B3399">
        <v>162.81152699999998</v>
      </c>
      <c r="C3399" s="4">
        <v>1</v>
      </c>
      <c r="H3399">
        <v>146.824848</v>
      </c>
      <c r="I3399" s="3">
        <v>4</v>
      </c>
      <c r="P3399">
        <v>2</v>
      </c>
      <c r="Q3399" t="str">
        <f>CONCATENATE(C3399,E3399,G3399,I3399)</f>
        <v>14</v>
      </c>
    </row>
    <row r="3400" spans="1:17" x14ac:dyDescent="0.25">
      <c r="A3400">
        <v>5066</v>
      </c>
      <c r="B3400">
        <v>162.81152699999998</v>
      </c>
      <c r="C3400" s="4">
        <v>1</v>
      </c>
      <c r="H3400">
        <v>147.21952099999999</v>
      </c>
      <c r="I3400" s="3">
        <v>4</v>
      </c>
      <c r="P3400">
        <v>2</v>
      </c>
      <c r="Q3400" t="str">
        <f>CONCATENATE(C3400,E3400,G3400,I3400)</f>
        <v>14</v>
      </c>
    </row>
    <row r="3401" spans="1:17" x14ac:dyDescent="0.25">
      <c r="A3401">
        <v>5067</v>
      </c>
      <c r="B3401">
        <v>162.81152699999998</v>
      </c>
      <c r="C3401" s="4">
        <v>1</v>
      </c>
      <c r="H3401">
        <v>147.21952099999999</v>
      </c>
      <c r="I3401" s="3">
        <v>4</v>
      </c>
      <c r="P3401">
        <v>2</v>
      </c>
      <c r="Q3401" t="str">
        <f>CONCATENATE(C3401,E3401,G3401,I3401)</f>
        <v>14</v>
      </c>
    </row>
    <row r="3402" spans="1:17" x14ac:dyDescent="0.25">
      <c r="A3402">
        <v>5068</v>
      </c>
      <c r="B3402">
        <v>162.81152699999998</v>
      </c>
      <c r="C3402" s="4">
        <v>1</v>
      </c>
      <c r="H3402">
        <v>147.21952099999999</v>
      </c>
      <c r="I3402" s="3">
        <v>4</v>
      </c>
      <c r="P3402">
        <v>2</v>
      </c>
      <c r="Q3402" t="str">
        <f>CONCATENATE(C3402,E3402,G3402,I3402)</f>
        <v>14</v>
      </c>
    </row>
    <row r="3403" spans="1:17" x14ac:dyDescent="0.25">
      <c r="A3403">
        <v>5069</v>
      </c>
      <c r="B3403">
        <v>162.81152699999998</v>
      </c>
      <c r="C3403" s="4">
        <v>1</v>
      </c>
      <c r="H3403">
        <v>147.21952099999999</v>
      </c>
      <c r="I3403" s="3">
        <v>4</v>
      </c>
      <c r="P3403">
        <v>2</v>
      </c>
      <c r="Q3403" t="str">
        <f>CONCATENATE(C3403,E3403,G3403,I3403)</f>
        <v>14</v>
      </c>
    </row>
    <row r="3404" spans="1:17" x14ac:dyDescent="0.25">
      <c r="A3404">
        <v>5070</v>
      </c>
      <c r="B3404">
        <v>162.81152699999998</v>
      </c>
      <c r="C3404" s="4">
        <v>1</v>
      </c>
      <c r="H3404">
        <v>147.21952099999999</v>
      </c>
      <c r="I3404" s="3">
        <v>4</v>
      </c>
      <c r="P3404">
        <v>2</v>
      </c>
      <c r="Q3404" t="str">
        <f>CONCATENATE(C3404,E3404,G3404,I3404)</f>
        <v>14</v>
      </c>
    </row>
    <row r="3405" spans="1:17" x14ac:dyDescent="0.25">
      <c r="A3405">
        <v>5071</v>
      </c>
      <c r="B3405">
        <v>162.81152699999998</v>
      </c>
      <c r="C3405" s="4">
        <v>1</v>
      </c>
      <c r="H3405">
        <v>147.21952099999999</v>
      </c>
      <c r="I3405" s="3">
        <v>4</v>
      </c>
      <c r="P3405">
        <v>2</v>
      </c>
      <c r="Q3405" t="str">
        <f>CONCATENATE(C3405,E3405,G3405,I3405)</f>
        <v>14</v>
      </c>
    </row>
    <row r="3406" spans="1:17" x14ac:dyDescent="0.25">
      <c r="A3406">
        <v>5072</v>
      </c>
      <c r="B3406">
        <v>162.81152699999998</v>
      </c>
      <c r="C3406" s="4">
        <v>1</v>
      </c>
      <c r="H3406">
        <v>147.21952099999999</v>
      </c>
      <c r="I3406" s="3">
        <v>4</v>
      </c>
      <c r="P3406">
        <v>2</v>
      </c>
      <c r="Q3406" t="str">
        <f>CONCATENATE(C3406,E3406,G3406,I3406)</f>
        <v>14</v>
      </c>
    </row>
    <row r="3407" spans="1:17" x14ac:dyDescent="0.25">
      <c r="A3407">
        <v>5073</v>
      </c>
      <c r="B3407">
        <v>162.81152699999998</v>
      </c>
      <c r="C3407" s="4">
        <v>1</v>
      </c>
      <c r="P3407">
        <v>1</v>
      </c>
      <c r="Q3407" t="str">
        <f>CONCATENATE(C3407,E3407,G3407,I3407)</f>
        <v>1</v>
      </c>
    </row>
    <row r="3408" spans="1:17" x14ac:dyDescent="0.25">
      <c r="A3408">
        <v>5074</v>
      </c>
      <c r="B3408">
        <v>162.81152699999998</v>
      </c>
      <c r="C3408" s="4">
        <v>1</v>
      </c>
      <c r="P3408">
        <v>1</v>
      </c>
      <c r="Q3408" t="str">
        <f>CONCATENATE(C3408,E3408,G3408,I3408)</f>
        <v>1</v>
      </c>
    </row>
    <row r="3409" spans="1:17" x14ac:dyDescent="0.25">
      <c r="A3409">
        <v>5075</v>
      </c>
      <c r="B3409">
        <v>162.81152699999998</v>
      </c>
      <c r="C3409" s="4">
        <v>1</v>
      </c>
      <c r="F3409">
        <v>156.36421999999999</v>
      </c>
      <c r="G3409" s="1">
        <v>3</v>
      </c>
      <c r="P3409">
        <v>2</v>
      </c>
      <c r="Q3409" t="str">
        <f>CONCATENATE(C3409,E3409,G3409,I3409)</f>
        <v>13</v>
      </c>
    </row>
    <row r="3410" spans="1:17" x14ac:dyDescent="0.25">
      <c r="A3410">
        <v>5076</v>
      </c>
      <c r="B3410">
        <v>162.81152699999998</v>
      </c>
      <c r="C3410" s="4">
        <v>1</v>
      </c>
      <c r="F3410">
        <v>156.36421999999999</v>
      </c>
      <c r="G3410" s="1">
        <v>3</v>
      </c>
      <c r="P3410">
        <v>2</v>
      </c>
      <c r="Q3410" t="str">
        <f>CONCATENATE(C3410,E3410,G3410,I3410)</f>
        <v>13</v>
      </c>
    </row>
    <row r="3411" spans="1:17" x14ac:dyDescent="0.25">
      <c r="A3411">
        <v>5077</v>
      </c>
      <c r="B3411">
        <v>162.81152699999998</v>
      </c>
      <c r="C3411" s="4">
        <v>1</v>
      </c>
      <c r="F3411">
        <v>156.36421999999999</v>
      </c>
      <c r="G3411" s="1">
        <v>3</v>
      </c>
      <c r="P3411">
        <v>2</v>
      </c>
      <c r="Q3411" t="str">
        <f>CONCATENATE(C3411,E3411,G3411,I3411)</f>
        <v>13</v>
      </c>
    </row>
    <row r="3412" spans="1:17" x14ac:dyDescent="0.25">
      <c r="A3412">
        <v>5078</v>
      </c>
      <c r="B3412">
        <v>162.81152699999998</v>
      </c>
      <c r="C3412" s="4">
        <v>1</v>
      </c>
      <c r="D3412">
        <v>171.10081499999998</v>
      </c>
      <c r="E3412" s="2">
        <v>2</v>
      </c>
      <c r="F3412">
        <v>156.36421999999999</v>
      </c>
      <c r="G3412" s="1">
        <v>3</v>
      </c>
      <c r="P3412">
        <v>3</v>
      </c>
      <c r="Q3412" t="str">
        <f>CONCATENATE(C3412,E3412,G3412,I3412)</f>
        <v>123</v>
      </c>
    </row>
    <row r="3413" spans="1:17" x14ac:dyDescent="0.25">
      <c r="A3413">
        <v>5079</v>
      </c>
      <c r="B3413">
        <v>163.00886199999999</v>
      </c>
      <c r="C3413" s="4">
        <v>1</v>
      </c>
      <c r="D3413">
        <v>171.10081499999998</v>
      </c>
      <c r="E3413" s="2">
        <v>2</v>
      </c>
      <c r="F3413">
        <v>156.36421999999999</v>
      </c>
      <c r="G3413" s="1">
        <v>3</v>
      </c>
      <c r="P3413">
        <v>3</v>
      </c>
      <c r="Q3413" t="str">
        <f>CONCATENATE(C3413,E3413,G3413,I3413)</f>
        <v>123</v>
      </c>
    </row>
    <row r="3414" spans="1:17" x14ac:dyDescent="0.25">
      <c r="A3414">
        <v>5080</v>
      </c>
      <c r="B3414">
        <v>163.00886199999999</v>
      </c>
      <c r="C3414" s="4">
        <v>1</v>
      </c>
      <c r="D3414">
        <v>171.10081499999998</v>
      </c>
      <c r="E3414" s="2">
        <v>2</v>
      </c>
      <c r="F3414">
        <v>156.36421999999999</v>
      </c>
      <c r="G3414" s="1">
        <v>3</v>
      </c>
      <c r="P3414">
        <v>3</v>
      </c>
      <c r="Q3414" t="str">
        <f>CONCATENATE(C3414,E3414,G3414,I3414)</f>
        <v>123</v>
      </c>
    </row>
    <row r="3415" spans="1:17" x14ac:dyDescent="0.25">
      <c r="A3415">
        <v>5081</v>
      </c>
      <c r="D3415">
        <v>171.10081499999998</v>
      </c>
      <c r="E3415" s="2">
        <v>2</v>
      </c>
      <c r="F3415">
        <v>156.36421999999999</v>
      </c>
      <c r="G3415" s="1">
        <v>3</v>
      </c>
      <c r="P3415">
        <v>2</v>
      </c>
      <c r="Q3415" t="str">
        <f>CONCATENATE(C3415,E3415,G3415,I3415)</f>
        <v>23</v>
      </c>
    </row>
    <row r="3416" spans="1:17" x14ac:dyDescent="0.25">
      <c r="A3416">
        <v>5082</v>
      </c>
      <c r="D3416">
        <v>171.10081499999998</v>
      </c>
      <c r="E3416" s="2">
        <v>2</v>
      </c>
      <c r="F3416">
        <v>156.36421999999999</v>
      </c>
      <c r="G3416" s="1">
        <v>3</v>
      </c>
      <c r="P3416">
        <v>2</v>
      </c>
      <c r="Q3416" t="str">
        <f>CONCATENATE(C3416,E3416,G3416,I3416)</f>
        <v>23</v>
      </c>
    </row>
    <row r="3417" spans="1:17" x14ac:dyDescent="0.25">
      <c r="A3417">
        <v>5083</v>
      </c>
      <c r="D3417">
        <v>171.10081499999998</v>
      </c>
      <c r="E3417" s="2">
        <v>2</v>
      </c>
      <c r="F3417">
        <v>156.36421999999999</v>
      </c>
      <c r="G3417" s="1">
        <v>3</v>
      </c>
      <c r="P3417">
        <v>2</v>
      </c>
      <c r="Q3417" t="str">
        <f>CONCATENATE(C3417,E3417,G3417,I3417)</f>
        <v>23</v>
      </c>
    </row>
    <row r="3418" spans="1:17" x14ac:dyDescent="0.25">
      <c r="A3418">
        <v>5084</v>
      </c>
      <c r="D3418">
        <v>171.10081499999998</v>
      </c>
      <c r="E3418" s="2">
        <v>2</v>
      </c>
      <c r="F3418">
        <v>156.36421999999999</v>
      </c>
      <c r="G3418" s="1">
        <v>3</v>
      </c>
      <c r="H3418">
        <v>161.95622599999999</v>
      </c>
      <c r="I3418" s="3">
        <v>4</v>
      </c>
      <c r="P3418">
        <v>3</v>
      </c>
      <c r="Q3418" t="str">
        <f>CONCATENATE(C3418,E3418,G3418,I3418)</f>
        <v>234</v>
      </c>
    </row>
    <row r="3419" spans="1:17" x14ac:dyDescent="0.25">
      <c r="A3419">
        <v>5085</v>
      </c>
      <c r="D3419">
        <v>171.10081499999998</v>
      </c>
      <c r="E3419" s="2">
        <v>2</v>
      </c>
      <c r="F3419">
        <v>156.758892</v>
      </c>
      <c r="G3419" s="1">
        <v>3</v>
      </c>
      <c r="H3419">
        <v>161.95622599999999</v>
      </c>
      <c r="I3419" s="3">
        <v>4</v>
      </c>
      <c r="P3419">
        <v>3</v>
      </c>
      <c r="Q3419" t="str">
        <f>CONCATENATE(C3419,E3419,G3419,I3419)</f>
        <v>234</v>
      </c>
    </row>
    <row r="3420" spans="1:17" x14ac:dyDescent="0.25">
      <c r="A3420">
        <v>5086</v>
      </c>
      <c r="D3420">
        <v>171.10081499999998</v>
      </c>
      <c r="E3420" s="2">
        <v>2</v>
      </c>
      <c r="F3420">
        <v>156.758892</v>
      </c>
      <c r="G3420" s="1">
        <v>3</v>
      </c>
      <c r="H3420">
        <v>161.95622599999999</v>
      </c>
      <c r="I3420" s="3">
        <v>4</v>
      </c>
      <c r="P3420">
        <v>3</v>
      </c>
      <c r="Q3420" t="str">
        <f>CONCATENATE(C3420,E3420,G3420,I3420)</f>
        <v>234</v>
      </c>
    </row>
    <row r="3421" spans="1:17" x14ac:dyDescent="0.25">
      <c r="A3421">
        <v>5087</v>
      </c>
      <c r="D3421">
        <v>171.10081499999998</v>
      </c>
      <c r="E3421" s="2">
        <v>2</v>
      </c>
      <c r="F3421">
        <v>156.758892</v>
      </c>
      <c r="G3421" s="1">
        <v>3</v>
      </c>
      <c r="H3421">
        <v>161.95622599999999</v>
      </c>
      <c r="I3421" s="3">
        <v>4</v>
      </c>
      <c r="P3421">
        <v>3</v>
      </c>
      <c r="Q3421" t="str">
        <f>CONCATENATE(C3421,E3421,G3421,I3421)</f>
        <v>234</v>
      </c>
    </row>
    <row r="3422" spans="1:17" x14ac:dyDescent="0.25">
      <c r="A3422">
        <v>5088</v>
      </c>
      <c r="D3422">
        <v>171.10081499999998</v>
      </c>
      <c r="E3422" s="2">
        <v>2</v>
      </c>
      <c r="F3422">
        <v>156.758892</v>
      </c>
      <c r="G3422" s="1">
        <v>3</v>
      </c>
      <c r="H3422">
        <v>161.95622599999999</v>
      </c>
      <c r="I3422" s="3">
        <v>4</v>
      </c>
      <c r="P3422">
        <v>3</v>
      </c>
      <c r="Q3422" t="str">
        <f>CONCATENATE(C3422,E3422,G3422,I3422)</f>
        <v>234</v>
      </c>
    </row>
    <row r="3423" spans="1:17" x14ac:dyDescent="0.25">
      <c r="A3423">
        <v>5089</v>
      </c>
      <c r="D3423">
        <v>171.10081499999998</v>
      </c>
      <c r="E3423" s="2">
        <v>2</v>
      </c>
      <c r="F3423">
        <v>156.758892</v>
      </c>
      <c r="G3423" s="1">
        <v>3</v>
      </c>
      <c r="H3423">
        <v>162.02196899999998</v>
      </c>
      <c r="I3423" s="3">
        <v>4</v>
      </c>
      <c r="P3423">
        <v>3</v>
      </c>
      <c r="Q3423" t="str">
        <f>CONCATENATE(C3423,E3423,G3423,I3423)</f>
        <v>234</v>
      </c>
    </row>
    <row r="3424" spans="1:17" x14ac:dyDescent="0.25">
      <c r="A3424">
        <v>5090</v>
      </c>
      <c r="D3424">
        <v>171.10081499999998</v>
      </c>
      <c r="E3424" s="2">
        <v>2</v>
      </c>
      <c r="F3424">
        <v>157.087818</v>
      </c>
      <c r="G3424" s="1">
        <v>3</v>
      </c>
      <c r="H3424">
        <v>162.02196899999998</v>
      </c>
      <c r="I3424" s="3">
        <v>4</v>
      </c>
      <c r="P3424">
        <v>3</v>
      </c>
      <c r="Q3424" t="str">
        <f>CONCATENATE(C3424,E3424,G3424,I3424)</f>
        <v>234</v>
      </c>
    </row>
    <row r="3425" spans="1:17" x14ac:dyDescent="0.25">
      <c r="A3425">
        <v>5091</v>
      </c>
      <c r="D3425">
        <v>171.10081499999998</v>
      </c>
      <c r="E3425" s="2">
        <v>2</v>
      </c>
      <c r="F3425">
        <v>157.153671</v>
      </c>
      <c r="G3425" s="1">
        <v>3</v>
      </c>
      <c r="H3425">
        <v>162.02196899999998</v>
      </c>
      <c r="I3425" s="3">
        <v>4</v>
      </c>
      <c r="P3425">
        <v>3</v>
      </c>
      <c r="Q3425" t="str">
        <f>CONCATENATE(C3425,E3425,G3425,I3425)</f>
        <v>234</v>
      </c>
    </row>
    <row r="3426" spans="1:17" x14ac:dyDescent="0.25">
      <c r="A3426">
        <v>5092</v>
      </c>
      <c r="D3426">
        <v>171.10081499999998</v>
      </c>
      <c r="E3426" s="2">
        <v>2</v>
      </c>
      <c r="F3426">
        <v>157.153671</v>
      </c>
      <c r="G3426" s="1">
        <v>3</v>
      </c>
      <c r="H3426">
        <v>162.153561</v>
      </c>
      <c r="I3426" s="3">
        <v>4</v>
      </c>
      <c r="P3426">
        <v>3</v>
      </c>
      <c r="Q3426" t="str">
        <f>CONCATENATE(C3426,E3426,G3426,I3426)</f>
        <v>234</v>
      </c>
    </row>
    <row r="3427" spans="1:17" x14ac:dyDescent="0.25">
      <c r="A3427">
        <v>5093</v>
      </c>
      <c r="D3427">
        <v>171.10081499999998</v>
      </c>
      <c r="E3427" s="2">
        <v>2</v>
      </c>
      <c r="H3427">
        <v>162.153561</v>
      </c>
      <c r="I3427" s="3">
        <v>4</v>
      </c>
      <c r="P3427">
        <v>2</v>
      </c>
      <c r="Q3427" t="str">
        <f>CONCATENATE(C3427,E3427,G3427,I3427)</f>
        <v>24</v>
      </c>
    </row>
    <row r="3428" spans="1:17" x14ac:dyDescent="0.25">
      <c r="A3428">
        <v>5094</v>
      </c>
      <c r="H3428">
        <v>162.153561</v>
      </c>
      <c r="I3428" s="3">
        <v>4</v>
      </c>
      <c r="P3428">
        <v>1</v>
      </c>
      <c r="Q3428" t="str">
        <f>CONCATENATE(C3428,E3428,G3428,I3428)</f>
        <v>4</v>
      </c>
    </row>
    <row r="3429" spans="1:17" x14ac:dyDescent="0.25">
      <c r="A3429">
        <v>5095</v>
      </c>
      <c r="H3429">
        <v>162.153561</v>
      </c>
      <c r="I3429" s="3">
        <v>4</v>
      </c>
      <c r="P3429">
        <v>1</v>
      </c>
      <c r="Q3429" t="str">
        <f>CONCATENATE(C3429,E3429,G3429,I3429)</f>
        <v>4</v>
      </c>
    </row>
    <row r="3430" spans="1:17" x14ac:dyDescent="0.25">
      <c r="A3430">
        <v>5096</v>
      </c>
      <c r="H3430">
        <v>162.219414</v>
      </c>
      <c r="I3430" s="3">
        <v>4</v>
      </c>
      <c r="P3430">
        <v>1</v>
      </c>
      <c r="Q3430" t="str">
        <f>CONCATENATE(C3430,E3430,G3430,I3430)</f>
        <v>4</v>
      </c>
    </row>
    <row r="3431" spans="1:17" x14ac:dyDescent="0.25">
      <c r="A3431">
        <v>5097</v>
      </c>
      <c r="H3431">
        <v>162.219414</v>
      </c>
      <c r="I3431" s="3">
        <v>4</v>
      </c>
      <c r="P3431">
        <v>1</v>
      </c>
      <c r="Q3431" t="str">
        <f>CONCATENATE(C3431,E3431,G3431,I3431)</f>
        <v>4</v>
      </c>
    </row>
    <row r="3432" spans="1:17" x14ac:dyDescent="0.25">
      <c r="A3432">
        <v>5098</v>
      </c>
      <c r="B3432">
        <v>182.35068100000001</v>
      </c>
      <c r="C3432" s="4">
        <v>1</v>
      </c>
      <c r="H3432">
        <v>162.285156</v>
      </c>
      <c r="I3432" s="3">
        <v>4</v>
      </c>
      <c r="P3432">
        <v>2</v>
      </c>
      <c r="Q3432" t="str">
        <f>CONCATENATE(C3432,E3432,G3432,I3432)</f>
        <v>14</v>
      </c>
    </row>
    <row r="3433" spans="1:17" x14ac:dyDescent="0.25">
      <c r="A3433">
        <v>5099</v>
      </c>
      <c r="B3433">
        <v>182.35068100000001</v>
      </c>
      <c r="C3433" s="4">
        <v>1</v>
      </c>
      <c r="H3433">
        <v>162.285156</v>
      </c>
      <c r="I3433" s="3">
        <v>4</v>
      </c>
      <c r="P3433">
        <v>2</v>
      </c>
      <c r="Q3433" t="str">
        <f>CONCATENATE(C3433,E3433,G3433,I3433)</f>
        <v>14</v>
      </c>
    </row>
    <row r="3434" spans="1:17" x14ac:dyDescent="0.25">
      <c r="A3434">
        <v>5100</v>
      </c>
      <c r="B3434">
        <v>182.35068100000001</v>
      </c>
      <c r="C3434" s="4">
        <v>1</v>
      </c>
      <c r="H3434">
        <v>162.41674799999998</v>
      </c>
      <c r="I3434" s="3">
        <v>4</v>
      </c>
      <c r="P3434">
        <v>2</v>
      </c>
      <c r="Q3434" t="str">
        <f>CONCATENATE(C3434,E3434,G3434,I3434)</f>
        <v>14</v>
      </c>
    </row>
    <row r="3435" spans="1:17" x14ac:dyDescent="0.25">
      <c r="A3435">
        <v>5101</v>
      </c>
      <c r="B3435">
        <v>182.35068100000001</v>
      </c>
      <c r="C3435" s="4">
        <v>1</v>
      </c>
      <c r="H3435">
        <v>162.41674799999998</v>
      </c>
      <c r="I3435" s="3">
        <v>4</v>
      </c>
      <c r="P3435">
        <v>2</v>
      </c>
      <c r="Q3435" t="str">
        <f>CONCATENATE(C3435,E3435,G3435,I3435)</f>
        <v>14</v>
      </c>
    </row>
    <row r="3436" spans="1:17" x14ac:dyDescent="0.25">
      <c r="A3436">
        <v>5102</v>
      </c>
      <c r="B3436">
        <v>182.35068100000001</v>
      </c>
      <c r="C3436" s="4">
        <v>1</v>
      </c>
      <c r="H3436">
        <v>162.41674799999998</v>
      </c>
      <c r="I3436" s="3">
        <v>4</v>
      </c>
      <c r="P3436">
        <v>2</v>
      </c>
      <c r="Q3436" t="str">
        <f>CONCATENATE(C3436,E3436,G3436,I3436)</f>
        <v>14</v>
      </c>
    </row>
    <row r="3437" spans="1:17" x14ac:dyDescent="0.25">
      <c r="A3437">
        <v>5103</v>
      </c>
      <c r="B3437">
        <v>182.35068100000001</v>
      </c>
      <c r="C3437" s="4">
        <v>1</v>
      </c>
      <c r="P3437">
        <v>1</v>
      </c>
      <c r="Q3437" t="str">
        <f>CONCATENATE(C3437,E3437,G3437,I3437)</f>
        <v>1</v>
      </c>
    </row>
    <row r="3438" spans="1:17" x14ac:dyDescent="0.25">
      <c r="A3438">
        <v>5104</v>
      </c>
      <c r="B3438">
        <v>182.35068100000001</v>
      </c>
      <c r="C3438" s="4">
        <v>1</v>
      </c>
      <c r="P3438">
        <v>1</v>
      </c>
      <c r="Q3438" t="str">
        <f>CONCATENATE(C3438,E3438,G3438,I3438)</f>
        <v>1</v>
      </c>
    </row>
    <row r="3439" spans="1:17" x14ac:dyDescent="0.25">
      <c r="A3439">
        <v>5105</v>
      </c>
      <c r="B3439">
        <v>182.35068100000001</v>
      </c>
      <c r="C3439" s="4">
        <v>1</v>
      </c>
      <c r="P3439">
        <v>1</v>
      </c>
      <c r="Q3439" t="str">
        <f>CONCATENATE(C3439,E3439,G3439,I3439)</f>
        <v>1</v>
      </c>
    </row>
    <row r="3440" spans="1:17" x14ac:dyDescent="0.25">
      <c r="A3440">
        <v>5106</v>
      </c>
      <c r="B3440">
        <v>182.35068100000001</v>
      </c>
      <c r="C3440" s="4">
        <v>1</v>
      </c>
      <c r="P3440">
        <v>1</v>
      </c>
      <c r="Q3440" t="str">
        <f>CONCATENATE(C3440,E3440,G3440,I3440)</f>
        <v>1</v>
      </c>
    </row>
    <row r="3441" spans="1:17" x14ac:dyDescent="0.25">
      <c r="A3441">
        <v>5107</v>
      </c>
      <c r="B3441">
        <v>182.35068100000001</v>
      </c>
      <c r="C3441" s="4">
        <v>1</v>
      </c>
      <c r="P3441">
        <v>1</v>
      </c>
      <c r="Q3441" t="str">
        <f>CONCATENATE(C3441,E3441,G3441,I3441)</f>
        <v>1</v>
      </c>
    </row>
    <row r="3442" spans="1:17" x14ac:dyDescent="0.25">
      <c r="A3442">
        <v>5108</v>
      </c>
      <c r="B3442">
        <v>182.35068100000001</v>
      </c>
      <c r="C3442" s="4">
        <v>1</v>
      </c>
      <c r="F3442">
        <v>174.06139400000001</v>
      </c>
      <c r="G3442" s="1">
        <v>3</v>
      </c>
      <c r="P3442">
        <v>2</v>
      </c>
      <c r="Q3442" t="str">
        <f>CONCATENATE(C3442,E3442,G3442,I3442)</f>
        <v>13</v>
      </c>
    </row>
    <row r="3443" spans="1:17" x14ac:dyDescent="0.25">
      <c r="A3443">
        <v>5109</v>
      </c>
      <c r="B3443">
        <v>182.35068100000001</v>
      </c>
      <c r="C3443" s="4">
        <v>1</v>
      </c>
      <c r="F3443">
        <v>174.06139400000001</v>
      </c>
      <c r="G3443" s="1">
        <v>3</v>
      </c>
      <c r="P3443">
        <v>2</v>
      </c>
      <c r="Q3443" t="str">
        <f>CONCATENATE(C3443,E3443,G3443,I3443)</f>
        <v>13</v>
      </c>
    </row>
    <row r="3444" spans="1:17" x14ac:dyDescent="0.25">
      <c r="A3444">
        <v>5110</v>
      </c>
      <c r="B3444">
        <v>182.35068100000001</v>
      </c>
      <c r="C3444" s="4">
        <v>1</v>
      </c>
      <c r="F3444">
        <v>174.06139400000001</v>
      </c>
      <c r="G3444" s="1">
        <v>3</v>
      </c>
      <c r="P3444">
        <v>2</v>
      </c>
      <c r="Q3444" t="str">
        <f>CONCATENATE(C3444,E3444,G3444,I3444)</f>
        <v>13</v>
      </c>
    </row>
    <row r="3445" spans="1:17" x14ac:dyDescent="0.25">
      <c r="A3445">
        <v>5111</v>
      </c>
      <c r="B3445">
        <v>182.35068100000001</v>
      </c>
      <c r="C3445" s="4">
        <v>1</v>
      </c>
      <c r="F3445">
        <v>174.06139400000001</v>
      </c>
      <c r="G3445" s="1">
        <v>3</v>
      </c>
      <c r="P3445">
        <v>2</v>
      </c>
      <c r="Q3445" t="str">
        <f>CONCATENATE(C3445,E3445,G3445,I3445)</f>
        <v>13</v>
      </c>
    </row>
    <row r="3446" spans="1:17" x14ac:dyDescent="0.25">
      <c r="A3446">
        <v>5112</v>
      </c>
      <c r="B3446">
        <v>182.35068100000001</v>
      </c>
      <c r="C3446" s="4">
        <v>1</v>
      </c>
      <c r="F3446">
        <v>174.06139400000001</v>
      </c>
      <c r="G3446" s="1">
        <v>3</v>
      </c>
      <c r="P3446">
        <v>2</v>
      </c>
      <c r="Q3446" t="str">
        <f>CONCATENATE(C3446,E3446,G3446,I3446)</f>
        <v>13</v>
      </c>
    </row>
    <row r="3447" spans="1:17" x14ac:dyDescent="0.25">
      <c r="A3447">
        <v>5113</v>
      </c>
      <c r="B3447">
        <v>182.35068100000001</v>
      </c>
      <c r="C3447" s="4">
        <v>1</v>
      </c>
      <c r="F3447">
        <v>174.06139400000001</v>
      </c>
      <c r="G3447" s="1">
        <v>3</v>
      </c>
      <c r="P3447">
        <v>2</v>
      </c>
      <c r="Q3447" t="str">
        <f>CONCATENATE(C3447,E3447,G3447,I3447)</f>
        <v>13</v>
      </c>
    </row>
    <row r="3448" spans="1:17" x14ac:dyDescent="0.25">
      <c r="A3448">
        <v>5114</v>
      </c>
      <c r="B3448">
        <v>182.35068100000001</v>
      </c>
      <c r="C3448" s="4">
        <v>1</v>
      </c>
      <c r="F3448">
        <v>174.06139400000001</v>
      </c>
      <c r="G3448" s="1">
        <v>3</v>
      </c>
      <c r="P3448">
        <v>2</v>
      </c>
      <c r="Q3448" t="str">
        <f>CONCATENATE(C3448,E3448,G3448,I3448)</f>
        <v>13</v>
      </c>
    </row>
    <row r="3449" spans="1:17" x14ac:dyDescent="0.25">
      <c r="A3449">
        <v>5115</v>
      </c>
      <c r="B3449">
        <v>182.35068100000001</v>
      </c>
      <c r="C3449" s="4">
        <v>1</v>
      </c>
      <c r="F3449">
        <v>174.06139400000001</v>
      </c>
      <c r="G3449" s="1">
        <v>3</v>
      </c>
      <c r="P3449">
        <v>2</v>
      </c>
      <c r="Q3449" t="str">
        <f>CONCATENATE(C3449,E3449,G3449,I3449)</f>
        <v>13</v>
      </c>
    </row>
    <row r="3450" spans="1:17" x14ac:dyDescent="0.25">
      <c r="A3450">
        <v>5116</v>
      </c>
      <c r="F3450">
        <v>174.06139400000001</v>
      </c>
      <c r="G3450" s="1">
        <v>3</v>
      </c>
      <c r="P3450">
        <v>1</v>
      </c>
      <c r="Q3450" t="str">
        <f>CONCATENATE(C3450,E3450,G3450,I3450)</f>
        <v>3</v>
      </c>
    </row>
    <row r="3451" spans="1:17" x14ac:dyDescent="0.25">
      <c r="A3451">
        <v>5117</v>
      </c>
      <c r="D3451">
        <v>192.350573</v>
      </c>
      <c r="E3451" s="2">
        <v>2</v>
      </c>
      <c r="F3451">
        <v>174.06139400000001</v>
      </c>
      <c r="G3451" s="1">
        <v>3</v>
      </c>
      <c r="P3451">
        <v>2</v>
      </c>
      <c r="Q3451" t="str">
        <f>CONCATENATE(C3451,E3451,G3451,I3451)</f>
        <v>23</v>
      </c>
    </row>
    <row r="3452" spans="1:17" x14ac:dyDescent="0.25">
      <c r="A3452">
        <v>5118</v>
      </c>
      <c r="D3452">
        <v>192.350573</v>
      </c>
      <c r="E3452" s="2">
        <v>2</v>
      </c>
      <c r="F3452">
        <v>174.06139400000001</v>
      </c>
      <c r="G3452" s="1">
        <v>3</v>
      </c>
      <c r="P3452">
        <v>2</v>
      </c>
      <c r="Q3452" t="str">
        <f>CONCATENATE(C3452,E3452,G3452,I3452)</f>
        <v>23</v>
      </c>
    </row>
    <row r="3453" spans="1:17" x14ac:dyDescent="0.25">
      <c r="A3453">
        <v>5119</v>
      </c>
      <c r="D3453">
        <v>192.350573</v>
      </c>
      <c r="E3453" s="2">
        <v>2</v>
      </c>
      <c r="F3453">
        <v>174.06139400000001</v>
      </c>
      <c r="G3453" s="1">
        <v>3</v>
      </c>
      <c r="P3453">
        <v>2</v>
      </c>
      <c r="Q3453" t="str">
        <f>CONCATENATE(C3453,E3453,G3453,I3453)</f>
        <v>23</v>
      </c>
    </row>
    <row r="3454" spans="1:17" x14ac:dyDescent="0.25">
      <c r="A3454">
        <v>5120</v>
      </c>
      <c r="D3454">
        <v>192.350573</v>
      </c>
      <c r="E3454" s="2">
        <v>2</v>
      </c>
      <c r="F3454">
        <v>174.06139400000001</v>
      </c>
      <c r="G3454" s="1">
        <v>3</v>
      </c>
      <c r="P3454">
        <v>2</v>
      </c>
      <c r="Q3454" t="str">
        <f>CONCATENATE(C3454,E3454,G3454,I3454)</f>
        <v>23</v>
      </c>
    </row>
    <row r="3455" spans="1:17" x14ac:dyDescent="0.25">
      <c r="A3455">
        <v>5121</v>
      </c>
      <c r="D3455">
        <v>192.350573</v>
      </c>
      <c r="E3455" s="2">
        <v>2</v>
      </c>
      <c r="F3455">
        <v>174.06139400000001</v>
      </c>
      <c r="G3455" s="1">
        <v>3</v>
      </c>
      <c r="P3455">
        <v>2</v>
      </c>
      <c r="Q3455" t="str">
        <f>CONCATENATE(C3455,E3455,G3455,I3455)</f>
        <v>23</v>
      </c>
    </row>
    <row r="3456" spans="1:17" x14ac:dyDescent="0.25">
      <c r="A3456">
        <v>5122</v>
      </c>
      <c r="D3456">
        <v>192.350573</v>
      </c>
      <c r="E3456" s="2">
        <v>2</v>
      </c>
      <c r="F3456">
        <v>174.06139400000001</v>
      </c>
      <c r="G3456" s="1">
        <v>3</v>
      </c>
      <c r="H3456">
        <v>181.89015999999998</v>
      </c>
      <c r="I3456" s="3">
        <v>4</v>
      </c>
      <c r="P3456">
        <v>3</v>
      </c>
      <c r="Q3456" t="str">
        <f>CONCATENATE(C3456,E3456,G3456,I3456)</f>
        <v>234</v>
      </c>
    </row>
    <row r="3457" spans="1:17" x14ac:dyDescent="0.25">
      <c r="A3457">
        <v>5123</v>
      </c>
      <c r="D3457">
        <v>192.350573</v>
      </c>
      <c r="E3457" s="2">
        <v>2</v>
      </c>
      <c r="F3457">
        <v>174.78499199999999</v>
      </c>
      <c r="G3457" s="1">
        <v>3</v>
      </c>
      <c r="H3457">
        <v>181.89015999999998</v>
      </c>
      <c r="I3457" s="3">
        <v>4</v>
      </c>
      <c r="P3457">
        <v>3</v>
      </c>
      <c r="Q3457" t="str">
        <f>CONCATENATE(C3457,E3457,G3457,I3457)</f>
        <v>234</v>
      </c>
    </row>
    <row r="3458" spans="1:17" x14ac:dyDescent="0.25">
      <c r="A3458">
        <v>5124</v>
      </c>
      <c r="D3458">
        <v>192.350573</v>
      </c>
      <c r="E3458" s="2">
        <v>2</v>
      </c>
      <c r="F3458">
        <v>174.78499199999999</v>
      </c>
      <c r="G3458" s="1">
        <v>3</v>
      </c>
      <c r="H3458">
        <v>181.89015999999998</v>
      </c>
      <c r="I3458" s="3">
        <v>4</v>
      </c>
      <c r="P3458">
        <v>3</v>
      </c>
      <c r="Q3458" t="str">
        <f>CONCATENATE(C3458,E3458,G3458,I3458)</f>
        <v>234</v>
      </c>
    </row>
    <row r="3459" spans="1:17" x14ac:dyDescent="0.25">
      <c r="A3459">
        <v>5125</v>
      </c>
      <c r="D3459">
        <v>192.350573</v>
      </c>
      <c r="E3459" s="2">
        <v>2</v>
      </c>
      <c r="H3459">
        <v>181.89015999999998</v>
      </c>
      <c r="I3459" s="3">
        <v>4</v>
      </c>
      <c r="P3459">
        <v>2</v>
      </c>
      <c r="Q3459" t="str">
        <f>CONCATENATE(C3459,E3459,G3459,I3459)</f>
        <v>24</v>
      </c>
    </row>
    <row r="3460" spans="1:17" x14ac:dyDescent="0.25">
      <c r="A3460">
        <v>5126</v>
      </c>
      <c r="D3460">
        <v>192.350573</v>
      </c>
      <c r="E3460" s="2">
        <v>2</v>
      </c>
      <c r="H3460">
        <v>181.89015999999998</v>
      </c>
      <c r="I3460" s="3">
        <v>4</v>
      </c>
      <c r="P3460">
        <v>2</v>
      </c>
      <c r="Q3460" t="str">
        <f>CONCATENATE(C3460,E3460,G3460,I3460)</f>
        <v>24</v>
      </c>
    </row>
    <row r="3461" spans="1:17" x14ac:dyDescent="0.25">
      <c r="A3461">
        <v>5127</v>
      </c>
      <c r="D3461">
        <v>192.350573</v>
      </c>
      <c r="E3461" s="2">
        <v>2</v>
      </c>
      <c r="H3461">
        <v>181.89015999999998</v>
      </c>
      <c r="I3461" s="3">
        <v>4</v>
      </c>
      <c r="P3461">
        <v>2</v>
      </c>
      <c r="Q3461" t="str">
        <f>CONCATENATE(C3461,E3461,G3461,I3461)</f>
        <v>24</v>
      </c>
    </row>
    <row r="3462" spans="1:17" x14ac:dyDescent="0.25">
      <c r="A3462">
        <v>5128</v>
      </c>
      <c r="D3462">
        <v>192.350573</v>
      </c>
      <c r="E3462" s="2">
        <v>2</v>
      </c>
      <c r="H3462">
        <v>181.89015999999998</v>
      </c>
      <c r="I3462" s="3">
        <v>4</v>
      </c>
      <c r="P3462">
        <v>2</v>
      </c>
      <c r="Q3462" t="str">
        <f>CONCATENATE(C3462,E3462,G3462,I3462)</f>
        <v>24</v>
      </c>
    </row>
    <row r="3463" spans="1:17" x14ac:dyDescent="0.25">
      <c r="A3463">
        <v>5129</v>
      </c>
      <c r="D3463">
        <v>192.350573</v>
      </c>
      <c r="E3463" s="2">
        <v>2</v>
      </c>
      <c r="H3463">
        <v>181.89015999999998</v>
      </c>
      <c r="I3463" s="3">
        <v>4</v>
      </c>
      <c r="P3463">
        <v>2</v>
      </c>
      <c r="Q3463" t="str">
        <f>CONCATENATE(C3463,E3463,G3463,I3463)</f>
        <v>24</v>
      </c>
    </row>
    <row r="3464" spans="1:17" x14ac:dyDescent="0.25">
      <c r="A3464">
        <v>5130</v>
      </c>
      <c r="D3464">
        <v>192.350573</v>
      </c>
      <c r="E3464" s="2">
        <v>2</v>
      </c>
      <c r="H3464">
        <v>181.89015999999998</v>
      </c>
      <c r="I3464" s="3">
        <v>4</v>
      </c>
      <c r="P3464">
        <v>2</v>
      </c>
      <c r="Q3464" t="str">
        <f>CONCATENATE(C3464,E3464,G3464,I3464)</f>
        <v>24</v>
      </c>
    </row>
    <row r="3465" spans="1:17" x14ac:dyDescent="0.25">
      <c r="A3465">
        <v>5131</v>
      </c>
      <c r="D3465">
        <v>192.350573</v>
      </c>
      <c r="E3465" s="2">
        <v>2</v>
      </c>
      <c r="H3465">
        <v>181.89015999999998</v>
      </c>
      <c r="I3465" s="3">
        <v>4</v>
      </c>
      <c r="P3465">
        <v>2</v>
      </c>
      <c r="Q3465" t="str">
        <f>CONCATENATE(C3465,E3465,G3465,I3465)</f>
        <v>24</v>
      </c>
    </row>
    <row r="3466" spans="1:17" x14ac:dyDescent="0.25">
      <c r="A3466">
        <v>5132</v>
      </c>
      <c r="D3466">
        <v>192.350573</v>
      </c>
      <c r="E3466" s="2">
        <v>2</v>
      </c>
      <c r="H3466">
        <v>181.95601099999999</v>
      </c>
      <c r="I3466" s="3">
        <v>4</v>
      </c>
      <c r="P3466">
        <v>2</v>
      </c>
      <c r="Q3466" t="str">
        <f>CONCATENATE(C3466,E3466,G3466,I3466)</f>
        <v>24</v>
      </c>
    </row>
    <row r="3467" spans="1:17" x14ac:dyDescent="0.25">
      <c r="A3467">
        <v>5133</v>
      </c>
      <c r="D3467">
        <v>192.350573</v>
      </c>
      <c r="E3467" s="2">
        <v>2</v>
      </c>
      <c r="H3467">
        <v>182.02175299999999</v>
      </c>
      <c r="I3467" s="3">
        <v>4</v>
      </c>
      <c r="P3467">
        <v>2</v>
      </c>
      <c r="Q3467" t="str">
        <f>CONCATENATE(C3467,E3467,G3467,I3467)</f>
        <v>24</v>
      </c>
    </row>
    <row r="3468" spans="1:17" x14ac:dyDescent="0.25">
      <c r="A3468">
        <v>5134</v>
      </c>
      <c r="B3468">
        <v>200.83730599999998</v>
      </c>
      <c r="C3468" s="4">
        <v>1</v>
      </c>
      <c r="H3468">
        <v>182.087603</v>
      </c>
      <c r="I3468" s="3">
        <v>4</v>
      </c>
      <c r="P3468">
        <v>2</v>
      </c>
      <c r="Q3468" t="str">
        <f>CONCATENATE(C3468,E3468,G3468,I3468)</f>
        <v>14</v>
      </c>
    </row>
    <row r="3469" spans="1:17" x14ac:dyDescent="0.25">
      <c r="A3469">
        <v>5135</v>
      </c>
      <c r="B3469">
        <v>200.83730599999998</v>
      </c>
      <c r="C3469" s="4">
        <v>1</v>
      </c>
      <c r="H3469">
        <v>182.087603</v>
      </c>
      <c r="I3469" s="3">
        <v>4</v>
      </c>
      <c r="P3469">
        <v>2</v>
      </c>
      <c r="Q3469" t="str">
        <f>CONCATENATE(C3469,E3469,G3469,I3469)</f>
        <v>14</v>
      </c>
    </row>
    <row r="3470" spans="1:17" x14ac:dyDescent="0.25">
      <c r="A3470">
        <v>5136</v>
      </c>
      <c r="B3470">
        <v>200.83730599999998</v>
      </c>
      <c r="C3470" s="4">
        <v>1</v>
      </c>
      <c r="H3470">
        <v>182.087603</v>
      </c>
      <c r="I3470" s="3">
        <v>4</v>
      </c>
      <c r="P3470">
        <v>2</v>
      </c>
      <c r="Q3470" t="str">
        <f>CONCATENATE(C3470,E3470,G3470,I3470)</f>
        <v>14</v>
      </c>
    </row>
    <row r="3471" spans="1:17" x14ac:dyDescent="0.25">
      <c r="A3471">
        <v>5137</v>
      </c>
      <c r="B3471">
        <v>200.83730599999998</v>
      </c>
      <c r="C3471" s="4">
        <v>1</v>
      </c>
      <c r="H3471">
        <v>182.087603</v>
      </c>
      <c r="I3471" s="3">
        <v>4</v>
      </c>
      <c r="P3471">
        <v>2</v>
      </c>
      <c r="Q3471" t="str">
        <f>CONCATENATE(C3471,E3471,G3471,I3471)</f>
        <v>14</v>
      </c>
    </row>
    <row r="3472" spans="1:17" x14ac:dyDescent="0.25">
      <c r="A3472">
        <v>5138</v>
      </c>
      <c r="B3472">
        <v>200.83730599999998</v>
      </c>
      <c r="C3472" s="4">
        <v>1</v>
      </c>
      <c r="H3472">
        <v>182.087603</v>
      </c>
      <c r="I3472" s="3">
        <v>4</v>
      </c>
      <c r="P3472">
        <v>2</v>
      </c>
      <c r="Q3472" t="str">
        <f>CONCATENATE(C3472,E3472,G3472,I3472)</f>
        <v>14</v>
      </c>
    </row>
    <row r="3473" spans="1:17" x14ac:dyDescent="0.25">
      <c r="A3473">
        <v>5139</v>
      </c>
      <c r="B3473">
        <v>200.83730599999998</v>
      </c>
      <c r="C3473" s="4">
        <v>1</v>
      </c>
      <c r="P3473">
        <v>1</v>
      </c>
      <c r="Q3473" t="str">
        <f>CONCATENATE(C3473,E3473,G3473,I3473)</f>
        <v>1</v>
      </c>
    </row>
    <row r="3474" spans="1:17" x14ac:dyDescent="0.25">
      <c r="A3474">
        <v>5140</v>
      </c>
      <c r="B3474">
        <v>200.83730599999998</v>
      </c>
      <c r="C3474" s="4">
        <v>1</v>
      </c>
      <c r="P3474">
        <v>1</v>
      </c>
      <c r="Q3474" t="str">
        <f>CONCATENATE(C3474,E3474,G3474,I3474)</f>
        <v>1</v>
      </c>
    </row>
    <row r="3475" spans="1:17" x14ac:dyDescent="0.25">
      <c r="A3475">
        <v>5141</v>
      </c>
      <c r="B3475">
        <v>200.83730599999998</v>
      </c>
      <c r="C3475" s="4">
        <v>1</v>
      </c>
      <c r="P3475">
        <v>1</v>
      </c>
      <c r="Q3475" t="str">
        <f>CONCATENATE(C3475,E3475,G3475,I3475)</f>
        <v>1</v>
      </c>
    </row>
    <row r="3476" spans="1:17" x14ac:dyDescent="0.25">
      <c r="A3476">
        <v>5142</v>
      </c>
      <c r="B3476">
        <v>200.83730599999998</v>
      </c>
      <c r="C3476" s="4">
        <v>1</v>
      </c>
      <c r="P3476">
        <v>1</v>
      </c>
      <c r="Q3476" t="str">
        <f>CONCATENATE(C3476,E3476,G3476,I3476)</f>
        <v>1</v>
      </c>
    </row>
    <row r="3477" spans="1:17" x14ac:dyDescent="0.25">
      <c r="A3477">
        <v>5143</v>
      </c>
      <c r="B3477">
        <v>200.83730599999998</v>
      </c>
      <c r="C3477" s="4">
        <v>1</v>
      </c>
      <c r="F3477">
        <v>193.008432</v>
      </c>
      <c r="G3477" s="1">
        <v>3</v>
      </c>
      <c r="P3477">
        <v>2</v>
      </c>
      <c r="Q3477" t="str">
        <f>CONCATENATE(C3477,E3477,G3477,I3477)</f>
        <v>13</v>
      </c>
    </row>
    <row r="3478" spans="1:17" x14ac:dyDescent="0.25">
      <c r="A3478">
        <v>5144</v>
      </c>
      <c r="B3478">
        <v>200.83730599999998</v>
      </c>
      <c r="C3478" s="4">
        <v>1</v>
      </c>
      <c r="F3478">
        <v>193.008432</v>
      </c>
      <c r="G3478" s="1">
        <v>3</v>
      </c>
      <c r="P3478">
        <v>2</v>
      </c>
      <c r="Q3478" t="str">
        <f>CONCATENATE(C3478,E3478,G3478,I3478)</f>
        <v>13</v>
      </c>
    </row>
    <row r="3479" spans="1:17" x14ac:dyDescent="0.25">
      <c r="A3479">
        <v>5145</v>
      </c>
      <c r="B3479">
        <v>200.83730599999998</v>
      </c>
      <c r="C3479" s="4">
        <v>1</v>
      </c>
      <c r="F3479">
        <v>193.008432</v>
      </c>
      <c r="G3479" s="1">
        <v>3</v>
      </c>
      <c r="P3479">
        <v>2</v>
      </c>
      <c r="Q3479" t="str">
        <f>CONCATENATE(C3479,E3479,G3479,I3479)</f>
        <v>13</v>
      </c>
    </row>
    <row r="3480" spans="1:17" x14ac:dyDescent="0.25">
      <c r="A3480">
        <v>5146</v>
      </c>
      <c r="B3480">
        <v>200.83730599999998</v>
      </c>
      <c r="C3480" s="4">
        <v>1</v>
      </c>
      <c r="F3480">
        <v>193.008432</v>
      </c>
      <c r="G3480" s="1">
        <v>3</v>
      </c>
      <c r="P3480">
        <v>2</v>
      </c>
      <c r="Q3480" t="str">
        <f>CONCATENATE(C3480,E3480,G3480,I3480)</f>
        <v>13</v>
      </c>
    </row>
    <row r="3481" spans="1:17" x14ac:dyDescent="0.25">
      <c r="A3481">
        <v>5147</v>
      </c>
      <c r="B3481">
        <v>200.83730599999998</v>
      </c>
      <c r="C3481" s="4">
        <v>1</v>
      </c>
      <c r="F3481">
        <v>193.008432</v>
      </c>
      <c r="G3481" s="1">
        <v>3</v>
      </c>
      <c r="P3481">
        <v>2</v>
      </c>
      <c r="Q3481" t="str">
        <f>CONCATENATE(C3481,E3481,G3481,I3481)</f>
        <v>13</v>
      </c>
    </row>
    <row r="3482" spans="1:17" x14ac:dyDescent="0.25">
      <c r="A3482">
        <v>5148</v>
      </c>
      <c r="B3482">
        <v>200.83730599999998</v>
      </c>
      <c r="C3482" s="4">
        <v>1</v>
      </c>
      <c r="F3482">
        <v>193.008432</v>
      </c>
      <c r="G3482" s="1">
        <v>3</v>
      </c>
      <c r="P3482">
        <v>2</v>
      </c>
      <c r="Q3482" t="str">
        <f>CONCATENATE(C3482,E3482,G3482,I3482)</f>
        <v>13</v>
      </c>
    </row>
    <row r="3483" spans="1:17" x14ac:dyDescent="0.25">
      <c r="A3483">
        <v>5149</v>
      </c>
      <c r="B3483">
        <v>200.83730599999998</v>
      </c>
      <c r="C3483" s="4">
        <v>1</v>
      </c>
      <c r="F3483">
        <v>193.008432</v>
      </c>
      <c r="G3483" s="1">
        <v>3</v>
      </c>
      <c r="P3483">
        <v>2</v>
      </c>
      <c r="Q3483" t="str">
        <f>CONCATENATE(C3483,E3483,G3483,I3483)</f>
        <v>13</v>
      </c>
    </row>
    <row r="3484" spans="1:17" x14ac:dyDescent="0.25">
      <c r="A3484">
        <v>5150</v>
      </c>
      <c r="B3484">
        <v>200.83730599999998</v>
      </c>
      <c r="C3484" s="4">
        <v>1</v>
      </c>
      <c r="F3484">
        <v>193.008432</v>
      </c>
      <c r="G3484" s="1">
        <v>3</v>
      </c>
      <c r="P3484">
        <v>2</v>
      </c>
      <c r="Q3484" t="str">
        <f>CONCATENATE(C3484,E3484,G3484,I3484)</f>
        <v>13</v>
      </c>
    </row>
    <row r="3485" spans="1:17" x14ac:dyDescent="0.25">
      <c r="A3485">
        <v>5151</v>
      </c>
      <c r="B3485">
        <v>200.83730599999998</v>
      </c>
      <c r="C3485" s="4">
        <v>1</v>
      </c>
      <c r="F3485">
        <v>193.008432</v>
      </c>
      <c r="G3485" s="1">
        <v>3</v>
      </c>
      <c r="P3485">
        <v>2</v>
      </c>
      <c r="Q3485" t="str">
        <f>CONCATENATE(C3485,E3485,G3485,I3485)</f>
        <v>13</v>
      </c>
    </row>
    <row r="3486" spans="1:17" x14ac:dyDescent="0.25">
      <c r="A3486">
        <v>5152</v>
      </c>
      <c r="F3486">
        <v>193.008432</v>
      </c>
      <c r="G3486" s="1">
        <v>3</v>
      </c>
      <c r="P3486">
        <v>1</v>
      </c>
      <c r="Q3486" t="str">
        <f>CONCATENATE(C3486,E3486,G3486,I3486)</f>
        <v>3</v>
      </c>
    </row>
    <row r="3487" spans="1:17" x14ac:dyDescent="0.25">
      <c r="A3487">
        <v>5153</v>
      </c>
      <c r="F3487">
        <v>193.008432</v>
      </c>
      <c r="G3487" s="1">
        <v>3</v>
      </c>
      <c r="P3487">
        <v>1</v>
      </c>
      <c r="Q3487" t="str">
        <f>CONCATENATE(C3487,E3487,G3487,I3487)</f>
        <v>3</v>
      </c>
    </row>
    <row r="3488" spans="1:17" x14ac:dyDescent="0.25">
      <c r="A3488">
        <v>5154</v>
      </c>
      <c r="F3488">
        <v>193.008432</v>
      </c>
      <c r="G3488" s="1">
        <v>3</v>
      </c>
      <c r="P3488">
        <v>1</v>
      </c>
      <c r="Q3488" t="str">
        <f>CONCATENATE(C3488,E3488,G3488,I3488)</f>
        <v>3</v>
      </c>
    </row>
    <row r="3489" spans="1:17" x14ac:dyDescent="0.25">
      <c r="A3489">
        <v>5155</v>
      </c>
      <c r="D3489">
        <v>210.728274</v>
      </c>
      <c r="E3489" s="2">
        <v>2</v>
      </c>
      <c r="F3489">
        <v>193.27161799999999</v>
      </c>
      <c r="G3489" s="1">
        <v>3</v>
      </c>
      <c r="P3489">
        <v>2</v>
      </c>
      <c r="Q3489" t="str">
        <f>CONCATENATE(C3489,E3489,G3489,I3489)</f>
        <v>23</v>
      </c>
    </row>
    <row r="3490" spans="1:17" x14ac:dyDescent="0.25">
      <c r="A3490">
        <v>5156</v>
      </c>
      <c r="D3490">
        <v>210.728274</v>
      </c>
      <c r="E3490" s="2">
        <v>2</v>
      </c>
      <c r="F3490">
        <v>193.27161799999999</v>
      </c>
      <c r="G3490" s="1">
        <v>3</v>
      </c>
      <c r="P3490">
        <v>2</v>
      </c>
      <c r="Q3490" t="str">
        <f>CONCATENATE(C3490,E3490,G3490,I3490)</f>
        <v>23</v>
      </c>
    </row>
    <row r="3491" spans="1:17" x14ac:dyDescent="0.25">
      <c r="A3491">
        <v>5157</v>
      </c>
      <c r="D3491">
        <v>210.728274</v>
      </c>
      <c r="E3491" s="2">
        <v>2</v>
      </c>
      <c r="F3491">
        <v>193.27161799999999</v>
      </c>
      <c r="G3491" s="1">
        <v>3</v>
      </c>
      <c r="P3491">
        <v>2</v>
      </c>
      <c r="Q3491" t="str">
        <f>CONCATENATE(C3491,E3491,G3491,I3491)</f>
        <v>23</v>
      </c>
    </row>
    <row r="3492" spans="1:17" x14ac:dyDescent="0.25">
      <c r="A3492">
        <v>5158</v>
      </c>
      <c r="D3492">
        <v>210.728274</v>
      </c>
      <c r="E3492" s="2">
        <v>2</v>
      </c>
      <c r="F3492">
        <v>193.403211</v>
      </c>
      <c r="G3492" s="1">
        <v>3</v>
      </c>
      <c r="P3492">
        <v>2</v>
      </c>
      <c r="Q3492" t="str">
        <f>CONCATENATE(C3492,E3492,G3492,I3492)</f>
        <v>23</v>
      </c>
    </row>
    <row r="3493" spans="1:17" x14ac:dyDescent="0.25">
      <c r="A3493">
        <v>5159</v>
      </c>
      <c r="D3493">
        <v>210.728274</v>
      </c>
      <c r="E3493" s="2">
        <v>2</v>
      </c>
      <c r="F3493">
        <v>193.60054700000001</v>
      </c>
      <c r="G3493" s="1">
        <v>3</v>
      </c>
      <c r="H3493">
        <v>203.439696</v>
      </c>
      <c r="I3493" s="3">
        <v>4</v>
      </c>
      <c r="P3493">
        <v>3</v>
      </c>
      <c r="Q3493" t="str">
        <f>CONCATENATE(C3493,E3493,G3493,I3493)</f>
        <v>234</v>
      </c>
    </row>
    <row r="3494" spans="1:17" x14ac:dyDescent="0.25">
      <c r="A3494">
        <v>5160</v>
      </c>
      <c r="D3494">
        <v>210.728274</v>
      </c>
      <c r="E3494" s="2">
        <v>2</v>
      </c>
      <c r="H3494">
        <v>203.439696</v>
      </c>
      <c r="I3494" s="3">
        <v>4</v>
      </c>
      <c r="P3494">
        <v>2</v>
      </c>
      <c r="Q3494" t="str">
        <f>CONCATENATE(C3494,E3494,G3494,I3494)</f>
        <v>24</v>
      </c>
    </row>
    <row r="3495" spans="1:17" x14ac:dyDescent="0.25">
      <c r="A3495">
        <v>5161</v>
      </c>
      <c r="D3495">
        <v>210.728274</v>
      </c>
      <c r="E3495" s="2">
        <v>2</v>
      </c>
      <c r="H3495">
        <v>203.439696</v>
      </c>
      <c r="I3495" s="3">
        <v>4</v>
      </c>
      <c r="P3495">
        <v>2</v>
      </c>
      <c r="Q3495" t="str">
        <f>CONCATENATE(C3495,E3495,G3495,I3495)</f>
        <v>24</v>
      </c>
    </row>
    <row r="3496" spans="1:17" x14ac:dyDescent="0.25">
      <c r="A3496">
        <v>5162</v>
      </c>
      <c r="D3496">
        <v>210.728274</v>
      </c>
      <c r="E3496" s="2">
        <v>2</v>
      </c>
      <c r="H3496">
        <v>203.439696</v>
      </c>
      <c r="I3496" s="3">
        <v>4</v>
      </c>
      <c r="P3496">
        <v>2</v>
      </c>
      <c r="Q3496" t="str">
        <f>CONCATENATE(C3496,E3496,G3496,I3496)</f>
        <v>24</v>
      </c>
    </row>
    <row r="3497" spans="1:17" x14ac:dyDescent="0.25">
      <c r="A3497">
        <v>5163</v>
      </c>
      <c r="D3497">
        <v>210.728274</v>
      </c>
      <c r="E3497" s="2">
        <v>2</v>
      </c>
      <c r="H3497">
        <v>203.439696</v>
      </c>
      <c r="I3497" s="3">
        <v>4</v>
      </c>
      <c r="P3497">
        <v>2</v>
      </c>
      <c r="Q3497" t="str">
        <f>CONCATENATE(C3497,E3497,G3497,I3497)</f>
        <v>24</v>
      </c>
    </row>
    <row r="3498" spans="1:17" x14ac:dyDescent="0.25">
      <c r="A3498">
        <v>5164</v>
      </c>
      <c r="D3498">
        <v>210.728274</v>
      </c>
      <c r="E3498" s="2">
        <v>2</v>
      </c>
      <c r="H3498">
        <v>203.439696</v>
      </c>
      <c r="I3498" s="3">
        <v>4</v>
      </c>
      <c r="P3498">
        <v>2</v>
      </c>
      <c r="Q3498" t="str">
        <f>CONCATENATE(C3498,E3498,G3498,I3498)</f>
        <v>24</v>
      </c>
    </row>
    <row r="3499" spans="1:17" x14ac:dyDescent="0.25">
      <c r="A3499">
        <v>5165</v>
      </c>
      <c r="D3499">
        <v>210.728274</v>
      </c>
      <c r="E3499" s="2">
        <v>2</v>
      </c>
      <c r="H3499">
        <v>203.439696</v>
      </c>
      <c r="I3499" s="3">
        <v>4</v>
      </c>
      <c r="P3499">
        <v>2</v>
      </c>
      <c r="Q3499" t="str">
        <f>CONCATENATE(C3499,E3499,G3499,I3499)</f>
        <v>24</v>
      </c>
    </row>
    <row r="3500" spans="1:17" x14ac:dyDescent="0.25">
      <c r="A3500">
        <v>5166</v>
      </c>
      <c r="D3500">
        <v>210.728274</v>
      </c>
      <c r="E3500" s="2">
        <v>2</v>
      </c>
      <c r="H3500">
        <v>203.439696</v>
      </c>
      <c r="I3500" s="3">
        <v>4</v>
      </c>
      <c r="P3500">
        <v>2</v>
      </c>
      <c r="Q3500" t="str">
        <f>CONCATENATE(C3500,E3500,G3500,I3500)</f>
        <v>24</v>
      </c>
    </row>
    <row r="3501" spans="1:17" x14ac:dyDescent="0.25">
      <c r="A3501">
        <v>5167</v>
      </c>
      <c r="D3501">
        <v>210.728274</v>
      </c>
      <c r="E3501" s="2">
        <v>2</v>
      </c>
      <c r="H3501">
        <v>203.439696</v>
      </c>
      <c r="I3501" s="3">
        <v>4</v>
      </c>
      <c r="P3501">
        <v>2</v>
      </c>
      <c r="Q3501" t="str">
        <f>CONCATENATE(C3501,E3501,G3501,I3501)</f>
        <v>24</v>
      </c>
    </row>
    <row r="3502" spans="1:17" x14ac:dyDescent="0.25">
      <c r="A3502">
        <v>5168</v>
      </c>
      <c r="D3502">
        <v>210.728274</v>
      </c>
      <c r="E3502" s="2">
        <v>2</v>
      </c>
      <c r="H3502">
        <v>203.439696</v>
      </c>
      <c r="I3502" s="3">
        <v>4</v>
      </c>
      <c r="P3502">
        <v>2</v>
      </c>
      <c r="Q3502" t="str">
        <f>CONCATENATE(C3502,E3502,G3502,I3502)</f>
        <v>24</v>
      </c>
    </row>
    <row r="3503" spans="1:17" x14ac:dyDescent="0.25">
      <c r="A3503">
        <v>5169</v>
      </c>
      <c r="D3503">
        <v>210.728274</v>
      </c>
      <c r="E3503" s="2">
        <v>2</v>
      </c>
      <c r="H3503">
        <v>203.439696</v>
      </c>
      <c r="I3503" s="3">
        <v>4</v>
      </c>
      <c r="P3503">
        <v>2</v>
      </c>
      <c r="Q3503" t="str">
        <f>CONCATENATE(C3503,E3503,G3503,I3503)</f>
        <v>24</v>
      </c>
    </row>
    <row r="3504" spans="1:17" x14ac:dyDescent="0.25">
      <c r="A3504">
        <v>5170</v>
      </c>
      <c r="H3504">
        <v>203.439696</v>
      </c>
      <c r="I3504" s="3">
        <v>4</v>
      </c>
      <c r="P3504">
        <v>1</v>
      </c>
      <c r="Q3504" t="str">
        <f>CONCATENATE(C3504,E3504,G3504,I3504)</f>
        <v>4</v>
      </c>
    </row>
    <row r="3505" spans="1:17" x14ac:dyDescent="0.25">
      <c r="A3505">
        <v>5171</v>
      </c>
      <c r="H3505">
        <v>203.439696</v>
      </c>
      <c r="I3505" s="3">
        <v>4</v>
      </c>
      <c r="P3505">
        <v>1</v>
      </c>
      <c r="Q3505" t="str">
        <f>CONCATENATE(C3505,E3505,G3505,I3505)</f>
        <v>4</v>
      </c>
    </row>
    <row r="3506" spans="1:17" x14ac:dyDescent="0.25">
      <c r="A3506">
        <v>5172</v>
      </c>
      <c r="H3506">
        <v>203.439696</v>
      </c>
      <c r="I3506" s="3">
        <v>4</v>
      </c>
      <c r="P3506">
        <v>1</v>
      </c>
      <c r="Q3506" t="str">
        <f>CONCATENATE(C3506,E3506,G3506,I3506)</f>
        <v>4</v>
      </c>
    </row>
    <row r="3507" spans="1:17" x14ac:dyDescent="0.25">
      <c r="A3507">
        <v>5173</v>
      </c>
      <c r="B3507">
        <v>219.281848</v>
      </c>
      <c r="C3507" s="4">
        <v>1</v>
      </c>
      <c r="H3507">
        <v>203.439696</v>
      </c>
      <c r="I3507" s="3">
        <v>4</v>
      </c>
      <c r="P3507">
        <v>2</v>
      </c>
      <c r="Q3507" t="str">
        <f>CONCATENATE(C3507,E3507,G3507,I3507)</f>
        <v>14</v>
      </c>
    </row>
    <row r="3508" spans="1:17" x14ac:dyDescent="0.25">
      <c r="A3508">
        <v>5174</v>
      </c>
      <c r="B3508">
        <v>219.281848</v>
      </c>
      <c r="C3508" s="4">
        <v>1</v>
      </c>
      <c r="H3508">
        <v>203.439696</v>
      </c>
      <c r="I3508" s="3">
        <v>4</v>
      </c>
      <c r="P3508">
        <v>2</v>
      </c>
      <c r="Q3508" t="str">
        <f>CONCATENATE(C3508,E3508,G3508,I3508)</f>
        <v>14</v>
      </c>
    </row>
    <row r="3509" spans="1:17" x14ac:dyDescent="0.25">
      <c r="A3509">
        <v>5175</v>
      </c>
      <c r="B3509">
        <v>219.281848</v>
      </c>
      <c r="C3509" s="4">
        <v>1</v>
      </c>
      <c r="H3509">
        <v>203.439696</v>
      </c>
      <c r="I3509" s="3">
        <v>4</v>
      </c>
      <c r="P3509">
        <v>2</v>
      </c>
      <c r="Q3509" t="str">
        <f>CONCATENATE(C3509,E3509,G3509,I3509)</f>
        <v>14</v>
      </c>
    </row>
    <row r="3510" spans="1:17" x14ac:dyDescent="0.25">
      <c r="A3510">
        <v>5176</v>
      </c>
      <c r="B3510">
        <v>219.281848</v>
      </c>
      <c r="C3510" s="4">
        <v>1</v>
      </c>
      <c r="H3510">
        <v>203.439696</v>
      </c>
      <c r="I3510" s="3">
        <v>4</v>
      </c>
      <c r="P3510">
        <v>2</v>
      </c>
      <c r="Q3510" t="str">
        <f>CONCATENATE(C3510,E3510,G3510,I3510)</f>
        <v>14</v>
      </c>
    </row>
    <row r="3511" spans="1:17" x14ac:dyDescent="0.25">
      <c r="A3511">
        <v>5177</v>
      </c>
      <c r="B3511">
        <v>219.281848</v>
      </c>
      <c r="C3511" s="4">
        <v>1</v>
      </c>
      <c r="P3511">
        <v>1</v>
      </c>
      <c r="Q3511" t="str">
        <f>CONCATENATE(C3511,E3511,G3511,I3511)</f>
        <v>1</v>
      </c>
    </row>
    <row r="3512" spans="1:17" x14ac:dyDescent="0.25">
      <c r="A3512">
        <v>5178</v>
      </c>
      <c r="B3512">
        <v>219.281848</v>
      </c>
      <c r="C3512" s="4">
        <v>1</v>
      </c>
      <c r="P3512">
        <v>1</v>
      </c>
      <c r="Q3512" t="str">
        <f>CONCATENATE(C3512,E3512,G3512,I3512)</f>
        <v>1</v>
      </c>
    </row>
    <row r="3513" spans="1:17" x14ac:dyDescent="0.25">
      <c r="A3513">
        <v>5179</v>
      </c>
      <c r="B3513">
        <v>219.281848</v>
      </c>
      <c r="C3513" s="4">
        <v>1</v>
      </c>
      <c r="F3513">
        <v>211.27037300000001</v>
      </c>
      <c r="G3513" s="1">
        <v>3</v>
      </c>
      <c r="P3513">
        <v>2</v>
      </c>
      <c r="Q3513" t="str">
        <f>CONCATENATE(C3513,E3513,G3513,I3513)</f>
        <v>13</v>
      </c>
    </row>
    <row r="3514" spans="1:17" x14ac:dyDescent="0.25">
      <c r="A3514">
        <v>5180</v>
      </c>
      <c r="B3514">
        <v>219.281848</v>
      </c>
      <c r="C3514" s="4">
        <v>1</v>
      </c>
      <c r="F3514">
        <v>211.27037300000001</v>
      </c>
      <c r="G3514" s="1">
        <v>3</v>
      </c>
      <c r="P3514">
        <v>2</v>
      </c>
      <c r="Q3514" t="str">
        <f>CONCATENATE(C3514,E3514,G3514,I3514)</f>
        <v>13</v>
      </c>
    </row>
    <row r="3515" spans="1:17" x14ac:dyDescent="0.25">
      <c r="A3515">
        <v>5181</v>
      </c>
      <c r="B3515">
        <v>219.281848</v>
      </c>
      <c r="C3515" s="4">
        <v>1</v>
      </c>
      <c r="F3515">
        <v>211.27037300000001</v>
      </c>
      <c r="G3515" s="1">
        <v>3</v>
      </c>
      <c r="P3515">
        <v>2</v>
      </c>
      <c r="Q3515" t="str">
        <f>CONCATENATE(C3515,E3515,G3515,I3515)</f>
        <v>13</v>
      </c>
    </row>
    <row r="3516" spans="1:17" x14ac:dyDescent="0.25">
      <c r="A3516">
        <v>5182</v>
      </c>
      <c r="B3516">
        <v>219.281848</v>
      </c>
      <c r="C3516" s="4">
        <v>1</v>
      </c>
      <c r="F3516">
        <v>211.27037300000001</v>
      </c>
      <c r="G3516" s="1">
        <v>3</v>
      </c>
      <c r="P3516">
        <v>2</v>
      </c>
      <c r="Q3516" t="str">
        <f>CONCATENATE(C3516,E3516,G3516,I3516)</f>
        <v>13</v>
      </c>
    </row>
    <row r="3517" spans="1:17" x14ac:dyDescent="0.25">
      <c r="A3517">
        <v>5183</v>
      </c>
      <c r="B3517">
        <v>219.281848</v>
      </c>
      <c r="C3517" s="4">
        <v>1</v>
      </c>
      <c r="F3517">
        <v>211.27037300000001</v>
      </c>
      <c r="G3517" s="1">
        <v>3</v>
      </c>
      <c r="P3517">
        <v>2</v>
      </c>
      <c r="Q3517" t="str">
        <f>CONCATENATE(C3517,E3517,G3517,I3517)</f>
        <v>13</v>
      </c>
    </row>
    <row r="3518" spans="1:17" x14ac:dyDescent="0.25">
      <c r="A3518">
        <v>5184</v>
      </c>
      <c r="B3518">
        <v>219.281848</v>
      </c>
      <c r="C3518" s="4">
        <v>1</v>
      </c>
      <c r="F3518">
        <v>211.27037300000001</v>
      </c>
      <c r="G3518" s="1">
        <v>3</v>
      </c>
      <c r="P3518">
        <v>2</v>
      </c>
      <c r="Q3518" t="str">
        <f>CONCATENATE(C3518,E3518,G3518,I3518)</f>
        <v>13</v>
      </c>
    </row>
    <row r="3519" spans="1:17" x14ac:dyDescent="0.25">
      <c r="A3519">
        <v>5185</v>
      </c>
      <c r="B3519">
        <v>219.281848</v>
      </c>
      <c r="C3519" s="4">
        <v>1</v>
      </c>
      <c r="F3519">
        <v>211.27037300000001</v>
      </c>
      <c r="G3519" s="1">
        <v>3</v>
      </c>
      <c r="P3519">
        <v>2</v>
      </c>
      <c r="Q3519" t="str">
        <f>CONCATENATE(C3519,E3519,G3519,I3519)</f>
        <v>13</v>
      </c>
    </row>
    <row r="3520" spans="1:17" x14ac:dyDescent="0.25">
      <c r="A3520">
        <v>5186</v>
      </c>
      <c r="B3520">
        <v>219.281848</v>
      </c>
      <c r="C3520" s="4">
        <v>1</v>
      </c>
      <c r="F3520">
        <v>211.27037300000001</v>
      </c>
      <c r="G3520" s="1">
        <v>3</v>
      </c>
      <c r="P3520">
        <v>2</v>
      </c>
      <c r="Q3520" t="str">
        <f>CONCATENATE(C3520,E3520,G3520,I3520)</f>
        <v>13</v>
      </c>
    </row>
    <row r="3521" spans="1:17" x14ac:dyDescent="0.25">
      <c r="A3521">
        <v>5187</v>
      </c>
      <c r="B3521">
        <v>219.281848</v>
      </c>
      <c r="C3521" s="4">
        <v>1</v>
      </c>
      <c r="F3521">
        <v>211.27037300000001</v>
      </c>
      <c r="G3521" s="1">
        <v>3</v>
      </c>
      <c r="P3521">
        <v>2</v>
      </c>
      <c r="Q3521" t="str">
        <f>CONCATENATE(C3521,E3521,G3521,I3521)</f>
        <v>13</v>
      </c>
    </row>
    <row r="3522" spans="1:17" x14ac:dyDescent="0.25">
      <c r="A3522">
        <v>5188</v>
      </c>
      <c r="B3522">
        <v>219.281848</v>
      </c>
      <c r="C3522" s="4">
        <v>1</v>
      </c>
      <c r="F3522">
        <v>211.27037300000001</v>
      </c>
      <c r="G3522" s="1">
        <v>3</v>
      </c>
      <c r="P3522">
        <v>2</v>
      </c>
      <c r="Q3522" t="str">
        <f>CONCATENATE(C3522,E3522,G3522,I3522)</f>
        <v>13</v>
      </c>
    </row>
    <row r="3523" spans="1:17" x14ac:dyDescent="0.25">
      <c r="A3523">
        <v>5189</v>
      </c>
      <c r="B3523">
        <v>219.281848</v>
      </c>
      <c r="C3523" s="4">
        <v>1</v>
      </c>
      <c r="F3523">
        <v>211.27037300000001</v>
      </c>
      <c r="G3523" s="1">
        <v>3</v>
      </c>
      <c r="P3523">
        <v>2</v>
      </c>
      <c r="Q3523" t="str">
        <f>CONCATENATE(C3523,E3523,G3523,I3523)</f>
        <v>13</v>
      </c>
    </row>
    <row r="3524" spans="1:17" x14ac:dyDescent="0.25">
      <c r="A3524">
        <v>5190</v>
      </c>
      <c r="F3524">
        <v>211.27037300000001</v>
      </c>
      <c r="G3524" s="1">
        <v>3</v>
      </c>
      <c r="P3524">
        <v>1</v>
      </c>
      <c r="Q3524" t="str">
        <f>CONCATENATE(C3524,E3524,G3524,I3524)</f>
        <v>3</v>
      </c>
    </row>
    <row r="3525" spans="1:17" x14ac:dyDescent="0.25">
      <c r="A3525">
        <v>5191</v>
      </c>
      <c r="D3525">
        <v>228.55822599999999</v>
      </c>
      <c r="E3525" s="2">
        <v>2</v>
      </c>
      <c r="F3525">
        <v>211.390906</v>
      </c>
      <c r="G3525" s="1">
        <v>3</v>
      </c>
      <c r="P3525">
        <v>2</v>
      </c>
      <c r="Q3525" t="str">
        <f>CONCATENATE(C3525,E3525,G3525,I3525)</f>
        <v>23</v>
      </c>
    </row>
    <row r="3526" spans="1:17" x14ac:dyDescent="0.25">
      <c r="A3526">
        <v>5192</v>
      </c>
      <c r="D3526">
        <v>228.55822599999999</v>
      </c>
      <c r="E3526" s="2">
        <v>2</v>
      </c>
      <c r="F3526">
        <v>211.63187299999998</v>
      </c>
      <c r="G3526" s="1">
        <v>3</v>
      </c>
      <c r="P3526">
        <v>2</v>
      </c>
      <c r="Q3526" t="str">
        <f>CONCATENATE(C3526,E3526,G3526,I3526)</f>
        <v>23</v>
      </c>
    </row>
    <row r="3527" spans="1:17" x14ac:dyDescent="0.25">
      <c r="A3527">
        <v>5193</v>
      </c>
      <c r="D3527">
        <v>228.55822599999999</v>
      </c>
      <c r="E3527" s="2">
        <v>2</v>
      </c>
      <c r="F3527">
        <v>211.63187299999998</v>
      </c>
      <c r="G3527" s="1">
        <v>3</v>
      </c>
      <c r="P3527">
        <v>2</v>
      </c>
      <c r="Q3527" t="str">
        <f>CONCATENATE(C3527,E3527,G3527,I3527)</f>
        <v>23</v>
      </c>
    </row>
    <row r="3528" spans="1:17" x14ac:dyDescent="0.25">
      <c r="A3528">
        <v>5194</v>
      </c>
      <c r="D3528">
        <v>228.55822599999999</v>
      </c>
      <c r="E3528" s="2">
        <v>2</v>
      </c>
      <c r="F3528">
        <v>211.63187299999998</v>
      </c>
      <c r="G3528" s="1">
        <v>3</v>
      </c>
      <c r="P3528">
        <v>2</v>
      </c>
      <c r="Q3528" t="str">
        <f>CONCATENATE(C3528,E3528,G3528,I3528)</f>
        <v>23</v>
      </c>
    </row>
    <row r="3529" spans="1:17" x14ac:dyDescent="0.25">
      <c r="A3529">
        <v>5195</v>
      </c>
      <c r="D3529">
        <v>228.55822599999999</v>
      </c>
      <c r="E3529" s="2">
        <v>2</v>
      </c>
      <c r="F3529">
        <v>211.63187299999998</v>
      </c>
      <c r="G3529" s="1">
        <v>3</v>
      </c>
      <c r="P3529">
        <v>2</v>
      </c>
      <c r="Q3529" t="str">
        <f>CONCATENATE(C3529,E3529,G3529,I3529)</f>
        <v>23</v>
      </c>
    </row>
    <row r="3530" spans="1:17" x14ac:dyDescent="0.25">
      <c r="A3530">
        <v>5196</v>
      </c>
      <c r="D3530">
        <v>228.55822599999999</v>
      </c>
      <c r="E3530" s="2">
        <v>2</v>
      </c>
      <c r="F3530">
        <v>211.87274099999999</v>
      </c>
      <c r="G3530" s="1">
        <v>3</v>
      </c>
      <c r="P3530">
        <v>2</v>
      </c>
      <c r="Q3530" t="str">
        <f>CONCATENATE(C3530,E3530,G3530,I3530)</f>
        <v>23</v>
      </c>
    </row>
    <row r="3531" spans="1:17" x14ac:dyDescent="0.25">
      <c r="A3531">
        <v>5197</v>
      </c>
      <c r="D3531">
        <v>228.55822599999999</v>
      </c>
      <c r="E3531" s="2">
        <v>2</v>
      </c>
      <c r="H3531">
        <v>219.22158300000001</v>
      </c>
      <c r="I3531" s="3">
        <v>4</v>
      </c>
      <c r="P3531">
        <v>2</v>
      </c>
      <c r="Q3531" t="str">
        <f>CONCATENATE(C3531,E3531,G3531,I3531)</f>
        <v>24</v>
      </c>
    </row>
    <row r="3532" spans="1:17" x14ac:dyDescent="0.25">
      <c r="A3532">
        <v>5198</v>
      </c>
      <c r="D3532">
        <v>228.55822599999999</v>
      </c>
      <c r="E3532" s="2">
        <v>2</v>
      </c>
      <c r="H3532">
        <v>219.22158300000001</v>
      </c>
      <c r="I3532" s="3">
        <v>4</v>
      </c>
      <c r="P3532">
        <v>2</v>
      </c>
      <c r="Q3532" t="str">
        <f>CONCATENATE(C3532,E3532,G3532,I3532)</f>
        <v>24</v>
      </c>
    </row>
    <row r="3533" spans="1:17" x14ac:dyDescent="0.25">
      <c r="A3533">
        <v>5199</v>
      </c>
      <c r="D3533">
        <v>228.55822599999999</v>
      </c>
      <c r="E3533" s="2">
        <v>2</v>
      </c>
      <c r="H3533">
        <v>219.22158300000001</v>
      </c>
      <c r="I3533" s="3">
        <v>4</v>
      </c>
      <c r="P3533">
        <v>2</v>
      </c>
      <c r="Q3533" t="str">
        <f>CONCATENATE(C3533,E3533,G3533,I3533)</f>
        <v>24</v>
      </c>
    </row>
    <row r="3534" spans="1:17" x14ac:dyDescent="0.25">
      <c r="A3534">
        <v>5200</v>
      </c>
      <c r="D3534">
        <v>228.55822599999999</v>
      </c>
      <c r="E3534" s="2">
        <v>2</v>
      </c>
      <c r="H3534">
        <v>219.22158300000001</v>
      </c>
      <c r="I3534" s="3">
        <v>4</v>
      </c>
      <c r="P3534">
        <v>2</v>
      </c>
      <c r="Q3534" t="str">
        <f>CONCATENATE(C3534,E3534,G3534,I3534)</f>
        <v>24</v>
      </c>
    </row>
    <row r="3535" spans="1:17" x14ac:dyDescent="0.25">
      <c r="A3535">
        <v>5201</v>
      </c>
      <c r="D3535">
        <v>228.55822599999999</v>
      </c>
      <c r="E3535" s="2">
        <v>2</v>
      </c>
      <c r="H3535">
        <v>219.22158300000001</v>
      </c>
      <c r="I3535" s="3">
        <v>4</v>
      </c>
      <c r="P3535">
        <v>2</v>
      </c>
      <c r="Q3535" t="str">
        <f>CONCATENATE(C3535,E3535,G3535,I3535)</f>
        <v>24</v>
      </c>
    </row>
    <row r="3536" spans="1:17" x14ac:dyDescent="0.25">
      <c r="A3536">
        <v>5202</v>
      </c>
      <c r="D3536">
        <v>228.55822599999999</v>
      </c>
      <c r="E3536" s="2">
        <v>2</v>
      </c>
      <c r="H3536">
        <v>219.22158300000001</v>
      </c>
      <c r="I3536" s="3">
        <v>4</v>
      </c>
      <c r="P3536">
        <v>2</v>
      </c>
      <c r="Q3536" t="str">
        <f>CONCATENATE(C3536,E3536,G3536,I3536)</f>
        <v>24</v>
      </c>
    </row>
    <row r="3537" spans="1:17" x14ac:dyDescent="0.25">
      <c r="A3537">
        <v>5203</v>
      </c>
      <c r="D3537">
        <v>228.55822599999999</v>
      </c>
      <c r="E3537" s="2">
        <v>2</v>
      </c>
      <c r="H3537">
        <v>219.22158300000001</v>
      </c>
      <c r="I3537" s="3">
        <v>4</v>
      </c>
      <c r="P3537">
        <v>2</v>
      </c>
      <c r="Q3537" t="str">
        <f>CONCATENATE(C3537,E3537,G3537,I3537)</f>
        <v>24</v>
      </c>
    </row>
    <row r="3538" spans="1:17" x14ac:dyDescent="0.25">
      <c r="A3538">
        <v>5204</v>
      </c>
      <c r="D3538">
        <v>228.55822599999999</v>
      </c>
      <c r="E3538" s="2">
        <v>2</v>
      </c>
      <c r="H3538">
        <v>219.22158300000001</v>
      </c>
      <c r="I3538" s="3">
        <v>4</v>
      </c>
      <c r="P3538">
        <v>2</v>
      </c>
      <c r="Q3538" t="str">
        <f>CONCATENATE(C3538,E3538,G3538,I3538)</f>
        <v>24</v>
      </c>
    </row>
    <row r="3539" spans="1:17" x14ac:dyDescent="0.25">
      <c r="A3539">
        <v>5205</v>
      </c>
      <c r="D3539">
        <v>228.55822599999999</v>
      </c>
      <c r="E3539" s="2">
        <v>2</v>
      </c>
      <c r="H3539">
        <v>219.22158300000001</v>
      </c>
      <c r="I3539" s="3">
        <v>4</v>
      </c>
      <c r="P3539">
        <v>2</v>
      </c>
      <c r="Q3539" t="str">
        <f>CONCATENATE(C3539,E3539,G3539,I3539)</f>
        <v>24</v>
      </c>
    </row>
    <row r="3540" spans="1:17" x14ac:dyDescent="0.25">
      <c r="A3540">
        <v>5206</v>
      </c>
      <c r="D3540">
        <v>228.55822599999999</v>
      </c>
      <c r="E3540" s="2">
        <v>2</v>
      </c>
      <c r="H3540">
        <v>219.22158300000001</v>
      </c>
      <c r="I3540" s="3">
        <v>4</v>
      </c>
      <c r="P3540">
        <v>2</v>
      </c>
      <c r="Q3540" t="str">
        <f>CONCATENATE(C3540,E3540,G3540,I3540)</f>
        <v>24</v>
      </c>
    </row>
    <row r="3541" spans="1:17" x14ac:dyDescent="0.25">
      <c r="A3541">
        <v>5207</v>
      </c>
      <c r="D3541">
        <v>228.55822599999999</v>
      </c>
      <c r="E3541" s="2">
        <v>2</v>
      </c>
      <c r="H3541">
        <v>219.22158300000001</v>
      </c>
      <c r="I3541" s="3">
        <v>4</v>
      </c>
      <c r="P3541">
        <v>2</v>
      </c>
      <c r="Q3541" t="str">
        <f>CONCATENATE(C3541,E3541,G3541,I3541)</f>
        <v>24</v>
      </c>
    </row>
    <row r="3542" spans="1:17" x14ac:dyDescent="0.25">
      <c r="A3542">
        <v>5208</v>
      </c>
      <c r="H3542">
        <v>219.22158300000001</v>
      </c>
      <c r="I3542" s="3">
        <v>4</v>
      </c>
      <c r="P3542">
        <v>1</v>
      </c>
      <c r="Q3542" t="str">
        <f>CONCATENATE(C3542,E3542,G3542,I3542)</f>
        <v>4</v>
      </c>
    </row>
    <row r="3543" spans="1:17" x14ac:dyDescent="0.25">
      <c r="A3543">
        <v>5209</v>
      </c>
      <c r="H3543">
        <v>219.40228200000001</v>
      </c>
      <c r="I3543" s="3">
        <v>4</v>
      </c>
      <c r="P3543">
        <v>1</v>
      </c>
      <c r="Q3543" t="str">
        <f>CONCATENATE(C3543,E3543,G3543,I3543)</f>
        <v>4</v>
      </c>
    </row>
    <row r="3544" spans="1:17" x14ac:dyDescent="0.25">
      <c r="A3544">
        <v>5210</v>
      </c>
      <c r="B3544">
        <v>237.89487</v>
      </c>
      <c r="C3544" s="4">
        <v>1</v>
      </c>
      <c r="H3544">
        <v>219.40228200000001</v>
      </c>
      <c r="I3544" s="3">
        <v>4</v>
      </c>
      <c r="P3544">
        <v>2</v>
      </c>
      <c r="Q3544" t="str">
        <f>CONCATENATE(C3544,E3544,G3544,I3544)</f>
        <v>14</v>
      </c>
    </row>
    <row r="3545" spans="1:17" x14ac:dyDescent="0.25">
      <c r="A3545">
        <v>5211</v>
      </c>
      <c r="B3545">
        <v>237.89487</v>
      </c>
      <c r="C3545" s="4">
        <v>1</v>
      </c>
      <c r="H3545">
        <v>219.52281499999998</v>
      </c>
      <c r="I3545" s="3">
        <v>4</v>
      </c>
      <c r="P3545">
        <v>2</v>
      </c>
      <c r="Q3545" t="str">
        <f>CONCATENATE(C3545,E3545,G3545,I3545)</f>
        <v>14</v>
      </c>
    </row>
    <row r="3546" spans="1:17" x14ac:dyDescent="0.25">
      <c r="A3546">
        <v>5212</v>
      </c>
      <c r="B3546">
        <v>237.89487</v>
      </c>
      <c r="C3546" s="4">
        <v>1</v>
      </c>
      <c r="H3546">
        <v>219.52281499999998</v>
      </c>
      <c r="I3546" s="3">
        <v>4</v>
      </c>
      <c r="P3546">
        <v>2</v>
      </c>
      <c r="Q3546" t="str">
        <f>CONCATENATE(C3546,E3546,G3546,I3546)</f>
        <v>14</v>
      </c>
    </row>
    <row r="3547" spans="1:17" x14ac:dyDescent="0.25">
      <c r="A3547">
        <v>5213</v>
      </c>
      <c r="B3547">
        <v>237.89487</v>
      </c>
      <c r="C3547" s="4">
        <v>1</v>
      </c>
      <c r="H3547">
        <v>219.52281499999998</v>
      </c>
      <c r="I3547" s="3">
        <v>4</v>
      </c>
      <c r="P3547">
        <v>2</v>
      </c>
      <c r="Q3547" t="str">
        <f>CONCATENATE(C3547,E3547,G3547,I3547)</f>
        <v>14</v>
      </c>
    </row>
    <row r="3548" spans="1:17" x14ac:dyDescent="0.25">
      <c r="A3548">
        <v>5214</v>
      </c>
      <c r="B3548">
        <v>237.89487</v>
      </c>
      <c r="C3548" s="4">
        <v>1</v>
      </c>
      <c r="H3548">
        <v>219.643248</v>
      </c>
      <c r="I3548" s="3">
        <v>4</v>
      </c>
      <c r="P3548">
        <v>2</v>
      </c>
      <c r="Q3548" t="str">
        <f>CONCATENATE(C3548,E3548,G3548,I3548)</f>
        <v>14</v>
      </c>
    </row>
    <row r="3549" spans="1:17" x14ac:dyDescent="0.25">
      <c r="A3549">
        <v>5215</v>
      </c>
      <c r="B3549">
        <v>237.89487</v>
      </c>
      <c r="C3549" s="4">
        <v>1</v>
      </c>
      <c r="H3549">
        <v>219.76368199999999</v>
      </c>
      <c r="I3549" s="3">
        <v>4</v>
      </c>
      <c r="P3549">
        <v>2</v>
      </c>
      <c r="Q3549" t="str">
        <f>CONCATENATE(C3549,E3549,G3549,I3549)</f>
        <v>14</v>
      </c>
    </row>
    <row r="3550" spans="1:17" x14ac:dyDescent="0.25">
      <c r="A3550">
        <v>5216</v>
      </c>
      <c r="B3550">
        <v>237.89487</v>
      </c>
      <c r="C3550" s="4">
        <v>1</v>
      </c>
      <c r="P3550">
        <v>1</v>
      </c>
      <c r="Q3550" t="str">
        <f>CONCATENATE(C3550,E3550,G3550,I3550)</f>
        <v>1</v>
      </c>
    </row>
    <row r="3551" spans="1:17" x14ac:dyDescent="0.25">
      <c r="A3551">
        <v>5217</v>
      </c>
      <c r="B3551">
        <v>237.89487</v>
      </c>
      <c r="C3551" s="4">
        <v>1</v>
      </c>
      <c r="P3551">
        <v>1</v>
      </c>
      <c r="Q3551" t="str">
        <f>CONCATENATE(C3551,E3551,G3551,I3551)</f>
        <v>1</v>
      </c>
    </row>
    <row r="3552" spans="1:17" x14ac:dyDescent="0.25">
      <c r="A3552">
        <v>5218</v>
      </c>
      <c r="B3552">
        <v>237.89487</v>
      </c>
      <c r="C3552" s="4">
        <v>1</v>
      </c>
      <c r="F3552">
        <v>228.437693</v>
      </c>
      <c r="G3552" s="1">
        <v>3</v>
      </c>
      <c r="P3552">
        <v>2</v>
      </c>
      <c r="Q3552" t="str">
        <f>CONCATENATE(C3552,E3552,G3552,I3552)</f>
        <v>13</v>
      </c>
    </row>
    <row r="3553" spans="1:17" x14ac:dyDescent="0.25">
      <c r="A3553">
        <v>5219</v>
      </c>
      <c r="B3553">
        <v>237.89487</v>
      </c>
      <c r="C3553" s="4">
        <v>1</v>
      </c>
      <c r="F3553">
        <v>228.437693</v>
      </c>
      <c r="G3553" s="1">
        <v>3</v>
      </c>
      <c r="P3553">
        <v>2</v>
      </c>
      <c r="Q3553" t="str">
        <f>CONCATENATE(C3553,E3553,G3553,I3553)</f>
        <v>13</v>
      </c>
    </row>
    <row r="3554" spans="1:17" x14ac:dyDescent="0.25">
      <c r="A3554">
        <v>5220</v>
      </c>
      <c r="B3554">
        <v>237.89487</v>
      </c>
      <c r="C3554" s="4">
        <v>1</v>
      </c>
      <c r="F3554">
        <v>228.437693</v>
      </c>
      <c r="G3554" s="1">
        <v>3</v>
      </c>
      <c r="P3554">
        <v>2</v>
      </c>
      <c r="Q3554" t="str">
        <f>CONCATENATE(C3554,E3554,G3554,I3554)</f>
        <v>13</v>
      </c>
    </row>
    <row r="3555" spans="1:17" x14ac:dyDescent="0.25">
      <c r="A3555">
        <v>5221</v>
      </c>
      <c r="B3555">
        <v>237.89487</v>
      </c>
      <c r="C3555" s="4">
        <v>1</v>
      </c>
      <c r="F3555">
        <v>228.437693</v>
      </c>
      <c r="G3555" s="1">
        <v>3</v>
      </c>
      <c r="P3555">
        <v>2</v>
      </c>
      <c r="Q3555" t="str">
        <f>CONCATENATE(C3555,E3555,G3555,I3555)</f>
        <v>13</v>
      </c>
    </row>
    <row r="3556" spans="1:17" x14ac:dyDescent="0.25">
      <c r="A3556">
        <v>5222</v>
      </c>
      <c r="B3556">
        <v>237.89487</v>
      </c>
      <c r="C3556" s="4">
        <v>1</v>
      </c>
      <c r="F3556">
        <v>228.437693</v>
      </c>
      <c r="G3556" s="1">
        <v>3</v>
      </c>
      <c r="P3556">
        <v>2</v>
      </c>
      <c r="Q3556" t="str">
        <f>CONCATENATE(C3556,E3556,G3556,I3556)</f>
        <v>13</v>
      </c>
    </row>
    <row r="3557" spans="1:17" x14ac:dyDescent="0.25">
      <c r="A3557">
        <v>5223</v>
      </c>
      <c r="B3557">
        <v>237.89487</v>
      </c>
      <c r="C3557" s="4">
        <v>1</v>
      </c>
      <c r="F3557">
        <v>228.437693</v>
      </c>
      <c r="G3557" s="1">
        <v>3</v>
      </c>
      <c r="P3557">
        <v>2</v>
      </c>
      <c r="Q3557" t="str">
        <f>CONCATENATE(C3557,E3557,G3557,I3557)</f>
        <v>13</v>
      </c>
    </row>
    <row r="3558" spans="1:17" x14ac:dyDescent="0.25">
      <c r="A3558">
        <v>5224</v>
      </c>
      <c r="B3558">
        <v>237.89487</v>
      </c>
      <c r="C3558" s="4">
        <v>1</v>
      </c>
      <c r="F3558">
        <v>228.437693</v>
      </c>
      <c r="G3558" s="1">
        <v>3</v>
      </c>
      <c r="P3558">
        <v>2</v>
      </c>
      <c r="Q3558" t="str">
        <f>CONCATENATE(C3558,E3558,G3558,I3558)</f>
        <v>13</v>
      </c>
    </row>
    <row r="3559" spans="1:17" x14ac:dyDescent="0.25">
      <c r="A3559">
        <v>5225</v>
      </c>
      <c r="B3559">
        <v>237.89487</v>
      </c>
      <c r="C3559" s="4">
        <v>1</v>
      </c>
      <c r="F3559">
        <v>228.437693</v>
      </c>
      <c r="G3559" s="1">
        <v>3</v>
      </c>
      <c r="P3559">
        <v>2</v>
      </c>
      <c r="Q3559" t="str">
        <f>CONCATENATE(C3559,E3559,G3559,I3559)</f>
        <v>13</v>
      </c>
    </row>
    <row r="3560" spans="1:17" x14ac:dyDescent="0.25">
      <c r="A3560">
        <v>5226</v>
      </c>
      <c r="B3560">
        <v>237.89487</v>
      </c>
      <c r="C3560" s="4">
        <v>1</v>
      </c>
      <c r="F3560">
        <v>228.437693</v>
      </c>
      <c r="G3560" s="1">
        <v>3</v>
      </c>
      <c r="P3560">
        <v>2</v>
      </c>
      <c r="Q3560" t="str">
        <f>CONCATENATE(C3560,E3560,G3560,I3560)</f>
        <v>13</v>
      </c>
    </row>
    <row r="3561" spans="1:17" x14ac:dyDescent="0.25">
      <c r="A3561">
        <v>5227</v>
      </c>
      <c r="B3561">
        <v>237.89487</v>
      </c>
      <c r="C3561" s="4">
        <v>1</v>
      </c>
      <c r="F3561">
        <v>228.437693</v>
      </c>
      <c r="G3561" s="1">
        <v>3</v>
      </c>
      <c r="P3561">
        <v>2</v>
      </c>
      <c r="Q3561" t="str">
        <f>CONCATENATE(C3561,E3561,G3561,I3561)</f>
        <v>13</v>
      </c>
    </row>
    <row r="3562" spans="1:17" x14ac:dyDescent="0.25">
      <c r="A3562">
        <v>5228</v>
      </c>
      <c r="B3562">
        <v>237.89487</v>
      </c>
      <c r="C3562" s="4">
        <v>1</v>
      </c>
      <c r="F3562">
        <v>228.437693</v>
      </c>
      <c r="G3562" s="1">
        <v>3</v>
      </c>
      <c r="P3562">
        <v>2</v>
      </c>
      <c r="Q3562" t="str">
        <f>CONCATENATE(C3562,E3562,G3562,I3562)</f>
        <v>13</v>
      </c>
    </row>
    <row r="3563" spans="1:17" x14ac:dyDescent="0.25">
      <c r="A3563">
        <v>5229</v>
      </c>
      <c r="B3563">
        <v>237.89487</v>
      </c>
      <c r="C3563" s="4">
        <v>1</v>
      </c>
      <c r="F3563">
        <v>228.437693</v>
      </c>
      <c r="G3563" s="1">
        <v>3</v>
      </c>
      <c r="P3563">
        <v>2</v>
      </c>
      <c r="Q3563" t="str">
        <f>CONCATENATE(C3563,E3563,G3563,I3563)</f>
        <v>13</v>
      </c>
    </row>
    <row r="3564" spans="1:17" x14ac:dyDescent="0.25">
      <c r="A3564">
        <v>5230</v>
      </c>
      <c r="F3564">
        <v>228.437693</v>
      </c>
      <c r="G3564" s="1">
        <v>3</v>
      </c>
      <c r="P3564">
        <v>1</v>
      </c>
      <c r="Q3564" t="str">
        <f>CONCATENATE(C3564,E3564,G3564,I3564)</f>
        <v>3</v>
      </c>
    </row>
    <row r="3565" spans="1:17" x14ac:dyDescent="0.25">
      <c r="A3565">
        <v>5231</v>
      </c>
      <c r="D3565">
        <v>246.50861399999999</v>
      </c>
      <c r="E3565" s="2">
        <v>2</v>
      </c>
      <c r="F3565">
        <v>228.437693</v>
      </c>
      <c r="G3565" s="1">
        <v>3</v>
      </c>
      <c r="P3565">
        <v>2</v>
      </c>
      <c r="Q3565" t="str">
        <f>CONCATENATE(C3565,E3565,G3565,I3565)</f>
        <v>23</v>
      </c>
    </row>
    <row r="3566" spans="1:17" x14ac:dyDescent="0.25">
      <c r="A3566">
        <v>5232</v>
      </c>
      <c r="D3566">
        <v>246.50861399999999</v>
      </c>
      <c r="E3566" s="2">
        <v>2</v>
      </c>
      <c r="F3566">
        <v>228.437693</v>
      </c>
      <c r="G3566" s="1">
        <v>3</v>
      </c>
      <c r="P3566">
        <v>2</v>
      </c>
      <c r="Q3566" t="str">
        <f>CONCATENATE(C3566,E3566,G3566,I3566)</f>
        <v>23</v>
      </c>
    </row>
    <row r="3567" spans="1:17" x14ac:dyDescent="0.25">
      <c r="A3567">
        <v>5233</v>
      </c>
      <c r="D3567">
        <v>246.50861399999999</v>
      </c>
      <c r="E3567" s="2">
        <v>2</v>
      </c>
      <c r="F3567">
        <v>228.437693</v>
      </c>
      <c r="G3567" s="1">
        <v>3</v>
      </c>
      <c r="P3567">
        <v>2</v>
      </c>
      <c r="Q3567" t="str">
        <f>CONCATENATE(C3567,E3567,G3567,I3567)</f>
        <v>23</v>
      </c>
    </row>
    <row r="3568" spans="1:17" x14ac:dyDescent="0.25">
      <c r="A3568">
        <v>5234</v>
      </c>
      <c r="D3568">
        <v>246.50861399999999</v>
      </c>
      <c r="E3568" s="2">
        <v>2</v>
      </c>
      <c r="F3568">
        <v>228.437693</v>
      </c>
      <c r="G3568" s="1">
        <v>3</v>
      </c>
      <c r="P3568">
        <v>2</v>
      </c>
      <c r="Q3568" t="str">
        <f>CONCATENATE(C3568,E3568,G3568,I3568)</f>
        <v>23</v>
      </c>
    </row>
    <row r="3569" spans="1:17" x14ac:dyDescent="0.25">
      <c r="A3569">
        <v>5235</v>
      </c>
      <c r="D3569">
        <v>246.50861399999999</v>
      </c>
      <c r="E3569" s="2">
        <v>2</v>
      </c>
      <c r="F3569">
        <v>228.437693</v>
      </c>
      <c r="G3569" s="1">
        <v>3</v>
      </c>
      <c r="P3569">
        <v>2</v>
      </c>
      <c r="Q3569" t="str">
        <f>CONCATENATE(C3569,E3569,G3569,I3569)</f>
        <v>23</v>
      </c>
    </row>
    <row r="3570" spans="1:17" x14ac:dyDescent="0.25">
      <c r="A3570">
        <v>5236</v>
      </c>
      <c r="D3570">
        <v>246.50861399999999</v>
      </c>
      <c r="E3570" s="2">
        <v>2</v>
      </c>
      <c r="F3570">
        <v>228.437693</v>
      </c>
      <c r="G3570" s="1">
        <v>3</v>
      </c>
      <c r="P3570">
        <v>2</v>
      </c>
      <c r="Q3570" t="str">
        <f>CONCATENATE(C3570,E3570,G3570,I3570)</f>
        <v>23</v>
      </c>
    </row>
    <row r="3571" spans="1:17" x14ac:dyDescent="0.25">
      <c r="A3571">
        <v>5237</v>
      </c>
      <c r="D3571">
        <v>246.50861399999999</v>
      </c>
      <c r="E3571" s="2">
        <v>2</v>
      </c>
      <c r="F3571">
        <v>228.437693</v>
      </c>
      <c r="G3571" s="1">
        <v>3</v>
      </c>
      <c r="H3571">
        <v>236.62986799999999</v>
      </c>
      <c r="I3571" s="3">
        <v>4</v>
      </c>
      <c r="P3571">
        <v>3</v>
      </c>
      <c r="Q3571" t="str">
        <f>CONCATENATE(C3571,E3571,G3571,I3571)</f>
        <v>234</v>
      </c>
    </row>
    <row r="3572" spans="1:17" x14ac:dyDescent="0.25">
      <c r="A3572">
        <v>5238</v>
      </c>
      <c r="D3572">
        <v>246.50861399999999</v>
      </c>
      <c r="E3572" s="2">
        <v>2</v>
      </c>
      <c r="H3572">
        <v>236.62986799999999</v>
      </c>
      <c r="I3572" s="3">
        <v>4</v>
      </c>
      <c r="P3572">
        <v>2</v>
      </c>
      <c r="Q3572" t="str">
        <f>CONCATENATE(C3572,E3572,G3572,I3572)</f>
        <v>24</v>
      </c>
    </row>
    <row r="3573" spans="1:17" x14ac:dyDescent="0.25">
      <c r="A3573">
        <v>5239</v>
      </c>
      <c r="D3573">
        <v>246.50861399999999</v>
      </c>
      <c r="E3573" s="2">
        <v>2</v>
      </c>
      <c r="H3573">
        <v>236.62986799999999</v>
      </c>
      <c r="I3573" s="3">
        <v>4</v>
      </c>
      <c r="P3573">
        <v>2</v>
      </c>
      <c r="Q3573" t="str">
        <f>CONCATENATE(C3573,E3573,G3573,I3573)</f>
        <v>24</v>
      </c>
    </row>
    <row r="3574" spans="1:17" x14ac:dyDescent="0.25">
      <c r="A3574">
        <v>5240</v>
      </c>
      <c r="D3574">
        <v>246.50861399999999</v>
      </c>
      <c r="E3574" s="2">
        <v>2</v>
      </c>
      <c r="H3574">
        <v>236.62986799999999</v>
      </c>
      <c r="I3574" s="3">
        <v>4</v>
      </c>
      <c r="P3574">
        <v>2</v>
      </c>
      <c r="Q3574" t="str">
        <f>CONCATENATE(C3574,E3574,G3574,I3574)</f>
        <v>24</v>
      </c>
    </row>
    <row r="3575" spans="1:17" x14ac:dyDescent="0.25">
      <c r="A3575">
        <v>5241</v>
      </c>
      <c r="D3575">
        <v>246.50861399999999</v>
      </c>
      <c r="E3575" s="2">
        <v>2</v>
      </c>
      <c r="H3575">
        <v>236.62986799999999</v>
      </c>
      <c r="I3575" s="3">
        <v>4</v>
      </c>
      <c r="P3575">
        <v>2</v>
      </c>
      <c r="Q3575" t="str">
        <f>CONCATENATE(C3575,E3575,G3575,I3575)</f>
        <v>24</v>
      </c>
    </row>
    <row r="3576" spans="1:17" x14ac:dyDescent="0.25">
      <c r="A3576">
        <v>5242</v>
      </c>
      <c r="D3576">
        <v>246.50861399999999</v>
      </c>
      <c r="E3576" s="2">
        <v>2</v>
      </c>
      <c r="H3576">
        <v>236.62986799999999</v>
      </c>
      <c r="I3576" s="3">
        <v>4</v>
      </c>
      <c r="P3576">
        <v>2</v>
      </c>
      <c r="Q3576" t="str">
        <f>CONCATENATE(C3576,E3576,G3576,I3576)</f>
        <v>24</v>
      </c>
    </row>
    <row r="3577" spans="1:17" x14ac:dyDescent="0.25">
      <c r="A3577">
        <v>5243</v>
      </c>
      <c r="D3577">
        <v>246.50861399999999</v>
      </c>
      <c r="E3577" s="2">
        <v>2</v>
      </c>
      <c r="H3577">
        <v>236.62986799999999</v>
      </c>
      <c r="I3577" s="3">
        <v>4</v>
      </c>
      <c r="P3577">
        <v>2</v>
      </c>
      <c r="Q3577" t="str">
        <f>CONCATENATE(C3577,E3577,G3577,I3577)</f>
        <v>24</v>
      </c>
    </row>
    <row r="3578" spans="1:17" x14ac:dyDescent="0.25">
      <c r="A3578">
        <v>5244</v>
      </c>
      <c r="D3578">
        <v>246.50861399999999</v>
      </c>
      <c r="E3578" s="2">
        <v>2</v>
      </c>
      <c r="H3578">
        <v>236.62986799999999</v>
      </c>
      <c r="I3578" s="3">
        <v>4</v>
      </c>
      <c r="P3578">
        <v>2</v>
      </c>
      <c r="Q3578" t="str">
        <f>CONCATENATE(C3578,E3578,G3578,I3578)</f>
        <v>24</v>
      </c>
    </row>
    <row r="3579" spans="1:17" x14ac:dyDescent="0.25">
      <c r="A3579">
        <v>5245</v>
      </c>
      <c r="D3579">
        <v>246.50861399999999</v>
      </c>
      <c r="E3579" s="2">
        <v>2</v>
      </c>
      <c r="H3579">
        <v>236.62986799999999</v>
      </c>
      <c r="I3579" s="3">
        <v>4</v>
      </c>
      <c r="P3579">
        <v>2</v>
      </c>
      <c r="Q3579" t="str">
        <f>CONCATENATE(C3579,E3579,G3579,I3579)</f>
        <v>24</v>
      </c>
    </row>
    <row r="3580" spans="1:17" x14ac:dyDescent="0.25">
      <c r="A3580">
        <v>5246</v>
      </c>
      <c r="D3580">
        <v>246.50861399999999</v>
      </c>
      <c r="E3580" s="2">
        <v>2</v>
      </c>
      <c r="H3580">
        <v>236.62986799999999</v>
      </c>
      <c r="I3580" s="3">
        <v>4</v>
      </c>
      <c r="P3580">
        <v>2</v>
      </c>
      <c r="Q3580" t="str">
        <f>CONCATENATE(C3580,E3580,G3580,I3580)</f>
        <v>24</v>
      </c>
    </row>
    <row r="3581" spans="1:17" x14ac:dyDescent="0.25">
      <c r="A3581">
        <v>5247</v>
      </c>
      <c r="D3581">
        <v>246.50861399999999</v>
      </c>
      <c r="E3581" s="2">
        <v>2</v>
      </c>
      <c r="H3581">
        <v>236.62986799999999</v>
      </c>
      <c r="I3581" s="3">
        <v>4</v>
      </c>
      <c r="P3581">
        <v>2</v>
      </c>
      <c r="Q3581" t="str">
        <f>CONCATENATE(C3581,E3581,G3581,I3581)</f>
        <v>24</v>
      </c>
    </row>
    <row r="3582" spans="1:17" x14ac:dyDescent="0.25">
      <c r="A3582">
        <v>5248</v>
      </c>
      <c r="D3582">
        <v>246.50861399999999</v>
      </c>
      <c r="E3582" s="2">
        <v>2</v>
      </c>
      <c r="H3582">
        <v>236.62986799999999</v>
      </c>
      <c r="I3582" s="3">
        <v>4</v>
      </c>
      <c r="P3582">
        <v>2</v>
      </c>
      <c r="Q3582" t="str">
        <f>CONCATENATE(C3582,E3582,G3582,I3582)</f>
        <v>24</v>
      </c>
    </row>
    <row r="3583" spans="1:17" x14ac:dyDescent="0.25">
      <c r="A3583">
        <v>5249</v>
      </c>
      <c r="D3583">
        <v>246.50861399999999</v>
      </c>
      <c r="E3583" s="2">
        <v>2</v>
      </c>
      <c r="H3583">
        <v>236.62986799999999</v>
      </c>
      <c r="I3583" s="3">
        <v>4</v>
      </c>
      <c r="P3583">
        <v>2</v>
      </c>
      <c r="Q3583" t="str">
        <f>CONCATENATE(C3583,E3583,G3583,I3583)</f>
        <v>24</v>
      </c>
    </row>
    <row r="3584" spans="1:17" x14ac:dyDescent="0.25">
      <c r="A3584">
        <v>5250</v>
      </c>
      <c r="D3584">
        <v>246.50861399999999</v>
      </c>
      <c r="E3584" s="2">
        <v>2</v>
      </c>
      <c r="H3584">
        <v>236.62986799999999</v>
      </c>
      <c r="I3584" s="3">
        <v>4</v>
      </c>
      <c r="P3584">
        <v>2</v>
      </c>
      <c r="Q3584" t="str">
        <f>CONCATENATE(C3584,E3584,G3584,I3584)</f>
        <v>24</v>
      </c>
    </row>
    <row r="3585" spans="1:17" x14ac:dyDescent="0.25">
      <c r="A3585">
        <v>5251</v>
      </c>
      <c r="B3585">
        <v>254.58025599999999</v>
      </c>
      <c r="C3585" s="4">
        <v>1</v>
      </c>
      <c r="H3585">
        <v>236.62986799999999</v>
      </c>
      <c r="I3585" s="3">
        <v>4</v>
      </c>
      <c r="P3585">
        <v>2</v>
      </c>
      <c r="Q3585" t="str">
        <f>CONCATENATE(C3585,E3585,G3585,I3585)</f>
        <v>14</v>
      </c>
    </row>
    <row r="3586" spans="1:17" x14ac:dyDescent="0.25">
      <c r="A3586">
        <v>5252</v>
      </c>
      <c r="B3586">
        <v>254.58025599999999</v>
      </c>
      <c r="C3586" s="4">
        <v>1</v>
      </c>
      <c r="H3586">
        <v>236.569602</v>
      </c>
      <c r="I3586" s="3">
        <v>4</v>
      </c>
      <c r="P3586">
        <v>2</v>
      </c>
      <c r="Q3586" t="str">
        <f>CONCATENATE(C3586,E3586,G3586,I3586)</f>
        <v>14</v>
      </c>
    </row>
    <row r="3587" spans="1:17" x14ac:dyDescent="0.25">
      <c r="A3587">
        <v>5253</v>
      </c>
      <c r="B3587">
        <v>254.58025599999999</v>
      </c>
      <c r="C3587" s="4">
        <v>1</v>
      </c>
      <c r="H3587">
        <v>236.81056899999999</v>
      </c>
      <c r="I3587" s="3">
        <v>4</v>
      </c>
      <c r="P3587">
        <v>2</v>
      </c>
      <c r="Q3587" t="str">
        <f>CONCATENATE(C3587,E3587,G3587,I3587)</f>
        <v>14</v>
      </c>
    </row>
    <row r="3588" spans="1:17" x14ac:dyDescent="0.25">
      <c r="A3588">
        <v>5254</v>
      </c>
      <c r="B3588">
        <v>254.58025599999999</v>
      </c>
      <c r="C3588" s="4">
        <v>1</v>
      </c>
      <c r="H3588">
        <v>236.81056899999999</v>
      </c>
      <c r="I3588" s="3">
        <v>4</v>
      </c>
      <c r="P3588">
        <v>2</v>
      </c>
      <c r="Q3588" t="str">
        <f>CONCATENATE(C3588,E3588,G3588,I3588)</f>
        <v>14</v>
      </c>
    </row>
    <row r="3589" spans="1:17" x14ac:dyDescent="0.25">
      <c r="A3589">
        <v>5255</v>
      </c>
      <c r="B3589">
        <v>254.58025599999999</v>
      </c>
      <c r="C3589" s="4">
        <v>1</v>
      </c>
      <c r="H3589">
        <v>236.99126899999999</v>
      </c>
      <c r="I3589" s="3">
        <v>4</v>
      </c>
      <c r="P3589">
        <v>2</v>
      </c>
      <c r="Q3589" t="str">
        <f>CONCATENATE(C3589,E3589,G3589,I3589)</f>
        <v>14</v>
      </c>
    </row>
    <row r="3590" spans="1:17" x14ac:dyDescent="0.25">
      <c r="A3590">
        <v>5256</v>
      </c>
      <c r="B3590">
        <v>254.58025599999999</v>
      </c>
      <c r="C3590" s="4">
        <v>1</v>
      </c>
      <c r="H3590">
        <v>236.99126899999999</v>
      </c>
      <c r="I3590" s="3">
        <v>4</v>
      </c>
      <c r="P3590">
        <v>2</v>
      </c>
      <c r="Q3590" t="str">
        <f>CONCATENATE(C3590,E3590,G3590,I3590)</f>
        <v>14</v>
      </c>
    </row>
    <row r="3591" spans="1:17" x14ac:dyDescent="0.25">
      <c r="A3591">
        <v>5257</v>
      </c>
      <c r="B3591">
        <v>254.58025599999999</v>
      </c>
      <c r="C3591" s="4">
        <v>1</v>
      </c>
      <c r="H3591">
        <v>236.99126899999999</v>
      </c>
      <c r="I3591" s="3">
        <v>4</v>
      </c>
      <c r="P3591">
        <v>2</v>
      </c>
      <c r="Q3591" t="str">
        <f>CONCATENATE(C3591,E3591,G3591,I3591)</f>
        <v>14</v>
      </c>
    </row>
    <row r="3592" spans="1:17" x14ac:dyDescent="0.25">
      <c r="A3592">
        <v>5258</v>
      </c>
      <c r="B3592">
        <v>254.58025599999999</v>
      </c>
      <c r="C3592" s="4">
        <v>1</v>
      </c>
      <c r="H3592">
        <v>236.99126899999999</v>
      </c>
      <c r="I3592" s="3">
        <v>4</v>
      </c>
      <c r="P3592">
        <v>2</v>
      </c>
      <c r="Q3592" t="str">
        <f>CONCATENATE(C3592,E3592,G3592,I3592)</f>
        <v>14</v>
      </c>
    </row>
    <row r="3593" spans="1:17" x14ac:dyDescent="0.25">
      <c r="A3593">
        <v>5259</v>
      </c>
      <c r="B3593">
        <v>254.58025599999999</v>
      </c>
      <c r="C3593" s="4">
        <v>1</v>
      </c>
      <c r="F3593">
        <v>244.88221299999998</v>
      </c>
      <c r="G3593" s="1">
        <v>3</v>
      </c>
      <c r="H3593">
        <v>236.99126899999999</v>
      </c>
      <c r="I3593" s="3">
        <v>4</v>
      </c>
      <c r="P3593">
        <v>3</v>
      </c>
      <c r="Q3593" t="str">
        <f>CONCATENATE(C3593,E3593,G3593,I3593)</f>
        <v>134</v>
      </c>
    </row>
    <row r="3594" spans="1:17" x14ac:dyDescent="0.25">
      <c r="A3594">
        <v>5260</v>
      </c>
      <c r="B3594">
        <v>254.58025599999999</v>
      </c>
      <c r="C3594" s="4">
        <v>1</v>
      </c>
      <c r="F3594">
        <v>244.88221299999998</v>
      </c>
      <c r="G3594" s="1">
        <v>3</v>
      </c>
      <c r="P3594">
        <v>2</v>
      </c>
      <c r="Q3594" t="str">
        <f>CONCATENATE(C3594,E3594,G3594,I3594)</f>
        <v>13</v>
      </c>
    </row>
    <row r="3595" spans="1:17" x14ac:dyDescent="0.25">
      <c r="A3595">
        <v>5261</v>
      </c>
      <c r="B3595">
        <v>254.58025599999999</v>
      </c>
      <c r="C3595" s="4">
        <v>1</v>
      </c>
      <c r="F3595">
        <v>244.88221299999998</v>
      </c>
      <c r="G3595" s="1">
        <v>3</v>
      </c>
      <c r="P3595">
        <v>2</v>
      </c>
      <c r="Q3595" t="str">
        <f>CONCATENATE(C3595,E3595,G3595,I3595)</f>
        <v>13</v>
      </c>
    </row>
    <row r="3596" spans="1:17" x14ac:dyDescent="0.25">
      <c r="A3596">
        <v>5262</v>
      </c>
      <c r="B3596">
        <v>254.58025599999999</v>
      </c>
      <c r="C3596" s="4">
        <v>1</v>
      </c>
      <c r="F3596">
        <v>244.88221299999998</v>
      </c>
      <c r="G3596" s="1">
        <v>3</v>
      </c>
      <c r="P3596">
        <v>2</v>
      </c>
      <c r="Q3596" t="str">
        <f>CONCATENATE(C3596,E3596,G3596,I3596)</f>
        <v>13</v>
      </c>
    </row>
    <row r="3597" spans="1:17" x14ac:dyDescent="0.25">
      <c r="A3597">
        <v>5263</v>
      </c>
      <c r="B3597">
        <v>254.58025599999999</v>
      </c>
      <c r="C3597" s="4">
        <v>1</v>
      </c>
      <c r="F3597">
        <v>244.88221299999998</v>
      </c>
      <c r="G3597" s="1">
        <v>3</v>
      </c>
      <c r="P3597">
        <v>2</v>
      </c>
      <c r="Q3597" t="str">
        <f>CONCATENATE(C3597,E3597,G3597,I3597)</f>
        <v>13</v>
      </c>
    </row>
    <row r="3598" spans="1:17" x14ac:dyDescent="0.25">
      <c r="A3598">
        <v>5264</v>
      </c>
      <c r="B3598">
        <v>254.58025599999999</v>
      </c>
      <c r="C3598" s="4">
        <v>1</v>
      </c>
      <c r="F3598">
        <v>244.88221299999998</v>
      </c>
      <c r="G3598" s="1">
        <v>3</v>
      </c>
      <c r="P3598">
        <v>2</v>
      </c>
      <c r="Q3598" t="str">
        <f>CONCATENATE(C3598,E3598,G3598,I3598)</f>
        <v>13</v>
      </c>
    </row>
    <row r="3599" spans="1:17" x14ac:dyDescent="0.25">
      <c r="A3599">
        <v>5265</v>
      </c>
      <c r="B3599">
        <v>254.58025599999999</v>
      </c>
      <c r="C3599" s="4">
        <v>1</v>
      </c>
      <c r="F3599">
        <v>244.88221299999998</v>
      </c>
      <c r="G3599" s="1">
        <v>3</v>
      </c>
      <c r="P3599">
        <v>2</v>
      </c>
      <c r="Q3599" t="str">
        <f>CONCATENATE(C3599,E3599,G3599,I3599)</f>
        <v>13</v>
      </c>
    </row>
    <row r="3600" spans="1:17" x14ac:dyDescent="0.25">
      <c r="A3600">
        <v>5266</v>
      </c>
      <c r="B3600">
        <v>254.58025599999999</v>
      </c>
      <c r="C3600" s="4">
        <v>1</v>
      </c>
      <c r="F3600">
        <v>244.88221299999998</v>
      </c>
      <c r="G3600" s="1">
        <v>3</v>
      </c>
      <c r="P3600">
        <v>2</v>
      </c>
      <c r="Q3600" t="str">
        <f>CONCATENATE(C3600,E3600,G3600,I3600)</f>
        <v>13</v>
      </c>
    </row>
    <row r="3601" spans="1:17" x14ac:dyDescent="0.25">
      <c r="A3601">
        <v>5267</v>
      </c>
      <c r="B3601">
        <v>254.58025599999999</v>
      </c>
      <c r="C3601" s="4">
        <v>1</v>
      </c>
      <c r="F3601">
        <v>244.88221299999998</v>
      </c>
      <c r="G3601" s="1">
        <v>3</v>
      </c>
      <c r="P3601">
        <v>2</v>
      </c>
      <c r="Q3601" t="str">
        <f>CONCATENATE(C3601,E3601,G3601,I3601)</f>
        <v>13</v>
      </c>
    </row>
    <row r="3602" spans="1:17" x14ac:dyDescent="0.25">
      <c r="A3602">
        <v>5268</v>
      </c>
      <c r="B3602">
        <v>254.58025599999999</v>
      </c>
      <c r="C3602" s="4">
        <v>1</v>
      </c>
      <c r="F3602">
        <v>244.88221299999998</v>
      </c>
      <c r="G3602" s="1">
        <v>3</v>
      </c>
      <c r="P3602">
        <v>2</v>
      </c>
      <c r="Q3602" t="str">
        <f>CONCATENATE(C3602,E3602,G3602,I3602)</f>
        <v>13</v>
      </c>
    </row>
    <row r="3603" spans="1:17" x14ac:dyDescent="0.25">
      <c r="A3603">
        <v>5269</v>
      </c>
      <c r="B3603">
        <v>254.51999000000001</v>
      </c>
      <c r="C3603" s="4">
        <v>1</v>
      </c>
      <c r="F3603">
        <v>244.88221299999998</v>
      </c>
      <c r="G3603" s="1">
        <v>3</v>
      </c>
      <c r="P3603">
        <v>2</v>
      </c>
      <c r="Q3603" t="str">
        <f>CONCATENATE(C3603,E3603,G3603,I3603)</f>
        <v>13</v>
      </c>
    </row>
    <row r="3604" spans="1:17" x14ac:dyDescent="0.25">
      <c r="A3604">
        <v>5270</v>
      </c>
      <c r="B3604">
        <v>254.51999000000001</v>
      </c>
      <c r="C3604" s="4">
        <v>1</v>
      </c>
      <c r="F3604">
        <v>244.88221299999998</v>
      </c>
      <c r="G3604" s="1">
        <v>3</v>
      </c>
      <c r="P3604">
        <v>2</v>
      </c>
      <c r="Q3604" t="str">
        <f>CONCATENATE(C3604,E3604,G3604,I3604)</f>
        <v>13</v>
      </c>
    </row>
    <row r="3605" spans="1:17" x14ac:dyDescent="0.25">
      <c r="A3605">
        <v>5271</v>
      </c>
      <c r="B3605">
        <v>254.51999000000001</v>
      </c>
      <c r="C3605" s="4">
        <v>1</v>
      </c>
      <c r="D3605">
        <v>261.08576399999998</v>
      </c>
      <c r="E3605" s="2">
        <v>2</v>
      </c>
      <c r="F3605">
        <v>244.88221299999998</v>
      </c>
      <c r="G3605" s="1">
        <v>3</v>
      </c>
      <c r="P3605">
        <v>3</v>
      </c>
      <c r="Q3605" t="str">
        <f>CONCATENATE(C3605,E3605,G3605,I3605)</f>
        <v>123</v>
      </c>
    </row>
    <row r="3606" spans="1:17" x14ac:dyDescent="0.25">
      <c r="A3606">
        <v>5272</v>
      </c>
      <c r="B3606">
        <v>254.51999000000001</v>
      </c>
      <c r="C3606" s="4">
        <v>1</v>
      </c>
      <c r="D3606">
        <v>261.08576399999998</v>
      </c>
      <c r="E3606" s="2">
        <v>2</v>
      </c>
      <c r="F3606">
        <v>244.88221299999998</v>
      </c>
      <c r="G3606" s="1">
        <v>3</v>
      </c>
      <c r="P3606">
        <v>3</v>
      </c>
      <c r="Q3606" t="str">
        <f>CONCATENATE(C3606,E3606,G3606,I3606)</f>
        <v>123</v>
      </c>
    </row>
    <row r="3607" spans="1:17" x14ac:dyDescent="0.25">
      <c r="A3607">
        <v>5273</v>
      </c>
      <c r="D3607">
        <v>261.08576399999998</v>
      </c>
      <c r="E3607" s="2">
        <v>2</v>
      </c>
      <c r="F3607">
        <v>244.88221299999998</v>
      </c>
      <c r="G3607" s="1">
        <v>3</v>
      </c>
      <c r="P3607">
        <v>2</v>
      </c>
      <c r="Q3607" t="str">
        <f>CONCATENATE(C3607,E3607,G3607,I3607)</f>
        <v>23</v>
      </c>
    </row>
    <row r="3608" spans="1:17" x14ac:dyDescent="0.25">
      <c r="A3608">
        <v>5274</v>
      </c>
      <c r="D3608">
        <v>261.08576399999998</v>
      </c>
      <c r="E3608" s="2">
        <v>2</v>
      </c>
      <c r="F3608">
        <v>244.88221299999998</v>
      </c>
      <c r="G3608" s="1">
        <v>3</v>
      </c>
      <c r="P3608">
        <v>2</v>
      </c>
      <c r="Q3608" t="str">
        <f>CONCATENATE(C3608,E3608,G3608,I3608)</f>
        <v>23</v>
      </c>
    </row>
    <row r="3609" spans="1:17" x14ac:dyDescent="0.25">
      <c r="A3609">
        <v>5275</v>
      </c>
      <c r="D3609">
        <v>261.08576399999998</v>
      </c>
      <c r="E3609" s="2">
        <v>2</v>
      </c>
      <c r="F3609">
        <v>244.88221299999998</v>
      </c>
      <c r="G3609" s="1">
        <v>3</v>
      </c>
      <c r="P3609">
        <v>2</v>
      </c>
      <c r="Q3609" t="str">
        <f>CONCATENATE(C3609,E3609,G3609,I3609)</f>
        <v>23</v>
      </c>
    </row>
    <row r="3610" spans="1:17" x14ac:dyDescent="0.25">
      <c r="A3610">
        <v>5276</v>
      </c>
      <c r="D3610">
        <v>261.08576399999998</v>
      </c>
      <c r="E3610" s="2">
        <v>2</v>
      </c>
      <c r="F3610">
        <v>244.88221299999998</v>
      </c>
      <c r="G3610" s="1">
        <v>3</v>
      </c>
      <c r="P3610">
        <v>2</v>
      </c>
      <c r="Q3610" t="str">
        <f>CONCATENATE(C3610,E3610,G3610,I3610)</f>
        <v>23</v>
      </c>
    </row>
    <row r="3611" spans="1:17" x14ac:dyDescent="0.25">
      <c r="A3611">
        <v>5277</v>
      </c>
      <c r="D3611">
        <v>261.08576399999998</v>
      </c>
      <c r="E3611" s="2">
        <v>2</v>
      </c>
      <c r="F3611">
        <v>244.88221299999998</v>
      </c>
      <c r="G3611" s="1">
        <v>3</v>
      </c>
      <c r="P3611">
        <v>2</v>
      </c>
      <c r="Q3611" t="str">
        <f>CONCATENATE(C3611,E3611,G3611,I3611)</f>
        <v>23</v>
      </c>
    </row>
    <row r="3612" spans="1:17" x14ac:dyDescent="0.25">
      <c r="A3612">
        <v>5278</v>
      </c>
      <c r="D3612">
        <v>261.08576399999998</v>
      </c>
      <c r="E3612" s="2">
        <v>2</v>
      </c>
      <c r="F3612">
        <v>244.88221299999998</v>
      </c>
      <c r="G3612" s="1">
        <v>3</v>
      </c>
      <c r="P3612">
        <v>2</v>
      </c>
      <c r="Q3612" t="str">
        <f>CONCATENATE(C3612,E3612,G3612,I3612)</f>
        <v>23</v>
      </c>
    </row>
    <row r="3613" spans="1:17" x14ac:dyDescent="0.25">
      <c r="A3613">
        <v>5279</v>
      </c>
      <c r="D3613">
        <v>261.08576399999998</v>
      </c>
      <c r="E3613" s="2">
        <v>2</v>
      </c>
      <c r="F3613">
        <v>244.88221299999998</v>
      </c>
      <c r="G3613" s="1">
        <v>3</v>
      </c>
      <c r="P3613">
        <v>2</v>
      </c>
      <c r="Q3613" t="str">
        <f>CONCATENATE(C3613,E3613,G3613,I3613)</f>
        <v>23</v>
      </c>
    </row>
    <row r="3614" spans="1:17" x14ac:dyDescent="0.25">
      <c r="A3614">
        <v>5280</v>
      </c>
      <c r="J3614">
        <v>210.30660499999999</v>
      </c>
      <c r="K3614" t="s">
        <v>22</v>
      </c>
      <c r="Q3614" t="str">
        <f>CONCATENATE(C3614,E3614,G3614,I3614)</f>
        <v/>
      </c>
    </row>
    <row r="3615" spans="1:17" x14ac:dyDescent="0.25">
      <c r="A3615">
        <v>7546</v>
      </c>
      <c r="Q3615" t="str">
        <f>CONCATENATE(C3615,E3615,G3615,I3615)</f>
        <v/>
      </c>
    </row>
    <row r="3616" spans="1:17" x14ac:dyDescent="0.25">
      <c r="A3616">
        <v>7547</v>
      </c>
      <c r="Q3616" t="str">
        <f>CONCATENATE(C3616,E3616,G3616,I3616)</f>
        <v/>
      </c>
    </row>
    <row r="3617" spans="1:17" x14ac:dyDescent="0.25">
      <c r="A3617">
        <v>7548</v>
      </c>
      <c r="Q3617" t="str">
        <f>CONCATENATE(C3617,E3617,G3617,I3617)</f>
        <v/>
      </c>
    </row>
    <row r="3618" spans="1:17" x14ac:dyDescent="0.25">
      <c r="A3618">
        <v>7549</v>
      </c>
      <c r="Q3618" t="str">
        <f>CONCATENATE(C3618,E3618,G3618,I3618)</f>
        <v/>
      </c>
    </row>
    <row r="3619" spans="1:17" x14ac:dyDescent="0.25">
      <c r="A3619">
        <v>7550</v>
      </c>
      <c r="Q3619" t="str">
        <f>CONCATENATE(C3619,E3619,G3619,I3619)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9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6</v>
      </c>
    </row>
    <row r="4" spans="1:6" x14ac:dyDescent="0.25">
      <c r="A4">
        <v>7</v>
      </c>
    </row>
    <row r="5" spans="1:6" x14ac:dyDescent="0.25">
      <c r="A5">
        <v>8</v>
      </c>
      <c r="F5" t="s">
        <v>22</v>
      </c>
    </row>
    <row r="6" spans="1:6" x14ac:dyDescent="0.25">
      <c r="A6">
        <v>9</v>
      </c>
    </row>
    <row r="7" spans="1:6" x14ac:dyDescent="0.25">
      <c r="A7">
        <v>10</v>
      </c>
    </row>
    <row r="8" spans="1:6" x14ac:dyDescent="0.25">
      <c r="A8">
        <v>11</v>
      </c>
    </row>
    <row r="9" spans="1:6" x14ac:dyDescent="0.25">
      <c r="A9">
        <v>12</v>
      </c>
    </row>
    <row r="10" spans="1:6" x14ac:dyDescent="0.25">
      <c r="A10">
        <v>13</v>
      </c>
      <c r="D10" s="1">
        <v>3</v>
      </c>
    </row>
    <row r="11" spans="1:6" x14ac:dyDescent="0.25">
      <c r="A11">
        <v>14</v>
      </c>
      <c r="D11" s="1">
        <v>3</v>
      </c>
    </row>
    <row r="12" spans="1:6" x14ac:dyDescent="0.25">
      <c r="A12">
        <v>15</v>
      </c>
      <c r="D12" s="1">
        <v>3</v>
      </c>
    </row>
    <row r="13" spans="1:6" x14ac:dyDescent="0.25">
      <c r="A13">
        <v>16</v>
      </c>
      <c r="D13" s="1">
        <v>3</v>
      </c>
    </row>
    <row r="14" spans="1:6" x14ac:dyDescent="0.25">
      <c r="A14">
        <v>17</v>
      </c>
      <c r="D14" s="1">
        <v>3</v>
      </c>
    </row>
    <row r="15" spans="1:6" x14ac:dyDescent="0.25">
      <c r="A15">
        <v>18</v>
      </c>
      <c r="D15" s="1">
        <v>3</v>
      </c>
    </row>
    <row r="16" spans="1:6" x14ac:dyDescent="0.25">
      <c r="A16">
        <v>19</v>
      </c>
      <c r="D16" s="1">
        <v>3</v>
      </c>
    </row>
    <row r="17" spans="1:5" x14ac:dyDescent="0.25">
      <c r="A17">
        <v>20</v>
      </c>
      <c r="D17" s="1">
        <v>3</v>
      </c>
    </row>
    <row r="18" spans="1:5" x14ac:dyDescent="0.25">
      <c r="A18">
        <v>21</v>
      </c>
      <c r="D18" s="1">
        <v>3</v>
      </c>
    </row>
    <row r="19" spans="1:5" x14ac:dyDescent="0.25">
      <c r="A19">
        <v>22</v>
      </c>
      <c r="D19" s="1">
        <v>3</v>
      </c>
    </row>
    <row r="20" spans="1:5" x14ac:dyDescent="0.25">
      <c r="A20">
        <v>23</v>
      </c>
      <c r="D20" s="1">
        <v>3</v>
      </c>
    </row>
    <row r="21" spans="1:5" x14ac:dyDescent="0.25">
      <c r="A21">
        <v>24</v>
      </c>
      <c r="D21" s="1">
        <v>3</v>
      </c>
    </row>
    <row r="22" spans="1:5" x14ac:dyDescent="0.25">
      <c r="A22">
        <v>25</v>
      </c>
      <c r="C22" s="2">
        <v>2</v>
      </c>
      <c r="D22" s="1">
        <v>3</v>
      </c>
    </row>
    <row r="23" spans="1:5" x14ac:dyDescent="0.25">
      <c r="A23">
        <v>26</v>
      </c>
      <c r="C23" s="2">
        <v>2</v>
      </c>
      <c r="D23" s="1">
        <v>3</v>
      </c>
    </row>
    <row r="24" spans="1:5" x14ac:dyDescent="0.25">
      <c r="A24">
        <v>27</v>
      </c>
      <c r="C24" s="2">
        <v>2</v>
      </c>
      <c r="D24" s="1">
        <v>3</v>
      </c>
    </row>
    <row r="25" spans="1:5" x14ac:dyDescent="0.25">
      <c r="A25">
        <v>28</v>
      </c>
      <c r="C25" s="2">
        <v>2</v>
      </c>
      <c r="D25" s="1">
        <v>3</v>
      </c>
    </row>
    <row r="26" spans="1:5" x14ac:dyDescent="0.25">
      <c r="A26">
        <v>29</v>
      </c>
      <c r="C26" s="2">
        <v>2</v>
      </c>
      <c r="D26" s="1">
        <v>3</v>
      </c>
    </row>
    <row r="27" spans="1:5" x14ac:dyDescent="0.25">
      <c r="A27">
        <v>30</v>
      </c>
      <c r="C27" s="2">
        <v>2</v>
      </c>
      <c r="D27" s="1">
        <v>3</v>
      </c>
    </row>
    <row r="28" spans="1:5" x14ac:dyDescent="0.25">
      <c r="A28">
        <v>31</v>
      </c>
      <c r="C28" s="2">
        <v>2</v>
      </c>
      <c r="D28" s="1">
        <v>3</v>
      </c>
    </row>
    <row r="29" spans="1:5" x14ac:dyDescent="0.25">
      <c r="A29">
        <v>32</v>
      </c>
      <c r="C29" s="2">
        <v>2</v>
      </c>
    </row>
    <row r="30" spans="1:5" x14ac:dyDescent="0.25">
      <c r="A30">
        <v>33</v>
      </c>
      <c r="C30" s="2">
        <v>2</v>
      </c>
    </row>
    <row r="31" spans="1:5" x14ac:dyDescent="0.25">
      <c r="A31">
        <v>34</v>
      </c>
      <c r="C31" s="2">
        <v>2</v>
      </c>
      <c r="E31" s="3">
        <v>4</v>
      </c>
    </row>
    <row r="32" spans="1:5" x14ac:dyDescent="0.25">
      <c r="A32">
        <v>35</v>
      </c>
      <c r="C32" s="2">
        <v>2</v>
      </c>
      <c r="E32" s="3">
        <v>4</v>
      </c>
    </row>
    <row r="33" spans="1:5" x14ac:dyDescent="0.25">
      <c r="A33">
        <v>36</v>
      </c>
      <c r="C33" s="2">
        <v>2</v>
      </c>
      <c r="E33" s="3">
        <v>4</v>
      </c>
    </row>
    <row r="34" spans="1:5" x14ac:dyDescent="0.25">
      <c r="A34">
        <v>37</v>
      </c>
      <c r="C34" s="2">
        <v>2</v>
      </c>
      <c r="E34" s="3">
        <v>4</v>
      </c>
    </row>
    <row r="35" spans="1:5" x14ac:dyDescent="0.25">
      <c r="A35">
        <v>38</v>
      </c>
      <c r="C35" s="2">
        <v>2</v>
      </c>
      <c r="E35" s="3">
        <v>4</v>
      </c>
    </row>
    <row r="36" spans="1:5" x14ac:dyDescent="0.25">
      <c r="A36">
        <v>39</v>
      </c>
      <c r="C36" s="2">
        <v>2</v>
      </c>
      <c r="E36" s="3">
        <v>4</v>
      </c>
    </row>
    <row r="37" spans="1:5" x14ac:dyDescent="0.25">
      <c r="A37">
        <v>40</v>
      </c>
      <c r="C37" s="2">
        <v>2</v>
      </c>
      <c r="E37" s="3">
        <v>4</v>
      </c>
    </row>
    <row r="38" spans="1:5" x14ac:dyDescent="0.25">
      <c r="A38">
        <v>41</v>
      </c>
      <c r="C38" s="2">
        <v>2</v>
      </c>
      <c r="E38" s="3">
        <v>4</v>
      </c>
    </row>
    <row r="39" spans="1:5" x14ac:dyDescent="0.25">
      <c r="A39">
        <v>42</v>
      </c>
      <c r="E39" s="3">
        <v>4</v>
      </c>
    </row>
    <row r="40" spans="1:5" x14ac:dyDescent="0.25">
      <c r="A40">
        <v>43</v>
      </c>
      <c r="E40" s="3">
        <v>4</v>
      </c>
    </row>
    <row r="41" spans="1:5" x14ac:dyDescent="0.25">
      <c r="A41">
        <v>44</v>
      </c>
      <c r="E41" s="3">
        <v>4</v>
      </c>
    </row>
    <row r="42" spans="1:5" x14ac:dyDescent="0.25">
      <c r="A42">
        <v>45</v>
      </c>
      <c r="B42" s="4">
        <v>1</v>
      </c>
      <c r="E42" s="3">
        <v>4</v>
      </c>
    </row>
    <row r="43" spans="1:5" x14ac:dyDescent="0.25">
      <c r="A43">
        <v>46</v>
      </c>
      <c r="B43" s="4">
        <v>1</v>
      </c>
      <c r="E43" s="3">
        <v>4</v>
      </c>
    </row>
    <row r="44" spans="1:5" x14ac:dyDescent="0.25">
      <c r="A44">
        <v>47</v>
      </c>
      <c r="B44" s="4">
        <v>1</v>
      </c>
      <c r="E44" s="3">
        <v>4</v>
      </c>
    </row>
    <row r="45" spans="1:5" x14ac:dyDescent="0.25">
      <c r="A45">
        <v>48</v>
      </c>
      <c r="B45" s="4">
        <v>1</v>
      </c>
      <c r="E45" s="3">
        <v>4</v>
      </c>
    </row>
    <row r="46" spans="1:5" x14ac:dyDescent="0.25">
      <c r="A46">
        <v>49</v>
      </c>
      <c r="B46" s="4">
        <v>1</v>
      </c>
      <c r="E46" s="3">
        <v>4</v>
      </c>
    </row>
    <row r="47" spans="1:5" x14ac:dyDescent="0.25">
      <c r="A47">
        <v>50</v>
      </c>
      <c r="B47" s="4">
        <v>1</v>
      </c>
      <c r="E47" s="3">
        <v>4</v>
      </c>
    </row>
    <row r="48" spans="1:5" x14ac:dyDescent="0.25">
      <c r="A48">
        <v>51</v>
      </c>
      <c r="B48" s="4">
        <v>1</v>
      </c>
      <c r="E48" s="3">
        <v>4</v>
      </c>
    </row>
    <row r="49" spans="1:4" x14ac:dyDescent="0.25">
      <c r="A49">
        <v>52</v>
      </c>
      <c r="B49" s="4">
        <v>1</v>
      </c>
    </row>
    <row r="50" spans="1:4" x14ac:dyDescent="0.25">
      <c r="A50">
        <v>53</v>
      </c>
      <c r="B50" s="4">
        <v>1</v>
      </c>
    </row>
    <row r="51" spans="1:4" x14ac:dyDescent="0.25">
      <c r="A51">
        <v>54</v>
      </c>
      <c r="B51" s="4">
        <v>1</v>
      </c>
    </row>
    <row r="52" spans="1:4" x14ac:dyDescent="0.25">
      <c r="A52">
        <v>55</v>
      </c>
      <c r="B52" s="4">
        <v>1</v>
      </c>
      <c r="D52" s="1">
        <v>3</v>
      </c>
    </row>
    <row r="53" spans="1:4" x14ac:dyDescent="0.25">
      <c r="A53">
        <v>56</v>
      </c>
      <c r="B53" s="4">
        <v>1</v>
      </c>
      <c r="D53" s="1">
        <v>3</v>
      </c>
    </row>
    <row r="54" spans="1:4" x14ac:dyDescent="0.25">
      <c r="A54">
        <v>57</v>
      </c>
      <c r="B54" s="4">
        <v>1</v>
      </c>
      <c r="D54" s="1">
        <v>3</v>
      </c>
    </row>
    <row r="55" spans="1:4" x14ac:dyDescent="0.25">
      <c r="A55">
        <v>58</v>
      </c>
      <c r="B55" s="4">
        <v>1</v>
      </c>
      <c r="D55" s="1">
        <v>3</v>
      </c>
    </row>
    <row r="56" spans="1:4" x14ac:dyDescent="0.25">
      <c r="A56">
        <v>59</v>
      </c>
      <c r="B56" s="4">
        <v>1</v>
      </c>
      <c r="D56" s="1">
        <v>3</v>
      </c>
    </row>
    <row r="57" spans="1:4" x14ac:dyDescent="0.25">
      <c r="A57">
        <v>60</v>
      </c>
      <c r="B57" s="4">
        <v>1</v>
      </c>
      <c r="C57" s="2">
        <v>2</v>
      </c>
      <c r="D57" s="1">
        <v>3</v>
      </c>
    </row>
    <row r="58" spans="1:4" x14ac:dyDescent="0.25">
      <c r="A58">
        <v>61</v>
      </c>
      <c r="C58" s="2">
        <v>2</v>
      </c>
      <c r="D58" s="1">
        <v>3</v>
      </c>
    </row>
    <row r="59" spans="1:4" x14ac:dyDescent="0.25">
      <c r="A59">
        <v>62</v>
      </c>
      <c r="C59" s="2">
        <v>2</v>
      </c>
      <c r="D59" s="1">
        <v>3</v>
      </c>
    </row>
    <row r="60" spans="1:4" x14ac:dyDescent="0.25">
      <c r="A60">
        <v>63</v>
      </c>
      <c r="C60" s="2">
        <v>2</v>
      </c>
      <c r="D60" s="1">
        <v>3</v>
      </c>
    </row>
    <row r="61" spans="1:4" x14ac:dyDescent="0.25">
      <c r="A61">
        <v>64</v>
      </c>
      <c r="C61" s="2">
        <v>2</v>
      </c>
      <c r="D61" s="1">
        <v>3</v>
      </c>
    </row>
    <row r="62" spans="1:4" x14ac:dyDescent="0.25">
      <c r="A62">
        <v>65</v>
      </c>
      <c r="C62" s="2">
        <v>2</v>
      </c>
      <c r="D62" s="1">
        <v>3</v>
      </c>
    </row>
    <row r="63" spans="1:4" x14ac:dyDescent="0.25">
      <c r="A63">
        <v>66</v>
      </c>
      <c r="C63" s="2">
        <v>2</v>
      </c>
      <c r="D63" s="1">
        <v>3</v>
      </c>
    </row>
    <row r="64" spans="1:4" x14ac:dyDescent="0.25">
      <c r="A64">
        <v>67</v>
      </c>
      <c r="C64" s="2">
        <v>2</v>
      </c>
      <c r="D64" s="1">
        <v>3</v>
      </c>
    </row>
    <row r="65" spans="1:5" x14ac:dyDescent="0.25">
      <c r="A65">
        <v>68</v>
      </c>
      <c r="C65" s="2">
        <v>2</v>
      </c>
      <c r="D65" s="1">
        <v>3</v>
      </c>
    </row>
    <row r="66" spans="1:5" x14ac:dyDescent="0.25">
      <c r="A66">
        <v>69</v>
      </c>
      <c r="C66" s="2">
        <v>2</v>
      </c>
      <c r="D66" s="1">
        <v>3</v>
      </c>
    </row>
    <row r="67" spans="1:5" x14ac:dyDescent="0.25">
      <c r="A67">
        <v>70</v>
      </c>
      <c r="C67" s="2">
        <v>2</v>
      </c>
      <c r="D67" s="1">
        <v>3</v>
      </c>
      <c r="E67" s="3">
        <v>4</v>
      </c>
    </row>
    <row r="68" spans="1:5" x14ac:dyDescent="0.25">
      <c r="A68">
        <v>71</v>
      </c>
      <c r="C68" s="2">
        <v>2</v>
      </c>
      <c r="D68" s="1">
        <v>3</v>
      </c>
      <c r="E68" s="3">
        <v>4</v>
      </c>
    </row>
    <row r="69" spans="1:5" x14ac:dyDescent="0.25">
      <c r="A69">
        <v>72</v>
      </c>
      <c r="C69" s="2">
        <v>2</v>
      </c>
      <c r="E69" s="3">
        <v>4</v>
      </c>
    </row>
    <row r="70" spans="1:5" x14ac:dyDescent="0.25">
      <c r="A70">
        <v>73</v>
      </c>
      <c r="C70" s="2">
        <v>2</v>
      </c>
      <c r="E70" s="3">
        <v>4</v>
      </c>
    </row>
    <row r="71" spans="1:5" x14ac:dyDescent="0.25">
      <c r="A71">
        <v>74</v>
      </c>
      <c r="C71" s="2">
        <v>2</v>
      </c>
      <c r="E71" s="3">
        <v>4</v>
      </c>
    </row>
    <row r="72" spans="1:5" x14ac:dyDescent="0.25">
      <c r="A72">
        <v>75</v>
      </c>
      <c r="C72" s="2">
        <v>2</v>
      </c>
      <c r="E72" s="3">
        <v>4</v>
      </c>
    </row>
    <row r="73" spans="1:5" x14ac:dyDescent="0.25">
      <c r="A73">
        <v>76</v>
      </c>
      <c r="C73" s="2">
        <v>2</v>
      </c>
      <c r="E73" s="3">
        <v>4</v>
      </c>
    </row>
    <row r="74" spans="1:5" x14ac:dyDescent="0.25">
      <c r="A74">
        <v>77</v>
      </c>
      <c r="E74" s="3">
        <v>4</v>
      </c>
    </row>
    <row r="75" spans="1:5" x14ac:dyDescent="0.25">
      <c r="A75">
        <v>78</v>
      </c>
      <c r="E75" s="3">
        <v>4</v>
      </c>
    </row>
    <row r="76" spans="1:5" x14ac:dyDescent="0.25">
      <c r="A76">
        <v>79</v>
      </c>
      <c r="E76" s="3">
        <v>4</v>
      </c>
    </row>
    <row r="77" spans="1:5" x14ac:dyDescent="0.25">
      <c r="A77">
        <v>80</v>
      </c>
      <c r="E77" s="3">
        <v>4</v>
      </c>
    </row>
    <row r="78" spans="1:5" x14ac:dyDescent="0.25">
      <c r="A78">
        <v>81</v>
      </c>
      <c r="E78" s="3">
        <v>4</v>
      </c>
    </row>
    <row r="79" spans="1:5" x14ac:dyDescent="0.25">
      <c r="A79">
        <v>82</v>
      </c>
      <c r="B79" s="4">
        <v>1</v>
      </c>
      <c r="E79" s="3">
        <v>4</v>
      </c>
    </row>
    <row r="80" spans="1:5" x14ac:dyDescent="0.25">
      <c r="A80">
        <v>83</v>
      </c>
      <c r="B80" s="4">
        <v>1</v>
      </c>
      <c r="E80" s="3">
        <v>4</v>
      </c>
    </row>
    <row r="81" spans="1:5" x14ac:dyDescent="0.25">
      <c r="A81">
        <v>84</v>
      </c>
      <c r="B81" s="4">
        <v>1</v>
      </c>
      <c r="E81" s="3">
        <v>4</v>
      </c>
    </row>
    <row r="82" spans="1:5" x14ac:dyDescent="0.25">
      <c r="A82">
        <v>85</v>
      </c>
      <c r="B82" s="4">
        <v>1</v>
      </c>
      <c r="E82" s="3">
        <v>4</v>
      </c>
    </row>
    <row r="83" spans="1:5" x14ac:dyDescent="0.25">
      <c r="A83">
        <v>86</v>
      </c>
      <c r="B83" s="4">
        <v>1</v>
      </c>
      <c r="E83" s="3">
        <v>4</v>
      </c>
    </row>
    <row r="84" spans="1:5" x14ac:dyDescent="0.25">
      <c r="A84">
        <v>87</v>
      </c>
      <c r="B84" s="4">
        <v>1</v>
      </c>
      <c r="E84" s="3">
        <v>4</v>
      </c>
    </row>
    <row r="85" spans="1:5" x14ac:dyDescent="0.25">
      <c r="A85">
        <v>88</v>
      </c>
      <c r="B85" s="4">
        <v>1</v>
      </c>
    </row>
    <row r="86" spans="1:5" x14ac:dyDescent="0.25">
      <c r="A86">
        <v>89</v>
      </c>
      <c r="B86" s="4">
        <v>1</v>
      </c>
    </row>
    <row r="87" spans="1:5" x14ac:dyDescent="0.25">
      <c r="A87">
        <v>90</v>
      </c>
      <c r="B87" s="4">
        <v>1</v>
      </c>
    </row>
    <row r="88" spans="1:5" x14ac:dyDescent="0.25">
      <c r="A88">
        <v>91</v>
      </c>
      <c r="B88" s="4">
        <v>1</v>
      </c>
    </row>
    <row r="89" spans="1:5" x14ac:dyDescent="0.25">
      <c r="A89">
        <v>92</v>
      </c>
      <c r="B89" s="4">
        <v>1</v>
      </c>
    </row>
    <row r="90" spans="1:5" x14ac:dyDescent="0.25">
      <c r="A90">
        <v>93</v>
      </c>
      <c r="B90" s="4">
        <v>1</v>
      </c>
      <c r="D90" s="1">
        <v>3</v>
      </c>
    </row>
    <row r="91" spans="1:5" x14ac:dyDescent="0.25">
      <c r="A91">
        <v>94</v>
      </c>
      <c r="B91" s="4">
        <v>1</v>
      </c>
      <c r="D91" s="1">
        <v>3</v>
      </c>
    </row>
    <row r="92" spans="1:5" x14ac:dyDescent="0.25">
      <c r="A92">
        <v>95</v>
      </c>
      <c r="B92" s="4">
        <v>1</v>
      </c>
      <c r="D92" s="1">
        <v>3</v>
      </c>
    </row>
    <row r="93" spans="1:5" x14ac:dyDescent="0.25">
      <c r="A93">
        <v>96</v>
      </c>
      <c r="B93" s="4">
        <v>1</v>
      </c>
      <c r="D93" s="1">
        <v>3</v>
      </c>
    </row>
    <row r="94" spans="1:5" x14ac:dyDescent="0.25">
      <c r="A94">
        <v>97</v>
      </c>
      <c r="B94" s="4">
        <v>1</v>
      </c>
      <c r="C94" s="2">
        <v>2</v>
      </c>
      <c r="D94" s="1">
        <v>3</v>
      </c>
    </row>
    <row r="95" spans="1:5" x14ac:dyDescent="0.25">
      <c r="A95">
        <v>98</v>
      </c>
      <c r="C95" s="2">
        <v>2</v>
      </c>
      <c r="D95" s="1">
        <v>3</v>
      </c>
    </row>
    <row r="96" spans="1:5" x14ac:dyDescent="0.25">
      <c r="A96">
        <v>99</v>
      </c>
      <c r="C96" s="2">
        <v>2</v>
      </c>
      <c r="D96" s="1">
        <v>3</v>
      </c>
    </row>
    <row r="97" spans="1:5" x14ac:dyDescent="0.25">
      <c r="A97">
        <v>100</v>
      </c>
      <c r="C97" s="2">
        <v>2</v>
      </c>
      <c r="D97" s="1">
        <v>3</v>
      </c>
    </row>
    <row r="98" spans="1:5" x14ac:dyDescent="0.25">
      <c r="A98">
        <v>101</v>
      </c>
      <c r="C98" s="2">
        <v>2</v>
      </c>
      <c r="D98" s="1">
        <v>3</v>
      </c>
      <c r="E98" s="3">
        <v>4</v>
      </c>
    </row>
    <row r="99" spans="1:5" x14ac:dyDescent="0.25">
      <c r="A99">
        <v>102</v>
      </c>
      <c r="C99" s="2">
        <v>2</v>
      </c>
      <c r="D99" s="1">
        <v>3</v>
      </c>
      <c r="E99" s="3">
        <v>4</v>
      </c>
    </row>
    <row r="100" spans="1:5" x14ac:dyDescent="0.25">
      <c r="A100">
        <v>103</v>
      </c>
      <c r="C100" s="2">
        <v>2</v>
      </c>
      <c r="D100" s="1">
        <v>3</v>
      </c>
      <c r="E100" s="3">
        <v>4</v>
      </c>
    </row>
    <row r="101" spans="1:5" x14ac:dyDescent="0.25">
      <c r="A101">
        <v>104</v>
      </c>
      <c r="C101" s="2">
        <v>2</v>
      </c>
      <c r="D101" s="1">
        <v>3</v>
      </c>
      <c r="E101" s="3">
        <v>4</v>
      </c>
    </row>
    <row r="102" spans="1:5" x14ac:dyDescent="0.25">
      <c r="A102">
        <v>105</v>
      </c>
      <c r="C102" s="2">
        <v>2</v>
      </c>
      <c r="D102" s="1">
        <v>3</v>
      </c>
      <c r="E102" s="3">
        <v>4</v>
      </c>
    </row>
    <row r="103" spans="1:5" x14ac:dyDescent="0.25">
      <c r="A103">
        <v>106</v>
      </c>
      <c r="C103" s="2">
        <v>2</v>
      </c>
      <c r="D103" s="1">
        <v>3</v>
      </c>
      <c r="E103" s="3">
        <v>4</v>
      </c>
    </row>
    <row r="104" spans="1:5" x14ac:dyDescent="0.25">
      <c r="A104">
        <v>107</v>
      </c>
      <c r="C104" s="2">
        <v>2</v>
      </c>
      <c r="D104" s="1">
        <v>3</v>
      </c>
      <c r="E104" s="3">
        <v>4</v>
      </c>
    </row>
    <row r="105" spans="1:5" x14ac:dyDescent="0.25">
      <c r="A105">
        <v>108</v>
      </c>
      <c r="C105" s="2">
        <v>2</v>
      </c>
      <c r="D105" s="1">
        <v>3</v>
      </c>
      <c r="E105" s="3">
        <v>4</v>
      </c>
    </row>
    <row r="106" spans="1:5" x14ac:dyDescent="0.25">
      <c r="A106">
        <v>109</v>
      </c>
      <c r="C106" s="2">
        <v>2</v>
      </c>
      <c r="E106" s="3">
        <v>4</v>
      </c>
    </row>
    <row r="107" spans="1:5" x14ac:dyDescent="0.25">
      <c r="A107">
        <v>110</v>
      </c>
      <c r="C107" s="2">
        <v>2</v>
      </c>
      <c r="E107" s="3">
        <v>4</v>
      </c>
    </row>
    <row r="108" spans="1:5" x14ac:dyDescent="0.25">
      <c r="A108">
        <v>111</v>
      </c>
      <c r="C108" s="2">
        <v>2</v>
      </c>
      <c r="E108" s="3">
        <v>4</v>
      </c>
    </row>
    <row r="109" spans="1:5" x14ac:dyDescent="0.25">
      <c r="A109">
        <v>112</v>
      </c>
      <c r="C109" s="2">
        <v>2</v>
      </c>
      <c r="E109" s="3">
        <v>4</v>
      </c>
    </row>
    <row r="110" spans="1:5" x14ac:dyDescent="0.25">
      <c r="A110">
        <v>113</v>
      </c>
      <c r="E110" s="3">
        <v>4</v>
      </c>
    </row>
    <row r="111" spans="1:5" x14ac:dyDescent="0.25">
      <c r="A111">
        <v>114</v>
      </c>
      <c r="B111" s="4">
        <v>1</v>
      </c>
      <c r="E111" s="3">
        <v>4</v>
      </c>
    </row>
    <row r="112" spans="1:5" x14ac:dyDescent="0.25">
      <c r="A112">
        <v>115</v>
      </c>
      <c r="B112" s="4">
        <v>1</v>
      </c>
      <c r="E112" s="3">
        <v>4</v>
      </c>
    </row>
    <row r="113" spans="1:5" x14ac:dyDescent="0.25">
      <c r="A113">
        <v>116</v>
      </c>
      <c r="B113" s="4">
        <v>1</v>
      </c>
      <c r="E113" s="3">
        <v>4</v>
      </c>
    </row>
    <row r="114" spans="1:5" x14ac:dyDescent="0.25">
      <c r="A114">
        <v>117</v>
      </c>
      <c r="B114" s="4">
        <v>1</v>
      </c>
      <c r="E114" s="3">
        <v>4</v>
      </c>
    </row>
    <row r="115" spans="1:5" x14ac:dyDescent="0.25">
      <c r="A115">
        <v>118</v>
      </c>
      <c r="B115" s="4">
        <v>1</v>
      </c>
      <c r="E115" s="3">
        <v>4</v>
      </c>
    </row>
    <row r="116" spans="1:5" x14ac:dyDescent="0.25">
      <c r="A116">
        <v>119</v>
      </c>
      <c r="B116" s="4">
        <v>1</v>
      </c>
    </row>
    <row r="117" spans="1:5" x14ac:dyDescent="0.25">
      <c r="A117">
        <v>120</v>
      </c>
      <c r="B117" s="4">
        <v>1</v>
      </c>
    </row>
    <row r="118" spans="1:5" x14ac:dyDescent="0.25">
      <c r="A118">
        <v>121</v>
      </c>
      <c r="B118" s="4">
        <v>1</v>
      </c>
    </row>
    <row r="119" spans="1:5" x14ac:dyDescent="0.25">
      <c r="A119">
        <v>122</v>
      </c>
      <c r="B119" s="4">
        <v>1</v>
      </c>
    </row>
    <row r="120" spans="1:5" x14ac:dyDescent="0.25">
      <c r="A120">
        <v>123</v>
      </c>
      <c r="B120" s="4">
        <v>1</v>
      </c>
    </row>
    <row r="121" spans="1:5" x14ac:dyDescent="0.25">
      <c r="A121">
        <v>124</v>
      </c>
      <c r="B121" s="4">
        <v>1</v>
      </c>
      <c r="D121" s="1">
        <v>3</v>
      </c>
    </row>
    <row r="122" spans="1:5" x14ac:dyDescent="0.25">
      <c r="A122">
        <v>125</v>
      </c>
      <c r="B122" s="4">
        <v>1</v>
      </c>
      <c r="D122" s="1">
        <v>3</v>
      </c>
    </row>
    <row r="123" spans="1:5" x14ac:dyDescent="0.25">
      <c r="A123">
        <v>126</v>
      </c>
      <c r="B123" s="4">
        <v>1</v>
      </c>
      <c r="D123" s="1">
        <v>3</v>
      </c>
    </row>
    <row r="124" spans="1:5" x14ac:dyDescent="0.25">
      <c r="A124">
        <v>127</v>
      </c>
      <c r="B124" s="4">
        <v>1</v>
      </c>
      <c r="D124" s="1">
        <v>3</v>
      </c>
    </row>
    <row r="125" spans="1:5" x14ac:dyDescent="0.25">
      <c r="A125">
        <v>128</v>
      </c>
      <c r="B125" s="4">
        <v>1</v>
      </c>
      <c r="D125" s="1">
        <v>3</v>
      </c>
    </row>
    <row r="126" spans="1:5" x14ac:dyDescent="0.25">
      <c r="A126">
        <v>129</v>
      </c>
      <c r="B126" s="4">
        <v>1</v>
      </c>
      <c r="D126" s="1">
        <v>3</v>
      </c>
    </row>
    <row r="127" spans="1:5" x14ac:dyDescent="0.25">
      <c r="A127">
        <v>130</v>
      </c>
      <c r="B127" s="4">
        <v>1</v>
      </c>
      <c r="D127" s="1">
        <v>3</v>
      </c>
    </row>
    <row r="128" spans="1:5" x14ac:dyDescent="0.25">
      <c r="A128">
        <v>131</v>
      </c>
      <c r="B128" s="4">
        <v>1</v>
      </c>
      <c r="D128" s="1">
        <v>3</v>
      </c>
    </row>
    <row r="129" spans="1:5" x14ac:dyDescent="0.25">
      <c r="A129">
        <v>132</v>
      </c>
      <c r="D129" s="1">
        <v>3</v>
      </c>
    </row>
    <row r="130" spans="1:5" x14ac:dyDescent="0.25">
      <c r="A130">
        <v>133</v>
      </c>
      <c r="D130" s="1">
        <v>3</v>
      </c>
    </row>
    <row r="131" spans="1:5" x14ac:dyDescent="0.25">
      <c r="A131">
        <v>134</v>
      </c>
      <c r="C131" s="2">
        <v>2</v>
      </c>
      <c r="D131" s="1">
        <v>3</v>
      </c>
    </row>
    <row r="132" spans="1:5" x14ac:dyDescent="0.25">
      <c r="A132">
        <v>135</v>
      </c>
      <c r="C132" s="2">
        <v>2</v>
      </c>
      <c r="D132" s="1">
        <v>3</v>
      </c>
    </row>
    <row r="133" spans="1:5" x14ac:dyDescent="0.25">
      <c r="A133">
        <v>136</v>
      </c>
      <c r="C133" s="2">
        <v>2</v>
      </c>
      <c r="D133" s="1">
        <v>3</v>
      </c>
    </row>
    <row r="134" spans="1:5" x14ac:dyDescent="0.25">
      <c r="A134">
        <v>137</v>
      </c>
      <c r="C134" s="2">
        <v>2</v>
      </c>
      <c r="D134" s="1">
        <v>3</v>
      </c>
      <c r="E134" s="3">
        <v>4</v>
      </c>
    </row>
    <row r="135" spans="1:5" x14ac:dyDescent="0.25">
      <c r="A135">
        <v>138</v>
      </c>
      <c r="C135" s="2">
        <v>2</v>
      </c>
      <c r="D135" s="1">
        <v>3</v>
      </c>
      <c r="E135" s="3">
        <v>4</v>
      </c>
    </row>
    <row r="136" spans="1:5" x14ac:dyDescent="0.25">
      <c r="A136">
        <v>139</v>
      </c>
      <c r="C136" s="2">
        <v>2</v>
      </c>
      <c r="E136" s="3">
        <v>4</v>
      </c>
    </row>
    <row r="137" spans="1:5" x14ac:dyDescent="0.25">
      <c r="A137">
        <v>140</v>
      </c>
      <c r="C137" s="2">
        <v>2</v>
      </c>
      <c r="E137" s="3">
        <v>4</v>
      </c>
    </row>
    <row r="138" spans="1:5" x14ac:dyDescent="0.25">
      <c r="A138">
        <v>141</v>
      </c>
      <c r="C138" s="2">
        <v>2</v>
      </c>
      <c r="E138" s="3">
        <v>4</v>
      </c>
    </row>
    <row r="139" spans="1:5" x14ac:dyDescent="0.25">
      <c r="A139">
        <v>142</v>
      </c>
      <c r="C139" s="2">
        <v>2</v>
      </c>
      <c r="E139" s="3">
        <v>4</v>
      </c>
    </row>
    <row r="140" spans="1:5" x14ac:dyDescent="0.25">
      <c r="A140">
        <v>143</v>
      </c>
      <c r="C140" s="2">
        <v>2</v>
      </c>
      <c r="E140" s="3">
        <v>4</v>
      </c>
    </row>
    <row r="141" spans="1:5" x14ac:dyDescent="0.25">
      <c r="A141">
        <v>144</v>
      </c>
      <c r="C141" s="2">
        <v>2</v>
      </c>
      <c r="E141" s="3">
        <v>4</v>
      </c>
    </row>
    <row r="142" spans="1:5" x14ac:dyDescent="0.25">
      <c r="A142">
        <v>145</v>
      </c>
      <c r="C142" s="2">
        <v>2</v>
      </c>
      <c r="E142" s="3">
        <v>4</v>
      </c>
    </row>
    <row r="143" spans="1:5" x14ac:dyDescent="0.25">
      <c r="A143">
        <v>146</v>
      </c>
      <c r="C143" s="2">
        <v>2</v>
      </c>
      <c r="E143" s="3">
        <v>4</v>
      </c>
    </row>
    <row r="144" spans="1:5" x14ac:dyDescent="0.25">
      <c r="A144">
        <v>147</v>
      </c>
      <c r="C144" s="2">
        <v>2</v>
      </c>
      <c r="E144" s="3">
        <v>4</v>
      </c>
    </row>
    <row r="145" spans="1:5" x14ac:dyDescent="0.25">
      <c r="A145">
        <v>148</v>
      </c>
      <c r="C145" s="2">
        <v>2</v>
      </c>
      <c r="E145" s="3">
        <v>4</v>
      </c>
    </row>
    <row r="146" spans="1:5" x14ac:dyDescent="0.25">
      <c r="A146">
        <v>149</v>
      </c>
      <c r="E146" s="3">
        <v>4</v>
      </c>
    </row>
    <row r="147" spans="1:5" x14ac:dyDescent="0.25">
      <c r="A147">
        <v>150</v>
      </c>
      <c r="B147" s="4">
        <v>1</v>
      </c>
      <c r="E147" s="3">
        <v>4</v>
      </c>
    </row>
    <row r="148" spans="1:5" x14ac:dyDescent="0.25">
      <c r="A148">
        <v>151</v>
      </c>
      <c r="B148" s="4">
        <v>1</v>
      </c>
      <c r="E148" s="3">
        <v>4</v>
      </c>
    </row>
    <row r="149" spans="1:5" x14ac:dyDescent="0.25">
      <c r="A149">
        <v>152</v>
      </c>
      <c r="B149" s="4">
        <v>1</v>
      </c>
      <c r="E149" s="3">
        <v>4</v>
      </c>
    </row>
    <row r="150" spans="1:5" x14ac:dyDescent="0.25">
      <c r="A150">
        <v>153</v>
      </c>
      <c r="B150" s="4">
        <v>1</v>
      </c>
      <c r="E150" s="3">
        <v>4</v>
      </c>
    </row>
    <row r="151" spans="1:5" x14ac:dyDescent="0.25">
      <c r="A151">
        <v>154</v>
      </c>
      <c r="B151" s="4">
        <v>1</v>
      </c>
    </row>
    <row r="152" spans="1:5" x14ac:dyDescent="0.25">
      <c r="A152">
        <v>155</v>
      </c>
      <c r="B152" s="4">
        <v>1</v>
      </c>
    </row>
    <row r="153" spans="1:5" x14ac:dyDescent="0.25">
      <c r="A153">
        <v>156</v>
      </c>
      <c r="B153" s="4">
        <v>1</v>
      </c>
    </row>
    <row r="154" spans="1:5" x14ac:dyDescent="0.25">
      <c r="A154">
        <v>157</v>
      </c>
      <c r="B154" s="4">
        <v>1</v>
      </c>
    </row>
    <row r="155" spans="1:5" x14ac:dyDescent="0.25">
      <c r="A155">
        <v>158</v>
      </c>
      <c r="B155" s="4">
        <v>1</v>
      </c>
      <c r="D155" s="1">
        <v>3</v>
      </c>
    </row>
    <row r="156" spans="1:5" x14ac:dyDescent="0.25">
      <c r="A156">
        <v>159</v>
      </c>
      <c r="B156" s="4">
        <v>1</v>
      </c>
      <c r="D156" s="1">
        <v>3</v>
      </c>
    </row>
    <row r="157" spans="1:5" x14ac:dyDescent="0.25">
      <c r="A157">
        <v>160</v>
      </c>
      <c r="B157" s="4">
        <v>1</v>
      </c>
      <c r="D157" s="1">
        <v>3</v>
      </c>
    </row>
    <row r="158" spans="1:5" x14ac:dyDescent="0.25">
      <c r="A158">
        <v>161</v>
      </c>
      <c r="B158" s="4">
        <v>1</v>
      </c>
      <c r="D158" s="1">
        <v>3</v>
      </c>
    </row>
    <row r="159" spans="1:5" x14ac:dyDescent="0.25">
      <c r="A159">
        <v>162</v>
      </c>
      <c r="B159" s="4">
        <v>1</v>
      </c>
      <c r="D159" s="1">
        <v>3</v>
      </c>
    </row>
    <row r="160" spans="1:5" x14ac:dyDescent="0.25">
      <c r="A160">
        <v>163</v>
      </c>
      <c r="B160" s="4">
        <v>1</v>
      </c>
      <c r="D160" s="1">
        <v>3</v>
      </c>
    </row>
    <row r="161" spans="1:5" x14ac:dyDescent="0.25">
      <c r="A161">
        <v>164</v>
      </c>
      <c r="B161" s="4">
        <v>1</v>
      </c>
      <c r="D161" s="1">
        <v>3</v>
      </c>
    </row>
    <row r="162" spans="1:5" x14ac:dyDescent="0.25">
      <c r="A162">
        <v>165</v>
      </c>
      <c r="B162" s="4">
        <v>1</v>
      </c>
      <c r="D162" s="1">
        <v>3</v>
      </c>
    </row>
    <row r="163" spans="1:5" x14ac:dyDescent="0.25">
      <c r="A163">
        <v>166</v>
      </c>
      <c r="D163" s="1">
        <v>3</v>
      </c>
    </row>
    <row r="164" spans="1:5" x14ac:dyDescent="0.25">
      <c r="A164">
        <v>167</v>
      </c>
      <c r="D164" s="1">
        <v>3</v>
      </c>
    </row>
    <row r="165" spans="1:5" x14ac:dyDescent="0.25">
      <c r="A165">
        <v>168</v>
      </c>
      <c r="C165" s="2">
        <v>2</v>
      </c>
      <c r="D165" s="1">
        <v>3</v>
      </c>
    </row>
    <row r="166" spans="1:5" x14ac:dyDescent="0.25">
      <c r="A166">
        <v>169</v>
      </c>
      <c r="C166" s="2">
        <v>2</v>
      </c>
      <c r="D166" s="1">
        <v>3</v>
      </c>
    </row>
    <row r="167" spans="1:5" x14ac:dyDescent="0.25">
      <c r="A167">
        <v>170</v>
      </c>
      <c r="C167" s="2">
        <v>2</v>
      </c>
      <c r="D167" s="1">
        <v>3</v>
      </c>
    </row>
    <row r="168" spans="1:5" x14ac:dyDescent="0.25">
      <c r="A168">
        <v>171</v>
      </c>
      <c r="C168" s="2">
        <v>2</v>
      </c>
      <c r="D168" s="1">
        <v>3</v>
      </c>
    </row>
    <row r="169" spans="1:5" x14ac:dyDescent="0.25">
      <c r="A169">
        <v>172</v>
      </c>
      <c r="C169" s="2">
        <v>2</v>
      </c>
    </row>
    <row r="170" spans="1:5" x14ac:dyDescent="0.25">
      <c r="A170">
        <v>173</v>
      </c>
      <c r="C170" s="2">
        <v>2</v>
      </c>
      <c r="E170" s="3">
        <v>4</v>
      </c>
    </row>
    <row r="171" spans="1:5" x14ac:dyDescent="0.25">
      <c r="A171">
        <v>174</v>
      </c>
      <c r="C171" s="2">
        <v>2</v>
      </c>
      <c r="E171" s="3">
        <v>4</v>
      </c>
    </row>
    <row r="172" spans="1:5" x14ac:dyDescent="0.25">
      <c r="A172">
        <v>175</v>
      </c>
      <c r="C172" s="2">
        <v>2</v>
      </c>
      <c r="E172" s="3">
        <v>4</v>
      </c>
    </row>
    <row r="173" spans="1:5" x14ac:dyDescent="0.25">
      <c r="A173">
        <v>176</v>
      </c>
      <c r="C173" s="2">
        <v>2</v>
      </c>
      <c r="E173" s="3">
        <v>4</v>
      </c>
    </row>
    <row r="174" spans="1:5" x14ac:dyDescent="0.25">
      <c r="A174">
        <v>177</v>
      </c>
      <c r="C174" s="2">
        <v>2</v>
      </c>
      <c r="E174" s="3">
        <v>4</v>
      </c>
    </row>
    <row r="175" spans="1:5" x14ac:dyDescent="0.25">
      <c r="A175">
        <v>178</v>
      </c>
      <c r="C175" s="2">
        <v>2</v>
      </c>
      <c r="E175" s="3">
        <v>4</v>
      </c>
    </row>
    <row r="176" spans="1:5" x14ac:dyDescent="0.25">
      <c r="A176">
        <v>179</v>
      </c>
      <c r="C176" s="2">
        <v>2</v>
      </c>
      <c r="E176" s="3">
        <v>4</v>
      </c>
    </row>
    <row r="177" spans="1:5" x14ac:dyDescent="0.25">
      <c r="A177">
        <v>180</v>
      </c>
      <c r="C177" s="2">
        <v>2</v>
      </c>
      <c r="E177" s="3">
        <v>4</v>
      </c>
    </row>
    <row r="178" spans="1:5" x14ac:dyDescent="0.25">
      <c r="A178">
        <v>181</v>
      </c>
      <c r="C178" s="2">
        <v>2</v>
      </c>
      <c r="E178" s="3">
        <v>4</v>
      </c>
    </row>
    <row r="179" spans="1:5" x14ac:dyDescent="0.25">
      <c r="A179">
        <v>182</v>
      </c>
      <c r="C179" s="2">
        <v>2</v>
      </c>
      <c r="E179" s="3">
        <v>4</v>
      </c>
    </row>
    <row r="180" spans="1:5" x14ac:dyDescent="0.25">
      <c r="A180">
        <v>183</v>
      </c>
      <c r="E180" s="3">
        <v>4</v>
      </c>
    </row>
    <row r="181" spans="1:5" x14ac:dyDescent="0.25">
      <c r="A181">
        <v>184</v>
      </c>
      <c r="E181" s="3">
        <v>4</v>
      </c>
    </row>
    <row r="182" spans="1:5" x14ac:dyDescent="0.25">
      <c r="A182">
        <v>185</v>
      </c>
      <c r="B182" s="4">
        <v>1</v>
      </c>
      <c r="E182" s="3">
        <v>4</v>
      </c>
    </row>
    <row r="183" spans="1:5" x14ac:dyDescent="0.25">
      <c r="A183">
        <v>186</v>
      </c>
      <c r="B183" s="4">
        <v>1</v>
      </c>
      <c r="E183" s="3">
        <v>4</v>
      </c>
    </row>
    <row r="184" spans="1:5" x14ac:dyDescent="0.25">
      <c r="A184">
        <v>187</v>
      </c>
      <c r="B184" s="4">
        <v>1</v>
      </c>
    </row>
    <row r="185" spans="1:5" x14ac:dyDescent="0.25">
      <c r="A185">
        <v>188</v>
      </c>
      <c r="B185" s="4">
        <v>1</v>
      </c>
    </row>
    <row r="186" spans="1:5" x14ac:dyDescent="0.25">
      <c r="A186">
        <v>189</v>
      </c>
      <c r="B186" s="4">
        <v>1</v>
      </c>
    </row>
    <row r="187" spans="1:5" x14ac:dyDescent="0.25">
      <c r="A187">
        <v>190</v>
      </c>
      <c r="B187" s="4">
        <v>1</v>
      </c>
      <c r="D187" s="1">
        <v>3</v>
      </c>
    </row>
    <row r="188" spans="1:5" x14ac:dyDescent="0.25">
      <c r="A188">
        <v>191</v>
      </c>
      <c r="B188" s="4">
        <v>1</v>
      </c>
      <c r="D188" s="1">
        <v>3</v>
      </c>
    </row>
    <row r="189" spans="1:5" x14ac:dyDescent="0.25">
      <c r="A189">
        <v>192</v>
      </c>
      <c r="B189" s="4">
        <v>1</v>
      </c>
      <c r="D189" s="1">
        <v>3</v>
      </c>
    </row>
    <row r="190" spans="1:5" x14ac:dyDescent="0.25">
      <c r="A190">
        <v>193</v>
      </c>
      <c r="B190" s="4">
        <v>1</v>
      </c>
      <c r="D190" s="1">
        <v>3</v>
      </c>
    </row>
    <row r="191" spans="1:5" x14ac:dyDescent="0.25">
      <c r="A191">
        <v>194</v>
      </c>
      <c r="B191" s="4">
        <v>1</v>
      </c>
      <c r="D191" s="1">
        <v>3</v>
      </c>
    </row>
    <row r="192" spans="1:5" x14ac:dyDescent="0.25">
      <c r="A192">
        <v>195</v>
      </c>
      <c r="B192" s="4">
        <v>1</v>
      </c>
      <c r="D192" s="1">
        <v>3</v>
      </c>
    </row>
    <row r="193" spans="1:5" x14ac:dyDescent="0.25">
      <c r="A193">
        <v>196</v>
      </c>
      <c r="B193" s="4">
        <v>1</v>
      </c>
      <c r="D193" s="1">
        <v>3</v>
      </c>
    </row>
    <row r="194" spans="1:5" x14ac:dyDescent="0.25">
      <c r="A194">
        <v>197</v>
      </c>
      <c r="B194" s="4">
        <v>1</v>
      </c>
      <c r="D194" s="1">
        <v>3</v>
      </c>
    </row>
    <row r="195" spans="1:5" x14ac:dyDescent="0.25">
      <c r="A195">
        <v>198</v>
      </c>
      <c r="B195" s="4">
        <v>1</v>
      </c>
      <c r="D195" s="1">
        <v>3</v>
      </c>
    </row>
    <row r="196" spans="1:5" x14ac:dyDescent="0.25">
      <c r="A196">
        <v>199</v>
      </c>
      <c r="B196" s="4">
        <v>1</v>
      </c>
      <c r="D196" s="1">
        <v>3</v>
      </c>
    </row>
    <row r="197" spans="1:5" x14ac:dyDescent="0.25">
      <c r="A197">
        <v>200</v>
      </c>
      <c r="D197" s="1">
        <v>3</v>
      </c>
    </row>
    <row r="198" spans="1:5" x14ac:dyDescent="0.25">
      <c r="A198">
        <v>201</v>
      </c>
      <c r="C198" s="2">
        <v>2</v>
      </c>
      <c r="D198" s="1">
        <v>3</v>
      </c>
    </row>
    <row r="199" spans="1:5" x14ac:dyDescent="0.25">
      <c r="A199">
        <v>202</v>
      </c>
      <c r="C199" s="2">
        <v>2</v>
      </c>
      <c r="D199" s="1">
        <v>3</v>
      </c>
    </row>
    <row r="200" spans="1:5" x14ac:dyDescent="0.25">
      <c r="A200">
        <v>203</v>
      </c>
      <c r="C200" s="2">
        <v>2</v>
      </c>
      <c r="D200" s="1">
        <v>3</v>
      </c>
    </row>
    <row r="201" spans="1:5" x14ac:dyDescent="0.25">
      <c r="A201">
        <v>204</v>
      </c>
      <c r="C201" s="2">
        <v>2</v>
      </c>
      <c r="D201" s="1">
        <v>3</v>
      </c>
    </row>
    <row r="202" spans="1:5" x14ac:dyDescent="0.25">
      <c r="A202">
        <v>205</v>
      </c>
      <c r="C202" s="2">
        <v>2</v>
      </c>
      <c r="E202" s="3">
        <v>4</v>
      </c>
    </row>
    <row r="203" spans="1:5" x14ac:dyDescent="0.25">
      <c r="A203">
        <v>206</v>
      </c>
      <c r="C203" s="2">
        <v>2</v>
      </c>
      <c r="E203" s="3">
        <v>4</v>
      </c>
    </row>
    <row r="204" spans="1:5" x14ac:dyDescent="0.25">
      <c r="A204">
        <v>207</v>
      </c>
      <c r="C204" s="2">
        <v>2</v>
      </c>
      <c r="E204" s="3">
        <v>4</v>
      </c>
    </row>
    <row r="205" spans="1:5" x14ac:dyDescent="0.25">
      <c r="A205">
        <v>208</v>
      </c>
      <c r="C205" s="2">
        <v>2</v>
      </c>
      <c r="E205" s="3">
        <v>4</v>
      </c>
    </row>
    <row r="206" spans="1:5" x14ac:dyDescent="0.25">
      <c r="A206">
        <v>209</v>
      </c>
      <c r="C206" s="2">
        <v>2</v>
      </c>
      <c r="E206" s="3">
        <v>4</v>
      </c>
    </row>
    <row r="207" spans="1:5" x14ac:dyDescent="0.25">
      <c r="A207">
        <v>210</v>
      </c>
      <c r="C207" s="2">
        <v>2</v>
      </c>
      <c r="E207" s="3">
        <v>4</v>
      </c>
    </row>
    <row r="208" spans="1:5" x14ac:dyDescent="0.25">
      <c r="A208">
        <v>211</v>
      </c>
      <c r="C208" s="2">
        <v>2</v>
      </c>
      <c r="E208" s="3">
        <v>4</v>
      </c>
    </row>
    <row r="209" spans="1:5" x14ac:dyDescent="0.25">
      <c r="A209">
        <v>212</v>
      </c>
      <c r="C209" s="2">
        <v>2</v>
      </c>
      <c r="E209" s="3">
        <v>4</v>
      </c>
    </row>
    <row r="210" spans="1:5" x14ac:dyDescent="0.25">
      <c r="A210">
        <v>213</v>
      </c>
      <c r="C210" s="2">
        <v>2</v>
      </c>
      <c r="E210" s="3">
        <v>4</v>
      </c>
    </row>
    <row r="211" spans="1:5" x14ac:dyDescent="0.25">
      <c r="A211">
        <v>214</v>
      </c>
      <c r="C211" s="2">
        <v>2</v>
      </c>
      <c r="E211" s="3">
        <v>4</v>
      </c>
    </row>
    <row r="212" spans="1:5" x14ac:dyDescent="0.25">
      <c r="A212">
        <v>215</v>
      </c>
      <c r="C212" s="2">
        <v>2</v>
      </c>
      <c r="E212" s="3">
        <v>4</v>
      </c>
    </row>
    <row r="213" spans="1:5" x14ac:dyDescent="0.25">
      <c r="A213">
        <v>216</v>
      </c>
      <c r="C213" s="2">
        <v>2</v>
      </c>
      <c r="E213" s="3">
        <v>4</v>
      </c>
    </row>
    <row r="214" spans="1:5" x14ac:dyDescent="0.25">
      <c r="A214">
        <v>217</v>
      </c>
      <c r="E214" s="3">
        <v>4</v>
      </c>
    </row>
    <row r="215" spans="1:5" x14ac:dyDescent="0.25">
      <c r="A215">
        <v>218</v>
      </c>
      <c r="E215" s="3">
        <v>4</v>
      </c>
    </row>
    <row r="216" spans="1:5" x14ac:dyDescent="0.25">
      <c r="A216">
        <v>219</v>
      </c>
      <c r="E216" s="3">
        <v>4</v>
      </c>
    </row>
    <row r="217" spans="1:5" x14ac:dyDescent="0.25">
      <c r="A217">
        <v>220</v>
      </c>
      <c r="B217" s="4">
        <v>1</v>
      </c>
    </row>
    <row r="218" spans="1:5" x14ac:dyDescent="0.25">
      <c r="A218">
        <v>221</v>
      </c>
      <c r="B218" s="4">
        <v>1</v>
      </c>
    </row>
    <row r="219" spans="1:5" x14ac:dyDescent="0.25">
      <c r="A219">
        <v>222</v>
      </c>
      <c r="B219" s="4">
        <v>1</v>
      </c>
    </row>
    <row r="220" spans="1:5" x14ac:dyDescent="0.25">
      <c r="A220">
        <v>223</v>
      </c>
      <c r="B220" s="4">
        <v>1</v>
      </c>
    </row>
    <row r="221" spans="1:5" x14ac:dyDescent="0.25">
      <c r="A221">
        <v>224</v>
      </c>
      <c r="B221" s="4">
        <v>1</v>
      </c>
    </row>
    <row r="222" spans="1:5" x14ac:dyDescent="0.25">
      <c r="A222">
        <v>225</v>
      </c>
      <c r="B222" s="4">
        <v>1</v>
      </c>
      <c r="D222" s="1">
        <v>3</v>
      </c>
    </row>
    <row r="223" spans="1:5" x14ac:dyDescent="0.25">
      <c r="A223">
        <v>226</v>
      </c>
      <c r="B223" s="4">
        <v>1</v>
      </c>
      <c r="D223" s="1">
        <v>3</v>
      </c>
    </row>
    <row r="224" spans="1:5" x14ac:dyDescent="0.25">
      <c r="A224">
        <v>227</v>
      </c>
      <c r="B224" s="4">
        <v>1</v>
      </c>
      <c r="D224" s="1">
        <v>3</v>
      </c>
    </row>
    <row r="225" spans="1:5" x14ac:dyDescent="0.25">
      <c r="A225">
        <v>228</v>
      </c>
      <c r="B225" s="4">
        <v>1</v>
      </c>
      <c r="D225" s="1">
        <v>3</v>
      </c>
    </row>
    <row r="226" spans="1:5" x14ac:dyDescent="0.25">
      <c r="A226">
        <v>229</v>
      </c>
      <c r="B226" s="4">
        <v>1</v>
      </c>
      <c r="D226" s="1">
        <v>3</v>
      </c>
    </row>
    <row r="227" spans="1:5" x14ac:dyDescent="0.25">
      <c r="A227">
        <v>230</v>
      </c>
      <c r="B227" s="4">
        <v>1</v>
      </c>
      <c r="D227" s="1">
        <v>3</v>
      </c>
    </row>
    <row r="228" spans="1:5" x14ac:dyDescent="0.25">
      <c r="A228">
        <v>231</v>
      </c>
      <c r="B228" s="4">
        <v>1</v>
      </c>
      <c r="D228" s="1">
        <v>3</v>
      </c>
    </row>
    <row r="229" spans="1:5" x14ac:dyDescent="0.25">
      <c r="A229">
        <v>232</v>
      </c>
      <c r="B229" s="4">
        <v>1</v>
      </c>
      <c r="D229" s="1">
        <v>3</v>
      </c>
    </row>
    <row r="230" spans="1:5" x14ac:dyDescent="0.25">
      <c r="A230">
        <v>233</v>
      </c>
      <c r="B230" s="4">
        <v>1</v>
      </c>
      <c r="D230" s="1">
        <v>3</v>
      </c>
    </row>
    <row r="231" spans="1:5" x14ac:dyDescent="0.25">
      <c r="A231">
        <v>234</v>
      </c>
      <c r="B231" s="4">
        <v>1</v>
      </c>
      <c r="D231" s="1">
        <v>3</v>
      </c>
    </row>
    <row r="232" spans="1:5" x14ac:dyDescent="0.25">
      <c r="A232">
        <v>235</v>
      </c>
      <c r="D232" s="1">
        <v>3</v>
      </c>
      <c r="E232" s="3">
        <v>4</v>
      </c>
    </row>
    <row r="233" spans="1:5" x14ac:dyDescent="0.25">
      <c r="A233">
        <v>236</v>
      </c>
      <c r="D233" s="1">
        <v>3</v>
      </c>
      <c r="E233" s="3">
        <v>4</v>
      </c>
    </row>
    <row r="234" spans="1:5" x14ac:dyDescent="0.25">
      <c r="A234">
        <v>237</v>
      </c>
      <c r="D234" s="1">
        <v>3</v>
      </c>
      <c r="E234" s="3">
        <v>4</v>
      </c>
    </row>
    <row r="235" spans="1:5" x14ac:dyDescent="0.25">
      <c r="A235">
        <v>238</v>
      </c>
      <c r="C235" s="2">
        <v>2</v>
      </c>
      <c r="D235" s="1">
        <v>3</v>
      </c>
      <c r="E235" s="3">
        <v>4</v>
      </c>
    </row>
    <row r="236" spans="1:5" x14ac:dyDescent="0.25">
      <c r="A236">
        <v>239</v>
      </c>
      <c r="C236" s="2">
        <v>2</v>
      </c>
      <c r="D236" s="1">
        <v>3</v>
      </c>
      <c r="E236" s="3">
        <v>4</v>
      </c>
    </row>
    <row r="237" spans="1:5" x14ac:dyDescent="0.25">
      <c r="A237">
        <v>240</v>
      </c>
      <c r="C237" s="2">
        <v>2</v>
      </c>
      <c r="D237" s="1">
        <v>3</v>
      </c>
      <c r="E237" s="3">
        <v>4</v>
      </c>
    </row>
    <row r="238" spans="1:5" x14ac:dyDescent="0.25">
      <c r="A238">
        <v>241</v>
      </c>
      <c r="C238" s="2">
        <v>2</v>
      </c>
      <c r="E238" s="3">
        <v>4</v>
      </c>
    </row>
    <row r="239" spans="1:5" x14ac:dyDescent="0.25">
      <c r="A239">
        <v>242</v>
      </c>
      <c r="C239" s="2">
        <v>2</v>
      </c>
      <c r="E239" s="3">
        <v>4</v>
      </c>
    </row>
    <row r="240" spans="1:5" x14ac:dyDescent="0.25">
      <c r="A240">
        <v>243</v>
      </c>
      <c r="C240" s="2">
        <v>2</v>
      </c>
      <c r="E240" s="3">
        <v>4</v>
      </c>
    </row>
    <row r="241" spans="1:5" x14ac:dyDescent="0.25">
      <c r="A241">
        <v>244</v>
      </c>
      <c r="C241" s="2">
        <v>2</v>
      </c>
      <c r="E241" s="3">
        <v>4</v>
      </c>
    </row>
    <row r="242" spans="1:5" x14ac:dyDescent="0.25">
      <c r="A242">
        <v>245</v>
      </c>
      <c r="C242" s="2">
        <v>2</v>
      </c>
      <c r="E242" s="3">
        <v>4</v>
      </c>
    </row>
    <row r="243" spans="1:5" x14ac:dyDescent="0.25">
      <c r="A243">
        <v>246</v>
      </c>
      <c r="C243" s="2">
        <v>2</v>
      </c>
      <c r="E243" s="3">
        <v>4</v>
      </c>
    </row>
    <row r="244" spans="1:5" x14ac:dyDescent="0.25">
      <c r="A244">
        <v>247</v>
      </c>
      <c r="C244" s="2">
        <v>2</v>
      </c>
      <c r="E244" s="3">
        <v>4</v>
      </c>
    </row>
    <row r="245" spans="1:5" x14ac:dyDescent="0.25">
      <c r="A245">
        <v>248</v>
      </c>
      <c r="C245" s="2">
        <v>2</v>
      </c>
      <c r="E245" s="3">
        <v>4</v>
      </c>
    </row>
    <row r="246" spans="1:5" x14ac:dyDescent="0.25">
      <c r="A246">
        <v>249</v>
      </c>
      <c r="C246" s="2">
        <v>2</v>
      </c>
      <c r="E246" s="3">
        <v>4</v>
      </c>
    </row>
    <row r="247" spans="1:5" x14ac:dyDescent="0.25">
      <c r="A247">
        <v>250</v>
      </c>
      <c r="C247" s="2">
        <v>2</v>
      </c>
      <c r="E247" s="3">
        <v>4</v>
      </c>
    </row>
    <row r="248" spans="1:5" x14ac:dyDescent="0.25">
      <c r="A248">
        <v>251</v>
      </c>
      <c r="C248" s="2">
        <v>2</v>
      </c>
      <c r="E248" s="3">
        <v>4</v>
      </c>
    </row>
    <row r="249" spans="1:5" x14ac:dyDescent="0.25">
      <c r="A249">
        <v>252</v>
      </c>
      <c r="C249" s="2">
        <v>2</v>
      </c>
    </row>
    <row r="250" spans="1:5" x14ac:dyDescent="0.25">
      <c r="A250">
        <v>253</v>
      </c>
    </row>
    <row r="251" spans="1:5" x14ac:dyDescent="0.25">
      <c r="A251">
        <v>254</v>
      </c>
      <c r="B251" s="4">
        <v>1</v>
      </c>
    </row>
    <row r="252" spans="1:5" x14ac:dyDescent="0.25">
      <c r="A252">
        <v>255</v>
      </c>
      <c r="B252" s="4">
        <v>1</v>
      </c>
    </row>
    <row r="253" spans="1:5" x14ac:dyDescent="0.25">
      <c r="A253">
        <v>256</v>
      </c>
      <c r="B253" s="4">
        <v>1</v>
      </c>
    </row>
    <row r="254" spans="1:5" x14ac:dyDescent="0.25">
      <c r="A254">
        <v>257</v>
      </c>
      <c r="B254" s="4">
        <v>1</v>
      </c>
      <c r="D254" s="1">
        <v>3</v>
      </c>
    </row>
    <row r="255" spans="1:5" x14ac:dyDescent="0.25">
      <c r="A255">
        <v>258</v>
      </c>
      <c r="B255" s="4">
        <v>1</v>
      </c>
      <c r="D255" s="1">
        <v>3</v>
      </c>
    </row>
    <row r="256" spans="1:5" x14ac:dyDescent="0.25">
      <c r="A256">
        <v>259</v>
      </c>
      <c r="B256" s="4">
        <v>1</v>
      </c>
      <c r="D256" s="1">
        <v>3</v>
      </c>
    </row>
    <row r="257" spans="1:5" x14ac:dyDescent="0.25">
      <c r="A257">
        <v>260</v>
      </c>
      <c r="B257" s="4">
        <v>1</v>
      </c>
      <c r="D257" s="1">
        <v>3</v>
      </c>
    </row>
    <row r="258" spans="1:5" x14ac:dyDescent="0.25">
      <c r="A258">
        <v>261</v>
      </c>
      <c r="B258" s="4">
        <v>1</v>
      </c>
      <c r="D258" s="1">
        <v>3</v>
      </c>
    </row>
    <row r="259" spans="1:5" x14ac:dyDescent="0.25">
      <c r="A259">
        <v>262</v>
      </c>
      <c r="B259" s="4">
        <v>1</v>
      </c>
      <c r="D259" s="1">
        <v>3</v>
      </c>
    </row>
    <row r="260" spans="1:5" x14ac:dyDescent="0.25">
      <c r="A260">
        <v>263</v>
      </c>
      <c r="B260" s="4">
        <v>1</v>
      </c>
      <c r="D260" s="1">
        <v>3</v>
      </c>
    </row>
    <row r="261" spans="1:5" x14ac:dyDescent="0.25">
      <c r="A261">
        <v>264</v>
      </c>
      <c r="B261" s="4">
        <v>1</v>
      </c>
      <c r="D261" s="1">
        <v>3</v>
      </c>
    </row>
    <row r="262" spans="1:5" x14ac:dyDescent="0.25">
      <c r="A262">
        <v>265</v>
      </c>
      <c r="B262" s="4">
        <v>1</v>
      </c>
      <c r="D262" s="1">
        <v>3</v>
      </c>
    </row>
    <row r="263" spans="1:5" x14ac:dyDescent="0.25">
      <c r="A263">
        <v>266</v>
      </c>
      <c r="B263" s="4">
        <v>1</v>
      </c>
      <c r="D263" s="1">
        <v>3</v>
      </c>
    </row>
    <row r="264" spans="1:5" x14ac:dyDescent="0.25">
      <c r="A264">
        <v>267</v>
      </c>
      <c r="B264" s="4">
        <v>1</v>
      </c>
      <c r="D264" s="1">
        <v>3</v>
      </c>
    </row>
    <row r="265" spans="1:5" x14ac:dyDescent="0.25">
      <c r="A265">
        <v>268</v>
      </c>
      <c r="B265" s="4">
        <v>1</v>
      </c>
      <c r="D265" s="1">
        <v>3</v>
      </c>
    </row>
    <row r="266" spans="1:5" x14ac:dyDescent="0.25">
      <c r="A266">
        <v>269</v>
      </c>
      <c r="B266" s="4">
        <v>1</v>
      </c>
      <c r="D266" s="1">
        <v>3</v>
      </c>
    </row>
    <row r="267" spans="1:5" x14ac:dyDescent="0.25">
      <c r="A267">
        <v>270</v>
      </c>
      <c r="D267" s="1">
        <v>3</v>
      </c>
    </row>
    <row r="268" spans="1:5" x14ac:dyDescent="0.25">
      <c r="A268">
        <v>271</v>
      </c>
      <c r="D268" s="1">
        <v>3</v>
      </c>
      <c r="E268" s="3">
        <v>4</v>
      </c>
    </row>
    <row r="269" spans="1:5" x14ac:dyDescent="0.25">
      <c r="A269">
        <v>272</v>
      </c>
      <c r="E269" s="3">
        <v>4</v>
      </c>
    </row>
    <row r="270" spans="1:5" x14ac:dyDescent="0.25">
      <c r="A270">
        <v>273</v>
      </c>
      <c r="C270" s="2">
        <v>2</v>
      </c>
      <c r="E270" s="3">
        <v>4</v>
      </c>
    </row>
    <row r="271" spans="1:5" x14ac:dyDescent="0.25">
      <c r="A271">
        <v>274</v>
      </c>
      <c r="C271" s="2">
        <v>2</v>
      </c>
      <c r="E271" s="3">
        <v>4</v>
      </c>
    </row>
    <row r="272" spans="1:5" x14ac:dyDescent="0.25">
      <c r="A272">
        <v>275</v>
      </c>
      <c r="C272" s="2">
        <v>2</v>
      </c>
      <c r="E272" s="3">
        <v>4</v>
      </c>
    </row>
    <row r="273" spans="1:5" x14ac:dyDescent="0.25">
      <c r="A273">
        <v>276</v>
      </c>
      <c r="C273" s="2">
        <v>2</v>
      </c>
      <c r="E273" s="3">
        <v>4</v>
      </c>
    </row>
    <row r="274" spans="1:5" x14ac:dyDescent="0.25">
      <c r="A274">
        <v>277</v>
      </c>
      <c r="C274" s="2">
        <v>2</v>
      </c>
      <c r="E274" s="3">
        <v>4</v>
      </c>
    </row>
    <row r="275" spans="1:5" x14ac:dyDescent="0.25">
      <c r="A275">
        <v>278</v>
      </c>
      <c r="C275" s="2">
        <v>2</v>
      </c>
      <c r="E275" s="3">
        <v>4</v>
      </c>
    </row>
    <row r="276" spans="1:5" x14ac:dyDescent="0.25">
      <c r="A276">
        <v>279</v>
      </c>
      <c r="C276" s="2">
        <v>2</v>
      </c>
      <c r="E276" s="3">
        <v>4</v>
      </c>
    </row>
    <row r="277" spans="1:5" x14ac:dyDescent="0.25">
      <c r="A277">
        <v>280</v>
      </c>
      <c r="C277" s="2">
        <v>2</v>
      </c>
      <c r="E277" s="3">
        <v>4</v>
      </c>
    </row>
    <row r="278" spans="1:5" x14ac:dyDescent="0.25">
      <c r="A278">
        <v>281</v>
      </c>
      <c r="C278" s="2">
        <v>2</v>
      </c>
      <c r="E278" s="3">
        <v>4</v>
      </c>
    </row>
    <row r="279" spans="1:5" x14ac:dyDescent="0.25">
      <c r="A279">
        <v>282</v>
      </c>
      <c r="C279" s="2">
        <v>2</v>
      </c>
      <c r="E279" s="3">
        <v>4</v>
      </c>
    </row>
    <row r="280" spans="1:5" x14ac:dyDescent="0.25">
      <c r="A280">
        <v>283</v>
      </c>
      <c r="C280" s="2">
        <v>2</v>
      </c>
      <c r="E280" s="3">
        <v>4</v>
      </c>
    </row>
    <row r="281" spans="1:5" x14ac:dyDescent="0.25">
      <c r="A281">
        <v>284</v>
      </c>
      <c r="C281" s="2">
        <v>2</v>
      </c>
      <c r="E281" s="3">
        <v>4</v>
      </c>
    </row>
    <row r="282" spans="1:5" x14ac:dyDescent="0.25">
      <c r="A282">
        <v>285</v>
      </c>
      <c r="C282" s="2">
        <v>2</v>
      </c>
      <c r="E282" s="3">
        <v>4</v>
      </c>
    </row>
    <row r="283" spans="1:5" x14ac:dyDescent="0.25">
      <c r="A283">
        <v>286</v>
      </c>
      <c r="C283" s="2">
        <v>2</v>
      </c>
      <c r="E283" s="3">
        <v>4</v>
      </c>
    </row>
    <row r="284" spans="1:5" x14ac:dyDescent="0.25">
      <c r="A284">
        <v>287</v>
      </c>
      <c r="C284" s="2">
        <v>2</v>
      </c>
    </row>
    <row r="285" spans="1:5" x14ac:dyDescent="0.25">
      <c r="A285">
        <v>288</v>
      </c>
      <c r="C285" s="2">
        <v>2</v>
      </c>
    </row>
    <row r="286" spans="1:5" x14ac:dyDescent="0.25">
      <c r="A286">
        <v>289</v>
      </c>
    </row>
    <row r="287" spans="1:5" x14ac:dyDescent="0.25">
      <c r="A287">
        <v>290</v>
      </c>
    </row>
    <row r="288" spans="1:5" x14ac:dyDescent="0.25">
      <c r="A288">
        <v>291</v>
      </c>
      <c r="D288" s="1">
        <v>3</v>
      </c>
    </row>
    <row r="289" spans="1:4" x14ac:dyDescent="0.25">
      <c r="A289">
        <v>292</v>
      </c>
      <c r="D289" s="1">
        <v>3</v>
      </c>
    </row>
    <row r="290" spans="1:4" x14ac:dyDescent="0.25">
      <c r="A290">
        <v>293</v>
      </c>
      <c r="B290" s="4">
        <v>1</v>
      </c>
      <c r="D290" s="1">
        <v>3</v>
      </c>
    </row>
    <row r="291" spans="1:4" x14ac:dyDescent="0.25">
      <c r="A291">
        <v>294</v>
      </c>
      <c r="B291" s="4">
        <v>1</v>
      </c>
      <c r="D291" s="1">
        <v>3</v>
      </c>
    </row>
    <row r="292" spans="1:4" x14ac:dyDescent="0.25">
      <c r="A292">
        <v>295</v>
      </c>
      <c r="B292" s="4">
        <v>1</v>
      </c>
      <c r="D292" s="1">
        <v>3</v>
      </c>
    </row>
    <row r="293" spans="1:4" x14ac:dyDescent="0.25">
      <c r="A293">
        <v>296</v>
      </c>
      <c r="B293" s="4">
        <v>1</v>
      </c>
      <c r="D293" s="1">
        <v>3</v>
      </c>
    </row>
    <row r="294" spans="1:4" x14ac:dyDescent="0.25">
      <c r="A294">
        <v>297</v>
      </c>
      <c r="B294" s="4">
        <v>1</v>
      </c>
      <c r="D294" s="1">
        <v>3</v>
      </c>
    </row>
    <row r="295" spans="1:4" x14ac:dyDescent="0.25">
      <c r="A295">
        <v>298</v>
      </c>
      <c r="B295" s="4">
        <v>1</v>
      </c>
      <c r="D295" s="1">
        <v>3</v>
      </c>
    </row>
    <row r="296" spans="1:4" x14ac:dyDescent="0.25">
      <c r="A296">
        <v>299</v>
      </c>
      <c r="B296" s="4">
        <v>1</v>
      </c>
      <c r="D296" s="1">
        <v>3</v>
      </c>
    </row>
    <row r="297" spans="1:4" x14ac:dyDescent="0.25">
      <c r="A297">
        <v>300</v>
      </c>
      <c r="B297" s="4">
        <v>1</v>
      </c>
      <c r="D297" s="1">
        <v>3</v>
      </c>
    </row>
    <row r="298" spans="1:4" x14ac:dyDescent="0.25">
      <c r="A298">
        <v>301</v>
      </c>
      <c r="B298" s="4">
        <v>1</v>
      </c>
      <c r="D298" s="1">
        <v>3</v>
      </c>
    </row>
    <row r="299" spans="1:4" x14ac:dyDescent="0.25">
      <c r="A299">
        <v>302</v>
      </c>
      <c r="B299" s="4">
        <v>1</v>
      </c>
      <c r="D299" s="1">
        <v>3</v>
      </c>
    </row>
    <row r="300" spans="1:4" x14ac:dyDescent="0.25">
      <c r="A300">
        <v>303</v>
      </c>
      <c r="B300" s="4">
        <v>1</v>
      </c>
      <c r="D300" s="1">
        <v>3</v>
      </c>
    </row>
    <row r="301" spans="1:4" x14ac:dyDescent="0.25">
      <c r="A301">
        <v>304</v>
      </c>
      <c r="B301" s="4">
        <v>1</v>
      </c>
      <c r="D301" s="1">
        <v>3</v>
      </c>
    </row>
    <row r="302" spans="1:4" x14ac:dyDescent="0.25">
      <c r="A302">
        <v>305</v>
      </c>
      <c r="B302" s="4">
        <v>1</v>
      </c>
    </row>
    <row r="303" spans="1:4" x14ac:dyDescent="0.25">
      <c r="A303">
        <v>306</v>
      </c>
      <c r="B303" s="4">
        <v>1</v>
      </c>
    </row>
    <row r="304" spans="1:4" x14ac:dyDescent="0.25">
      <c r="A304">
        <v>307</v>
      </c>
      <c r="B304" s="4">
        <v>1</v>
      </c>
    </row>
    <row r="305" spans="1:5" x14ac:dyDescent="0.25">
      <c r="A305">
        <v>308</v>
      </c>
    </row>
    <row r="306" spans="1:5" x14ac:dyDescent="0.25">
      <c r="A306">
        <v>309</v>
      </c>
      <c r="E306" s="3">
        <v>4</v>
      </c>
    </row>
    <row r="307" spans="1:5" x14ac:dyDescent="0.25">
      <c r="A307">
        <v>310</v>
      </c>
      <c r="E307" s="3">
        <v>4</v>
      </c>
    </row>
    <row r="308" spans="1:5" x14ac:dyDescent="0.25">
      <c r="A308">
        <v>311</v>
      </c>
      <c r="E308" s="3">
        <v>4</v>
      </c>
    </row>
    <row r="309" spans="1:5" x14ac:dyDescent="0.25">
      <c r="A309">
        <v>312</v>
      </c>
      <c r="C309" s="2">
        <v>2</v>
      </c>
      <c r="E309" s="3">
        <v>4</v>
      </c>
    </row>
    <row r="310" spans="1:5" x14ac:dyDescent="0.25">
      <c r="A310">
        <v>313</v>
      </c>
      <c r="C310" s="2">
        <v>2</v>
      </c>
      <c r="E310" s="3">
        <v>4</v>
      </c>
    </row>
    <row r="311" spans="1:5" x14ac:dyDescent="0.25">
      <c r="A311">
        <v>314</v>
      </c>
      <c r="C311" s="2">
        <v>2</v>
      </c>
      <c r="E311" s="3">
        <v>4</v>
      </c>
    </row>
    <row r="312" spans="1:5" x14ac:dyDescent="0.25">
      <c r="A312">
        <v>315</v>
      </c>
      <c r="C312" s="2">
        <v>2</v>
      </c>
      <c r="E312" s="3">
        <v>4</v>
      </c>
    </row>
    <row r="313" spans="1:5" x14ac:dyDescent="0.25">
      <c r="A313">
        <v>316</v>
      </c>
      <c r="C313" s="2">
        <v>2</v>
      </c>
      <c r="E313" s="3">
        <v>4</v>
      </c>
    </row>
    <row r="314" spans="1:5" x14ac:dyDescent="0.25">
      <c r="A314">
        <v>317</v>
      </c>
      <c r="C314" s="2">
        <v>2</v>
      </c>
      <c r="E314" s="3">
        <v>4</v>
      </c>
    </row>
    <row r="315" spans="1:5" x14ac:dyDescent="0.25">
      <c r="A315">
        <v>318</v>
      </c>
      <c r="C315" s="2">
        <v>2</v>
      </c>
      <c r="E315" s="3">
        <v>4</v>
      </c>
    </row>
    <row r="316" spans="1:5" x14ac:dyDescent="0.25">
      <c r="A316">
        <v>319</v>
      </c>
      <c r="C316" s="2">
        <v>2</v>
      </c>
      <c r="E316" s="3">
        <v>4</v>
      </c>
    </row>
    <row r="317" spans="1:5" x14ac:dyDescent="0.25">
      <c r="A317">
        <v>320</v>
      </c>
      <c r="C317" s="2">
        <v>2</v>
      </c>
      <c r="E317" s="3">
        <v>4</v>
      </c>
    </row>
    <row r="318" spans="1:5" x14ac:dyDescent="0.25">
      <c r="A318">
        <v>321</v>
      </c>
      <c r="C318" s="2">
        <v>2</v>
      </c>
      <c r="E318" s="3">
        <v>4</v>
      </c>
    </row>
    <row r="319" spans="1:5" x14ac:dyDescent="0.25">
      <c r="A319">
        <v>322</v>
      </c>
      <c r="C319" s="2">
        <v>2</v>
      </c>
      <c r="E319" s="3">
        <v>4</v>
      </c>
    </row>
    <row r="320" spans="1:5" x14ac:dyDescent="0.25">
      <c r="A320">
        <v>323</v>
      </c>
      <c r="C320" s="2">
        <v>2</v>
      </c>
      <c r="E320" s="3">
        <v>4</v>
      </c>
    </row>
    <row r="321" spans="1:5" x14ac:dyDescent="0.25">
      <c r="A321">
        <v>324</v>
      </c>
      <c r="D321" s="1">
        <v>3</v>
      </c>
      <c r="E321" s="3">
        <v>4</v>
      </c>
    </row>
    <row r="322" spans="1:5" x14ac:dyDescent="0.25">
      <c r="A322">
        <v>325</v>
      </c>
      <c r="D322" s="1">
        <v>3</v>
      </c>
    </row>
    <row r="323" spans="1:5" x14ac:dyDescent="0.25">
      <c r="A323">
        <v>326</v>
      </c>
      <c r="D323" s="1">
        <v>3</v>
      </c>
    </row>
    <row r="324" spans="1:5" x14ac:dyDescent="0.25">
      <c r="A324">
        <v>327</v>
      </c>
      <c r="B324" s="4">
        <v>1</v>
      </c>
      <c r="D324" s="1">
        <v>3</v>
      </c>
    </row>
    <row r="325" spans="1:5" x14ac:dyDescent="0.25">
      <c r="A325">
        <v>328</v>
      </c>
      <c r="B325" s="4">
        <v>1</v>
      </c>
      <c r="D325" s="1">
        <v>3</v>
      </c>
    </row>
    <row r="326" spans="1:5" x14ac:dyDescent="0.25">
      <c r="A326">
        <v>329</v>
      </c>
      <c r="B326" s="4">
        <v>1</v>
      </c>
      <c r="D326" s="1">
        <v>3</v>
      </c>
    </row>
    <row r="327" spans="1:5" x14ac:dyDescent="0.25">
      <c r="A327">
        <v>330</v>
      </c>
      <c r="B327" s="4">
        <v>1</v>
      </c>
      <c r="D327" s="1">
        <v>3</v>
      </c>
    </row>
    <row r="328" spans="1:5" x14ac:dyDescent="0.25">
      <c r="A328">
        <v>331</v>
      </c>
      <c r="B328" s="4">
        <v>1</v>
      </c>
      <c r="D328" s="1">
        <v>3</v>
      </c>
    </row>
    <row r="329" spans="1:5" x14ac:dyDescent="0.25">
      <c r="A329">
        <v>332</v>
      </c>
      <c r="B329" s="4">
        <v>1</v>
      </c>
      <c r="D329" s="1">
        <v>3</v>
      </c>
    </row>
    <row r="330" spans="1:5" x14ac:dyDescent="0.25">
      <c r="A330">
        <v>333</v>
      </c>
      <c r="B330" s="4">
        <v>1</v>
      </c>
      <c r="D330" s="1">
        <v>3</v>
      </c>
    </row>
    <row r="331" spans="1:5" x14ac:dyDescent="0.25">
      <c r="A331">
        <v>334</v>
      </c>
      <c r="B331" s="4">
        <v>1</v>
      </c>
      <c r="D331" s="1">
        <v>3</v>
      </c>
    </row>
    <row r="332" spans="1:5" x14ac:dyDescent="0.25">
      <c r="A332">
        <v>335</v>
      </c>
      <c r="B332" s="4">
        <v>1</v>
      </c>
      <c r="D332" s="1">
        <v>3</v>
      </c>
    </row>
    <row r="333" spans="1:5" x14ac:dyDescent="0.25">
      <c r="A333">
        <v>336</v>
      </c>
      <c r="B333" s="4">
        <v>1</v>
      </c>
      <c r="D333" s="1">
        <v>3</v>
      </c>
    </row>
    <row r="334" spans="1:5" x14ac:dyDescent="0.25">
      <c r="A334">
        <v>337</v>
      </c>
      <c r="B334" s="4">
        <v>1</v>
      </c>
      <c r="D334" s="1">
        <v>3</v>
      </c>
    </row>
    <row r="335" spans="1:5" x14ac:dyDescent="0.25">
      <c r="A335">
        <v>338</v>
      </c>
      <c r="B335" s="4">
        <v>1</v>
      </c>
      <c r="D335" s="1">
        <v>3</v>
      </c>
    </row>
    <row r="336" spans="1:5" x14ac:dyDescent="0.25">
      <c r="A336">
        <v>339</v>
      </c>
      <c r="B336" s="4">
        <v>1</v>
      </c>
      <c r="D336" s="1">
        <v>3</v>
      </c>
    </row>
    <row r="337" spans="1:5" x14ac:dyDescent="0.25">
      <c r="A337">
        <v>340</v>
      </c>
      <c r="B337" s="4">
        <v>1</v>
      </c>
      <c r="D337" s="1">
        <v>3</v>
      </c>
    </row>
    <row r="338" spans="1:5" x14ac:dyDescent="0.25">
      <c r="A338">
        <v>341</v>
      </c>
      <c r="B338" s="4">
        <v>1</v>
      </c>
      <c r="D338" s="1">
        <v>3</v>
      </c>
    </row>
    <row r="339" spans="1:5" x14ac:dyDescent="0.25">
      <c r="A339">
        <v>342</v>
      </c>
      <c r="B339" s="4">
        <v>1</v>
      </c>
    </row>
    <row r="340" spans="1:5" x14ac:dyDescent="0.25">
      <c r="A340">
        <v>343</v>
      </c>
      <c r="B340" s="4">
        <v>1</v>
      </c>
    </row>
    <row r="341" spans="1:5" x14ac:dyDescent="0.25">
      <c r="A341">
        <v>344</v>
      </c>
      <c r="B341" s="4">
        <v>1</v>
      </c>
    </row>
    <row r="342" spans="1:5" x14ac:dyDescent="0.25">
      <c r="A342">
        <v>345</v>
      </c>
      <c r="E342" s="3">
        <v>4</v>
      </c>
    </row>
    <row r="343" spans="1:5" x14ac:dyDescent="0.25">
      <c r="A343">
        <v>346</v>
      </c>
      <c r="C343" s="2">
        <v>2</v>
      </c>
      <c r="E343" s="3">
        <v>4</v>
      </c>
    </row>
    <row r="344" spans="1:5" x14ac:dyDescent="0.25">
      <c r="A344">
        <v>347</v>
      </c>
      <c r="C344" s="2">
        <v>2</v>
      </c>
      <c r="E344" s="3">
        <v>4</v>
      </c>
    </row>
    <row r="345" spans="1:5" x14ac:dyDescent="0.25">
      <c r="A345">
        <v>348</v>
      </c>
      <c r="C345" s="2">
        <v>2</v>
      </c>
      <c r="E345" s="3">
        <v>4</v>
      </c>
    </row>
    <row r="346" spans="1:5" x14ac:dyDescent="0.25">
      <c r="A346">
        <v>349</v>
      </c>
      <c r="C346" s="2">
        <v>2</v>
      </c>
      <c r="E346" s="3">
        <v>4</v>
      </c>
    </row>
    <row r="347" spans="1:5" x14ac:dyDescent="0.25">
      <c r="A347">
        <v>350</v>
      </c>
      <c r="C347" s="2">
        <v>2</v>
      </c>
      <c r="E347" s="3">
        <v>4</v>
      </c>
    </row>
    <row r="348" spans="1:5" x14ac:dyDescent="0.25">
      <c r="A348">
        <v>351</v>
      </c>
      <c r="C348" s="2">
        <v>2</v>
      </c>
      <c r="E348" s="3">
        <v>4</v>
      </c>
    </row>
    <row r="349" spans="1:5" x14ac:dyDescent="0.25">
      <c r="A349">
        <v>352</v>
      </c>
      <c r="C349" s="2">
        <v>2</v>
      </c>
      <c r="E349" s="3">
        <v>4</v>
      </c>
    </row>
    <row r="350" spans="1:5" x14ac:dyDescent="0.25">
      <c r="A350">
        <v>353</v>
      </c>
      <c r="C350" s="2">
        <v>2</v>
      </c>
      <c r="E350" s="3">
        <v>4</v>
      </c>
    </row>
    <row r="351" spans="1:5" x14ac:dyDescent="0.25">
      <c r="A351">
        <v>354</v>
      </c>
      <c r="C351" s="2">
        <v>2</v>
      </c>
      <c r="E351" s="3">
        <v>4</v>
      </c>
    </row>
    <row r="352" spans="1:5" x14ac:dyDescent="0.25">
      <c r="A352">
        <v>355</v>
      </c>
      <c r="C352" s="2">
        <v>2</v>
      </c>
      <c r="E352" s="3">
        <v>4</v>
      </c>
    </row>
    <row r="353" spans="1:5" x14ac:dyDescent="0.25">
      <c r="A353">
        <v>356</v>
      </c>
      <c r="C353" s="2">
        <v>2</v>
      </c>
      <c r="E353" s="3">
        <v>4</v>
      </c>
    </row>
    <row r="354" spans="1:5" x14ac:dyDescent="0.25">
      <c r="A354">
        <v>357</v>
      </c>
      <c r="C354" s="2">
        <v>2</v>
      </c>
      <c r="E354" s="3">
        <v>4</v>
      </c>
    </row>
    <row r="355" spans="1:5" x14ac:dyDescent="0.25">
      <c r="A355">
        <v>358</v>
      </c>
      <c r="C355" s="2">
        <v>2</v>
      </c>
      <c r="E355" s="3">
        <v>4</v>
      </c>
    </row>
    <row r="356" spans="1:5" x14ac:dyDescent="0.25">
      <c r="A356">
        <v>359</v>
      </c>
      <c r="C356" s="2">
        <v>2</v>
      </c>
      <c r="E356" s="3">
        <v>4</v>
      </c>
    </row>
    <row r="357" spans="1:5" x14ac:dyDescent="0.25">
      <c r="A357">
        <v>360</v>
      </c>
      <c r="C357" s="2">
        <v>2</v>
      </c>
      <c r="E357" s="3">
        <v>4</v>
      </c>
    </row>
    <row r="358" spans="1:5" x14ac:dyDescent="0.25">
      <c r="A358">
        <v>361</v>
      </c>
      <c r="C358" s="2">
        <v>2</v>
      </c>
      <c r="D358" s="1">
        <v>3</v>
      </c>
      <c r="E358" s="3">
        <v>4</v>
      </c>
    </row>
    <row r="359" spans="1:5" x14ac:dyDescent="0.25">
      <c r="A359">
        <v>362</v>
      </c>
      <c r="C359" s="2">
        <v>2</v>
      </c>
      <c r="D359" s="1">
        <v>3</v>
      </c>
      <c r="E359" s="3">
        <v>4</v>
      </c>
    </row>
    <row r="360" spans="1:5" x14ac:dyDescent="0.25">
      <c r="A360">
        <v>363</v>
      </c>
      <c r="D360" s="1">
        <v>3</v>
      </c>
    </row>
    <row r="361" spans="1:5" x14ac:dyDescent="0.25">
      <c r="A361">
        <v>364</v>
      </c>
      <c r="D361" s="1">
        <v>3</v>
      </c>
    </row>
    <row r="362" spans="1:5" x14ac:dyDescent="0.25">
      <c r="A362">
        <v>365</v>
      </c>
      <c r="D362" s="1">
        <v>3</v>
      </c>
    </row>
    <row r="363" spans="1:5" x14ac:dyDescent="0.25">
      <c r="A363">
        <v>366</v>
      </c>
      <c r="B363" s="4">
        <v>1</v>
      </c>
      <c r="D363" s="1">
        <v>3</v>
      </c>
    </row>
    <row r="364" spans="1:5" x14ac:dyDescent="0.25">
      <c r="A364">
        <v>367</v>
      </c>
      <c r="B364" s="4">
        <v>1</v>
      </c>
      <c r="D364" s="1">
        <v>3</v>
      </c>
    </row>
    <row r="365" spans="1:5" x14ac:dyDescent="0.25">
      <c r="A365">
        <v>368</v>
      </c>
      <c r="B365" s="4">
        <v>1</v>
      </c>
      <c r="D365" s="1">
        <v>3</v>
      </c>
    </row>
    <row r="366" spans="1:5" x14ac:dyDescent="0.25">
      <c r="A366">
        <v>369</v>
      </c>
      <c r="B366" s="4">
        <v>1</v>
      </c>
      <c r="D366" s="1">
        <v>3</v>
      </c>
    </row>
    <row r="367" spans="1:5" x14ac:dyDescent="0.25">
      <c r="A367">
        <v>370</v>
      </c>
      <c r="B367" s="4">
        <v>1</v>
      </c>
      <c r="D367" s="1">
        <v>3</v>
      </c>
    </row>
    <row r="368" spans="1:5" x14ac:dyDescent="0.25">
      <c r="A368">
        <v>371</v>
      </c>
      <c r="B368" s="4">
        <v>1</v>
      </c>
      <c r="D368" s="1">
        <v>3</v>
      </c>
    </row>
    <row r="369" spans="1:5" x14ac:dyDescent="0.25">
      <c r="A369">
        <v>372</v>
      </c>
      <c r="B369" s="4">
        <v>1</v>
      </c>
      <c r="D369" s="1">
        <v>3</v>
      </c>
    </row>
    <row r="370" spans="1:5" x14ac:dyDescent="0.25">
      <c r="A370">
        <v>373</v>
      </c>
      <c r="B370" s="4">
        <v>1</v>
      </c>
      <c r="D370" s="1">
        <v>3</v>
      </c>
    </row>
    <row r="371" spans="1:5" x14ac:dyDescent="0.25">
      <c r="A371">
        <v>374</v>
      </c>
      <c r="B371" s="4">
        <v>1</v>
      </c>
      <c r="D371" s="1">
        <v>3</v>
      </c>
    </row>
    <row r="372" spans="1:5" x14ac:dyDescent="0.25">
      <c r="A372">
        <v>375</v>
      </c>
      <c r="B372" s="4">
        <v>1</v>
      </c>
      <c r="D372" s="1">
        <v>3</v>
      </c>
    </row>
    <row r="373" spans="1:5" x14ac:dyDescent="0.25">
      <c r="A373">
        <v>376</v>
      </c>
      <c r="B373" s="4">
        <v>1</v>
      </c>
      <c r="D373" s="1">
        <v>3</v>
      </c>
    </row>
    <row r="374" spans="1:5" x14ac:dyDescent="0.25">
      <c r="A374">
        <v>377</v>
      </c>
      <c r="B374" s="4">
        <v>1</v>
      </c>
      <c r="D374" s="1">
        <v>3</v>
      </c>
    </row>
    <row r="375" spans="1:5" x14ac:dyDescent="0.25">
      <c r="A375">
        <v>378</v>
      </c>
      <c r="B375" s="4">
        <v>1</v>
      </c>
      <c r="D375" s="1">
        <v>3</v>
      </c>
    </row>
    <row r="376" spans="1:5" x14ac:dyDescent="0.25">
      <c r="A376">
        <v>379</v>
      </c>
      <c r="B376" s="4">
        <v>1</v>
      </c>
      <c r="D376" s="1">
        <v>3</v>
      </c>
    </row>
    <row r="377" spans="1:5" x14ac:dyDescent="0.25">
      <c r="A377">
        <v>380</v>
      </c>
      <c r="B377" s="4">
        <v>1</v>
      </c>
    </row>
    <row r="378" spans="1:5" x14ac:dyDescent="0.25">
      <c r="A378">
        <v>381</v>
      </c>
      <c r="B378" s="4">
        <v>1</v>
      </c>
    </row>
    <row r="379" spans="1:5" x14ac:dyDescent="0.25">
      <c r="A379">
        <v>382</v>
      </c>
      <c r="B379" s="4">
        <v>1</v>
      </c>
      <c r="E379" s="3">
        <v>4</v>
      </c>
    </row>
    <row r="380" spans="1:5" x14ac:dyDescent="0.25">
      <c r="A380">
        <v>383</v>
      </c>
      <c r="B380" s="4">
        <v>1</v>
      </c>
      <c r="E380" s="3">
        <v>4</v>
      </c>
    </row>
    <row r="381" spans="1:5" x14ac:dyDescent="0.25">
      <c r="A381">
        <v>384</v>
      </c>
      <c r="E381" s="3">
        <v>4</v>
      </c>
    </row>
    <row r="382" spans="1:5" x14ac:dyDescent="0.25">
      <c r="A382">
        <v>385</v>
      </c>
      <c r="E382" s="3">
        <v>4</v>
      </c>
    </row>
    <row r="383" spans="1:5" x14ac:dyDescent="0.25">
      <c r="A383">
        <v>386</v>
      </c>
      <c r="C383" s="2">
        <v>2</v>
      </c>
      <c r="E383" s="3">
        <v>4</v>
      </c>
    </row>
    <row r="384" spans="1:5" x14ac:dyDescent="0.25">
      <c r="A384">
        <v>387</v>
      </c>
      <c r="C384" s="2">
        <v>2</v>
      </c>
      <c r="E384" s="3">
        <v>4</v>
      </c>
    </row>
    <row r="385" spans="1:5" x14ac:dyDescent="0.25">
      <c r="A385">
        <v>388</v>
      </c>
      <c r="C385" s="2">
        <v>2</v>
      </c>
      <c r="E385" s="3">
        <v>4</v>
      </c>
    </row>
    <row r="386" spans="1:5" x14ac:dyDescent="0.25">
      <c r="A386">
        <v>389</v>
      </c>
      <c r="C386" s="2">
        <v>2</v>
      </c>
      <c r="E386" s="3">
        <v>4</v>
      </c>
    </row>
    <row r="387" spans="1:5" x14ac:dyDescent="0.25">
      <c r="A387">
        <v>390</v>
      </c>
      <c r="C387" s="2">
        <v>2</v>
      </c>
      <c r="E387" s="3">
        <v>4</v>
      </c>
    </row>
    <row r="388" spans="1:5" x14ac:dyDescent="0.25">
      <c r="A388">
        <v>391</v>
      </c>
      <c r="C388" s="2">
        <v>2</v>
      </c>
      <c r="E388" s="3">
        <v>4</v>
      </c>
    </row>
    <row r="389" spans="1:5" x14ac:dyDescent="0.25">
      <c r="A389">
        <v>392</v>
      </c>
      <c r="C389" s="2">
        <v>2</v>
      </c>
      <c r="E389" s="3">
        <v>4</v>
      </c>
    </row>
    <row r="390" spans="1:5" x14ac:dyDescent="0.25">
      <c r="A390">
        <v>393</v>
      </c>
      <c r="C390" s="2">
        <v>2</v>
      </c>
      <c r="E390" s="3">
        <v>4</v>
      </c>
    </row>
    <row r="391" spans="1:5" x14ac:dyDescent="0.25">
      <c r="A391">
        <v>394</v>
      </c>
      <c r="C391" s="2">
        <v>2</v>
      </c>
      <c r="E391" s="3">
        <v>4</v>
      </c>
    </row>
    <row r="392" spans="1:5" x14ac:dyDescent="0.25">
      <c r="A392">
        <v>395</v>
      </c>
      <c r="C392" s="2">
        <v>2</v>
      </c>
      <c r="E392" s="3">
        <v>4</v>
      </c>
    </row>
    <row r="393" spans="1:5" x14ac:dyDescent="0.25">
      <c r="A393">
        <v>396</v>
      </c>
      <c r="C393" s="2">
        <v>2</v>
      </c>
      <c r="E393" s="3">
        <v>4</v>
      </c>
    </row>
    <row r="394" spans="1:5" x14ac:dyDescent="0.25">
      <c r="A394">
        <v>397</v>
      </c>
      <c r="C394" s="2">
        <v>2</v>
      </c>
      <c r="E394" s="3">
        <v>4</v>
      </c>
    </row>
    <row r="395" spans="1:5" x14ac:dyDescent="0.25">
      <c r="A395">
        <v>398</v>
      </c>
      <c r="C395" s="2">
        <v>2</v>
      </c>
      <c r="E395" s="3">
        <v>4</v>
      </c>
    </row>
    <row r="396" spans="1:5" x14ac:dyDescent="0.25">
      <c r="A396">
        <v>399</v>
      </c>
      <c r="C396" s="2">
        <v>2</v>
      </c>
      <c r="E396" s="3">
        <v>4</v>
      </c>
    </row>
    <row r="397" spans="1:5" x14ac:dyDescent="0.25">
      <c r="A397">
        <v>400</v>
      </c>
      <c r="C397" s="2">
        <v>2</v>
      </c>
      <c r="E397" s="3">
        <v>4</v>
      </c>
    </row>
    <row r="398" spans="1:5" x14ac:dyDescent="0.25">
      <c r="A398">
        <v>401</v>
      </c>
      <c r="C398" s="2">
        <v>2</v>
      </c>
      <c r="D398" s="1">
        <v>3</v>
      </c>
      <c r="E398" s="3">
        <v>4</v>
      </c>
    </row>
    <row r="399" spans="1:5" x14ac:dyDescent="0.25">
      <c r="A399">
        <v>402</v>
      </c>
      <c r="C399" s="2">
        <v>2</v>
      </c>
      <c r="D399" s="1">
        <v>3</v>
      </c>
    </row>
    <row r="400" spans="1:5" x14ac:dyDescent="0.25">
      <c r="A400">
        <v>403</v>
      </c>
      <c r="C400" s="2">
        <v>2</v>
      </c>
      <c r="D400" s="1">
        <v>3</v>
      </c>
    </row>
    <row r="401" spans="1:4" x14ac:dyDescent="0.25">
      <c r="A401">
        <v>404</v>
      </c>
      <c r="C401" s="2">
        <v>2</v>
      </c>
      <c r="D401" s="1">
        <v>3</v>
      </c>
    </row>
    <row r="402" spans="1:4" x14ac:dyDescent="0.25">
      <c r="A402">
        <v>405</v>
      </c>
      <c r="B402" s="4">
        <v>1</v>
      </c>
      <c r="D402" s="1">
        <v>3</v>
      </c>
    </row>
    <row r="403" spans="1:4" x14ac:dyDescent="0.25">
      <c r="A403">
        <v>406</v>
      </c>
      <c r="B403" s="4">
        <v>1</v>
      </c>
      <c r="D403" s="1">
        <v>3</v>
      </c>
    </row>
    <row r="404" spans="1:4" x14ac:dyDescent="0.25">
      <c r="A404">
        <v>407</v>
      </c>
      <c r="B404" s="4">
        <v>1</v>
      </c>
      <c r="D404" s="1">
        <v>3</v>
      </c>
    </row>
    <row r="405" spans="1:4" x14ac:dyDescent="0.25">
      <c r="A405">
        <v>408</v>
      </c>
      <c r="B405" s="4">
        <v>1</v>
      </c>
      <c r="D405" s="1">
        <v>3</v>
      </c>
    </row>
    <row r="406" spans="1:4" x14ac:dyDescent="0.25">
      <c r="A406">
        <v>409</v>
      </c>
      <c r="B406" s="4">
        <v>1</v>
      </c>
      <c r="D406" s="1">
        <v>3</v>
      </c>
    </row>
    <row r="407" spans="1:4" x14ac:dyDescent="0.25">
      <c r="A407">
        <v>410</v>
      </c>
      <c r="B407" s="4">
        <v>1</v>
      </c>
      <c r="D407" s="1">
        <v>3</v>
      </c>
    </row>
    <row r="408" spans="1:4" x14ac:dyDescent="0.25">
      <c r="A408">
        <v>411</v>
      </c>
      <c r="B408" s="4">
        <v>1</v>
      </c>
      <c r="D408" s="1">
        <v>3</v>
      </c>
    </row>
    <row r="409" spans="1:4" x14ac:dyDescent="0.25">
      <c r="A409">
        <v>412</v>
      </c>
      <c r="B409" s="4">
        <v>1</v>
      </c>
      <c r="D409" s="1">
        <v>3</v>
      </c>
    </row>
    <row r="410" spans="1:4" x14ac:dyDescent="0.25">
      <c r="A410">
        <v>413</v>
      </c>
      <c r="B410" s="4">
        <v>1</v>
      </c>
      <c r="D410" s="1">
        <v>3</v>
      </c>
    </row>
    <row r="411" spans="1:4" x14ac:dyDescent="0.25">
      <c r="A411">
        <v>414</v>
      </c>
      <c r="B411" s="4">
        <v>1</v>
      </c>
      <c r="D411" s="1">
        <v>3</v>
      </c>
    </row>
    <row r="412" spans="1:4" x14ac:dyDescent="0.25">
      <c r="A412">
        <v>415</v>
      </c>
      <c r="B412" s="4">
        <v>1</v>
      </c>
      <c r="D412" s="1">
        <v>3</v>
      </c>
    </row>
    <row r="413" spans="1:4" x14ac:dyDescent="0.25">
      <c r="A413">
        <v>416</v>
      </c>
      <c r="B413" s="4">
        <v>1</v>
      </c>
      <c r="D413" s="1">
        <v>3</v>
      </c>
    </row>
    <row r="414" spans="1:4" x14ac:dyDescent="0.25">
      <c r="A414">
        <v>417</v>
      </c>
      <c r="B414" s="4">
        <v>1</v>
      </c>
      <c r="D414" s="1">
        <v>3</v>
      </c>
    </row>
    <row r="415" spans="1:4" x14ac:dyDescent="0.25">
      <c r="A415">
        <v>418</v>
      </c>
      <c r="B415" s="4">
        <v>1</v>
      </c>
      <c r="D415" s="1">
        <v>3</v>
      </c>
    </row>
    <row r="416" spans="1:4" x14ac:dyDescent="0.25">
      <c r="A416">
        <v>419</v>
      </c>
      <c r="B416" s="4">
        <v>1</v>
      </c>
      <c r="D416" s="1">
        <v>3</v>
      </c>
    </row>
    <row r="417" spans="1:6" x14ac:dyDescent="0.25">
      <c r="A417">
        <v>420</v>
      </c>
      <c r="B417" s="4">
        <v>1</v>
      </c>
      <c r="D417" s="1">
        <v>3</v>
      </c>
    </row>
    <row r="418" spans="1:6" x14ac:dyDescent="0.25">
      <c r="A418">
        <v>421</v>
      </c>
      <c r="B418" s="4">
        <v>1</v>
      </c>
      <c r="D418" s="1">
        <v>3</v>
      </c>
    </row>
    <row r="419" spans="1:6" x14ac:dyDescent="0.25">
      <c r="A419">
        <v>422</v>
      </c>
      <c r="B419" s="4">
        <v>1</v>
      </c>
      <c r="D419" s="1">
        <v>3</v>
      </c>
    </row>
    <row r="420" spans="1:6" x14ac:dyDescent="0.25">
      <c r="A420">
        <v>423</v>
      </c>
      <c r="B420" s="4">
        <v>1</v>
      </c>
      <c r="D420" s="1">
        <v>3</v>
      </c>
    </row>
    <row r="421" spans="1:6" x14ac:dyDescent="0.25">
      <c r="A421">
        <v>424</v>
      </c>
      <c r="B421" s="4">
        <v>1</v>
      </c>
      <c r="D421" s="1">
        <v>3</v>
      </c>
    </row>
    <row r="422" spans="1:6" x14ac:dyDescent="0.25">
      <c r="A422">
        <v>425</v>
      </c>
      <c r="B422" s="4">
        <v>1</v>
      </c>
      <c r="D422" s="1">
        <v>3</v>
      </c>
    </row>
    <row r="423" spans="1:6" x14ac:dyDescent="0.25">
      <c r="A423">
        <v>426</v>
      </c>
      <c r="B423" s="4">
        <v>1</v>
      </c>
      <c r="D423" s="1">
        <v>3</v>
      </c>
    </row>
    <row r="424" spans="1:6" x14ac:dyDescent="0.25">
      <c r="A424">
        <v>427</v>
      </c>
      <c r="B424" s="4">
        <v>1</v>
      </c>
      <c r="D424" s="1">
        <v>3</v>
      </c>
      <c r="E424" s="3">
        <v>4</v>
      </c>
    </row>
    <row r="425" spans="1:6" x14ac:dyDescent="0.25">
      <c r="A425">
        <v>428</v>
      </c>
      <c r="B425" s="4">
        <v>1</v>
      </c>
      <c r="D425" s="1">
        <v>3</v>
      </c>
      <c r="E425" s="3">
        <v>4</v>
      </c>
    </row>
    <row r="426" spans="1:6" x14ac:dyDescent="0.25">
      <c r="A426">
        <v>429</v>
      </c>
      <c r="B426" s="4">
        <v>1</v>
      </c>
      <c r="D426" s="1">
        <v>3</v>
      </c>
      <c r="E426" s="3">
        <v>4</v>
      </c>
    </row>
    <row r="427" spans="1:6" x14ac:dyDescent="0.25">
      <c r="A427">
        <v>430</v>
      </c>
      <c r="B427" s="4">
        <v>1</v>
      </c>
      <c r="C427" s="2">
        <v>2</v>
      </c>
      <c r="E427" s="3">
        <v>4</v>
      </c>
    </row>
    <row r="428" spans="1:6" x14ac:dyDescent="0.25">
      <c r="A428">
        <v>431</v>
      </c>
      <c r="B428" s="4">
        <v>1</v>
      </c>
      <c r="C428" s="2">
        <v>2</v>
      </c>
      <c r="E428" s="3">
        <v>4</v>
      </c>
    </row>
    <row r="429" spans="1:6" x14ac:dyDescent="0.25">
      <c r="A429">
        <v>432</v>
      </c>
      <c r="F429" t="s">
        <v>22</v>
      </c>
    </row>
    <row r="430" spans="1:6" x14ac:dyDescent="0.25">
      <c r="A430">
        <v>937</v>
      </c>
    </row>
    <row r="431" spans="1:6" x14ac:dyDescent="0.25">
      <c r="A431">
        <v>938</v>
      </c>
    </row>
    <row r="432" spans="1:6" x14ac:dyDescent="0.25">
      <c r="A432">
        <v>939</v>
      </c>
      <c r="F432" t="s">
        <v>22</v>
      </c>
    </row>
    <row r="433" spans="1:4" x14ac:dyDescent="0.25">
      <c r="A433">
        <v>940</v>
      </c>
    </row>
    <row r="434" spans="1:4" x14ac:dyDescent="0.25">
      <c r="A434">
        <v>941</v>
      </c>
    </row>
    <row r="435" spans="1:4" x14ac:dyDescent="0.25">
      <c r="A435">
        <v>942</v>
      </c>
    </row>
    <row r="436" spans="1:4" x14ac:dyDescent="0.25">
      <c r="A436">
        <v>943</v>
      </c>
    </row>
    <row r="437" spans="1:4" x14ac:dyDescent="0.25">
      <c r="A437">
        <v>944</v>
      </c>
    </row>
    <row r="438" spans="1:4" x14ac:dyDescent="0.25">
      <c r="A438">
        <v>945</v>
      </c>
      <c r="C438" s="2">
        <v>2</v>
      </c>
    </row>
    <row r="439" spans="1:4" x14ac:dyDescent="0.25">
      <c r="A439">
        <v>946</v>
      </c>
      <c r="C439" s="2">
        <v>2</v>
      </c>
      <c r="D439" s="1">
        <v>3</v>
      </c>
    </row>
    <row r="440" spans="1:4" x14ac:dyDescent="0.25">
      <c r="A440">
        <v>947</v>
      </c>
      <c r="C440" s="2">
        <v>2</v>
      </c>
      <c r="D440" s="1">
        <v>3</v>
      </c>
    </row>
    <row r="441" spans="1:4" x14ac:dyDescent="0.25">
      <c r="A441">
        <v>948</v>
      </c>
      <c r="C441" s="2">
        <v>2</v>
      </c>
      <c r="D441" s="1">
        <v>3</v>
      </c>
    </row>
    <row r="442" spans="1:4" x14ac:dyDescent="0.25">
      <c r="A442">
        <v>949</v>
      </c>
      <c r="C442" s="2">
        <v>2</v>
      </c>
      <c r="D442" s="1">
        <v>3</v>
      </c>
    </row>
    <row r="443" spans="1:4" x14ac:dyDescent="0.25">
      <c r="A443">
        <v>950</v>
      </c>
      <c r="C443" s="2">
        <v>2</v>
      </c>
      <c r="D443" s="1">
        <v>3</v>
      </c>
    </row>
    <row r="444" spans="1:4" x14ac:dyDescent="0.25">
      <c r="A444">
        <v>951</v>
      </c>
      <c r="C444" s="2">
        <v>2</v>
      </c>
      <c r="D444" s="1">
        <v>3</v>
      </c>
    </row>
    <row r="445" spans="1:4" x14ac:dyDescent="0.25">
      <c r="A445">
        <v>952</v>
      </c>
      <c r="C445" s="2">
        <v>2</v>
      </c>
      <c r="D445" s="1">
        <v>3</v>
      </c>
    </row>
    <row r="446" spans="1:4" x14ac:dyDescent="0.25">
      <c r="A446">
        <v>953</v>
      </c>
      <c r="C446" s="2">
        <v>2</v>
      </c>
      <c r="D446" s="1">
        <v>3</v>
      </c>
    </row>
    <row r="447" spans="1:4" x14ac:dyDescent="0.25">
      <c r="A447">
        <v>954</v>
      </c>
      <c r="C447" s="2">
        <v>2</v>
      </c>
      <c r="D447" s="1">
        <v>3</v>
      </c>
    </row>
    <row r="448" spans="1:4" x14ac:dyDescent="0.25">
      <c r="A448">
        <v>955</v>
      </c>
      <c r="C448" s="2">
        <v>2</v>
      </c>
      <c r="D448" s="1">
        <v>3</v>
      </c>
    </row>
    <row r="449" spans="1:4" x14ac:dyDescent="0.25">
      <c r="A449">
        <v>956</v>
      </c>
      <c r="C449" s="2">
        <v>2</v>
      </c>
      <c r="D449" s="1">
        <v>3</v>
      </c>
    </row>
    <row r="450" spans="1:4" x14ac:dyDescent="0.25">
      <c r="A450">
        <v>957</v>
      </c>
      <c r="C450" s="2">
        <v>2</v>
      </c>
      <c r="D450" s="1">
        <v>3</v>
      </c>
    </row>
    <row r="451" spans="1:4" x14ac:dyDescent="0.25">
      <c r="A451">
        <v>958</v>
      </c>
      <c r="C451" s="2">
        <v>2</v>
      </c>
      <c r="D451" s="1">
        <v>3</v>
      </c>
    </row>
    <row r="452" spans="1:4" x14ac:dyDescent="0.25">
      <c r="A452">
        <v>959</v>
      </c>
      <c r="C452" s="2">
        <v>2</v>
      </c>
      <c r="D452" s="1">
        <v>3</v>
      </c>
    </row>
    <row r="453" spans="1:4" x14ac:dyDescent="0.25">
      <c r="A453">
        <v>960</v>
      </c>
      <c r="C453" s="2">
        <v>2</v>
      </c>
      <c r="D453" s="1">
        <v>3</v>
      </c>
    </row>
    <row r="454" spans="1:4" x14ac:dyDescent="0.25">
      <c r="A454">
        <v>961</v>
      </c>
      <c r="C454" s="2">
        <v>2</v>
      </c>
      <c r="D454" s="1">
        <v>3</v>
      </c>
    </row>
    <row r="455" spans="1:4" x14ac:dyDescent="0.25">
      <c r="A455">
        <v>962</v>
      </c>
      <c r="C455" s="2">
        <v>2</v>
      </c>
      <c r="D455" s="1">
        <v>3</v>
      </c>
    </row>
    <row r="456" spans="1:4" x14ac:dyDescent="0.25">
      <c r="A456">
        <v>963</v>
      </c>
      <c r="C456" s="2">
        <v>2</v>
      </c>
      <c r="D456" s="1">
        <v>3</v>
      </c>
    </row>
    <row r="457" spans="1:4" x14ac:dyDescent="0.25">
      <c r="A457">
        <v>964</v>
      </c>
      <c r="C457" s="2">
        <v>2</v>
      </c>
      <c r="D457" s="1">
        <v>3</v>
      </c>
    </row>
    <row r="458" spans="1:4" x14ac:dyDescent="0.25">
      <c r="A458">
        <v>965</v>
      </c>
      <c r="C458" s="2">
        <v>2</v>
      </c>
      <c r="D458" s="1">
        <v>3</v>
      </c>
    </row>
    <row r="459" spans="1:4" x14ac:dyDescent="0.25">
      <c r="A459">
        <v>966</v>
      </c>
      <c r="C459" s="2">
        <v>2</v>
      </c>
      <c r="D459" s="1">
        <v>3</v>
      </c>
    </row>
    <row r="460" spans="1:4" x14ac:dyDescent="0.25">
      <c r="A460">
        <v>967</v>
      </c>
      <c r="C460" s="2">
        <v>2</v>
      </c>
      <c r="D460" s="1">
        <v>3</v>
      </c>
    </row>
    <row r="461" spans="1:4" x14ac:dyDescent="0.25">
      <c r="A461">
        <v>968</v>
      </c>
      <c r="C461" s="2">
        <v>2</v>
      </c>
      <c r="D461" s="1">
        <v>3</v>
      </c>
    </row>
    <row r="462" spans="1:4" x14ac:dyDescent="0.25">
      <c r="A462">
        <v>969</v>
      </c>
      <c r="C462" s="2">
        <v>2</v>
      </c>
      <c r="D462" s="1">
        <v>3</v>
      </c>
    </row>
    <row r="463" spans="1:4" x14ac:dyDescent="0.25">
      <c r="A463">
        <v>970</v>
      </c>
      <c r="C463" s="2">
        <v>2</v>
      </c>
      <c r="D463" s="1">
        <v>3</v>
      </c>
    </row>
    <row r="464" spans="1:4" x14ac:dyDescent="0.25">
      <c r="A464">
        <v>971</v>
      </c>
      <c r="C464" s="2">
        <v>2</v>
      </c>
      <c r="D464" s="1">
        <v>3</v>
      </c>
    </row>
    <row r="465" spans="1:5" x14ac:dyDescent="0.25">
      <c r="A465">
        <v>972</v>
      </c>
      <c r="B465" s="4">
        <v>1</v>
      </c>
      <c r="C465" s="2">
        <v>2</v>
      </c>
      <c r="D465" s="1">
        <v>3</v>
      </c>
      <c r="E465" s="3">
        <v>4</v>
      </c>
    </row>
    <row r="466" spans="1:5" x14ac:dyDescent="0.25">
      <c r="A466">
        <v>973</v>
      </c>
      <c r="B466" s="4">
        <v>1</v>
      </c>
      <c r="C466" s="2">
        <v>2</v>
      </c>
      <c r="D466" s="1">
        <v>3</v>
      </c>
      <c r="E466" s="3">
        <v>4</v>
      </c>
    </row>
    <row r="467" spans="1:5" x14ac:dyDescent="0.25">
      <c r="A467">
        <v>974</v>
      </c>
      <c r="B467" s="4">
        <v>1</v>
      </c>
      <c r="C467" s="2">
        <v>2</v>
      </c>
      <c r="D467" s="1">
        <v>3</v>
      </c>
      <c r="E467" s="3">
        <v>4</v>
      </c>
    </row>
    <row r="468" spans="1:5" x14ac:dyDescent="0.25">
      <c r="A468">
        <v>975</v>
      </c>
      <c r="B468" s="4">
        <v>1</v>
      </c>
      <c r="D468" s="1">
        <v>3</v>
      </c>
      <c r="E468" s="3">
        <v>4</v>
      </c>
    </row>
    <row r="469" spans="1:5" x14ac:dyDescent="0.25">
      <c r="A469">
        <v>976</v>
      </c>
      <c r="B469" s="4">
        <v>1</v>
      </c>
      <c r="D469" s="1">
        <v>3</v>
      </c>
      <c r="E469" s="3">
        <v>4</v>
      </c>
    </row>
    <row r="470" spans="1:5" x14ac:dyDescent="0.25">
      <c r="A470">
        <v>977</v>
      </c>
      <c r="B470" s="4">
        <v>1</v>
      </c>
      <c r="E470" s="3">
        <v>4</v>
      </c>
    </row>
    <row r="471" spans="1:5" x14ac:dyDescent="0.25">
      <c r="A471">
        <v>978</v>
      </c>
      <c r="B471" s="4">
        <v>1</v>
      </c>
      <c r="E471" s="3">
        <v>4</v>
      </c>
    </row>
    <row r="472" spans="1:5" x14ac:dyDescent="0.25">
      <c r="A472">
        <v>979</v>
      </c>
      <c r="B472" s="4">
        <v>1</v>
      </c>
      <c r="E472" s="3">
        <v>4</v>
      </c>
    </row>
    <row r="473" spans="1:5" x14ac:dyDescent="0.25">
      <c r="A473">
        <v>980</v>
      </c>
      <c r="B473" s="4">
        <v>1</v>
      </c>
      <c r="E473" s="3">
        <v>4</v>
      </c>
    </row>
    <row r="474" spans="1:5" x14ac:dyDescent="0.25">
      <c r="A474">
        <v>981</v>
      </c>
      <c r="B474" s="4">
        <v>1</v>
      </c>
      <c r="E474" s="3">
        <v>4</v>
      </c>
    </row>
    <row r="475" spans="1:5" x14ac:dyDescent="0.25">
      <c r="A475">
        <v>982</v>
      </c>
      <c r="B475" s="4">
        <v>1</v>
      </c>
      <c r="E475" s="3">
        <v>4</v>
      </c>
    </row>
    <row r="476" spans="1:5" x14ac:dyDescent="0.25">
      <c r="A476">
        <v>983</v>
      </c>
      <c r="B476" s="4">
        <v>1</v>
      </c>
      <c r="E476" s="3">
        <v>4</v>
      </c>
    </row>
    <row r="477" spans="1:5" x14ac:dyDescent="0.25">
      <c r="A477">
        <v>984</v>
      </c>
      <c r="B477" s="4">
        <v>1</v>
      </c>
      <c r="E477" s="3">
        <v>4</v>
      </c>
    </row>
    <row r="478" spans="1:5" x14ac:dyDescent="0.25">
      <c r="A478">
        <v>985</v>
      </c>
      <c r="B478" s="4">
        <v>1</v>
      </c>
      <c r="E478" s="3">
        <v>4</v>
      </c>
    </row>
    <row r="479" spans="1:5" x14ac:dyDescent="0.25">
      <c r="A479">
        <v>986</v>
      </c>
      <c r="B479" s="4">
        <v>1</v>
      </c>
      <c r="E479" s="3">
        <v>4</v>
      </c>
    </row>
    <row r="480" spans="1:5" x14ac:dyDescent="0.25">
      <c r="A480">
        <v>987</v>
      </c>
      <c r="B480" s="4">
        <v>1</v>
      </c>
      <c r="E480" s="3">
        <v>4</v>
      </c>
    </row>
    <row r="481" spans="1:5" x14ac:dyDescent="0.25">
      <c r="A481">
        <v>988</v>
      </c>
      <c r="B481" s="4">
        <v>1</v>
      </c>
      <c r="E481" s="3">
        <v>4</v>
      </c>
    </row>
    <row r="482" spans="1:5" x14ac:dyDescent="0.25">
      <c r="A482">
        <v>989</v>
      </c>
      <c r="B482" s="4">
        <v>1</v>
      </c>
      <c r="E482" s="3">
        <v>4</v>
      </c>
    </row>
    <row r="483" spans="1:5" x14ac:dyDescent="0.25">
      <c r="A483">
        <v>990</v>
      </c>
      <c r="B483" s="4">
        <v>1</v>
      </c>
      <c r="E483" s="3">
        <v>4</v>
      </c>
    </row>
    <row r="484" spans="1:5" x14ac:dyDescent="0.25">
      <c r="A484">
        <v>991</v>
      </c>
      <c r="B484" s="4">
        <v>1</v>
      </c>
      <c r="E484" s="3">
        <v>4</v>
      </c>
    </row>
    <row r="485" spans="1:5" x14ac:dyDescent="0.25">
      <c r="A485">
        <v>992</v>
      </c>
      <c r="B485" s="4">
        <v>1</v>
      </c>
      <c r="E485" s="3">
        <v>4</v>
      </c>
    </row>
    <row r="486" spans="1:5" x14ac:dyDescent="0.25">
      <c r="A486">
        <v>993</v>
      </c>
      <c r="B486" s="4">
        <v>1</v>
      </c>
      <c r="E486" s="3">
        <v>4</v>
      </c>
    </row>
    <row r="487" spans="1:5" x14ac:dyDescent="0.25">
      <c r="A487">
        <v>994</v>
      </c>
      <c r="B487" s="4">
        <v>1</v>
      </c>
      <c r="E487" s="3">
        <v>4</v>
      </c>
    </row>
    <row r="488" spans="1:5" x14ac:dyDescent="0.25">
      <c r="A488">
        <v>995</v>
      </c>
      <c r="B488" s="4">
        <v>1</v>
      </c>
      <c r="E488" s="3">
        <v>4</v>
      </c>
    </row>
    <row r="489" spans="1:5" x14ac:dyDescent="0.25">
      <c r="A489">
        <v>996</v>
      </c>
      <c r="B489" s="4">
        <v>1</v>
      </c>
      <c r="E489" s="3">
        <v>4</v>
      </c>
    </row>
    <row r="490" spans="1:5" x14ac:dyDescent="0.25">
      <c r="A490">
        <v>997</v>
      </c>
      <c r="B490" s="4">
        <v>1</v>
      </c>
      <c r="E490" s="3">
        <v>4</v>
      </c>
    </row>
    <row r="491" spans="1:5" x14ac:dyDescent="0.25">
      <c r="A491">
        <v>998</v>
      </c>
      <c r="B491" s="4">
        <v>1</v>
      </c>
      <c r="C491" s="2">
        <v>2</v>
      </c>
      <c r="E491" s="3">
        <v>4</v>
      </c>
    </row>
    <row r="492" spans="1:5" x14ac:dyDescent="0.25">
      <c r="A492">
        <v>999</v>
      </c>
      <c r="B492" s="4">
        <v>1</v>
      </c>
      <c r="C492" s="2">
        <v>2</v>
      </c>
      <c r="D492" s="1">
        <v>3</v>
      </c>
      <c r="E492" s="3">
        <v>4</v>
      </c>
    </row>
    <row r="493" spans="1:5" x14ac:dyDescent="0.25">
      <c r="A493">
        <v>1000</v>
      </c>
      <c r="B493" s="4">
        <v>1</v>
      </c>
      <c r="C493" s="2">
        <v>2</v>
      </c>
      <c r="D493" s="1">
        <v>3</v>
      </c>
      <c r="E493" s="3">
        <v>4</v>
      </c>
    </row>
    <row r="494" spans="1:5" x14ac:dyDescent="0.25">
      <c r="A494">
        <v>1001</v>
      </c>
      <c r="B494" s="4">
        <v>1</v>
      </c>
      <c r="C494" s="2">
        <v>2</v>
      </c>
      <c r="D494" s="1">
        <v>3</v>
      </c>
      <c r="E494" s="3">
        <v>4</v>
      </c>
    </row>
    <row r="495" spans="1:5" x14ac:dyDescent="0.25">
      <c r="A495">
        <v>1002</v>
      </c>
      <c r="C495" s="2">
        <v>2</v>
      </c>
      <c r="D495" s="1">
        <v>3</v>
      </c>
      <c r="E495" s="3">
        <v>4</v>
      </c>
    </row>
    <row r="496" spans="1:5" x14ac:dyDescent="0.25">
      <c r="A496">
        <v>1003</v>
      </c>
      <c r="C496" s="2">
        <v>2</v>
      </c>
      <c r="D496" s="1">
        <v>3</v>
      </c>
      <c r="E496" s="3">
        <v>4</v>
      </c>
    </row>
    <row r="497" spans="1:5" x14ac:dyDescent="0.25">
      <c r="A497">
        <v>1004</v>
      </c>
      <c r="C497" s="2">
        <v>2</v>
      </c>
      <c r="D497" s="1">
        <v>3</v>
      </c>
      <c r="E497" s="3">
        <v>4</v>
      </c>
    </row>
    <row r="498" spans="1:5" x14ac:dyDescent="0.25">
      <c r="A498">
        <v>1005</v>
      </c>
      <c r="C498" s="2">
        <v>2</v>
      </c>
      <c r="D498" s="1">
        <v>3</v>
      </c>
    </row>
    <row r="499" spans="1:5" x14ac:dyDescent="0.25">
      <c r="A499">
        <v>1006</v>
      </c>
      <c r="C499" s="2">
        <v>2</v>
      </c>
      <c r="D499" s="1">
        <v>3</v>
      </c>
    </row>
    <row r="500" spans="1:5" x14ac:dyDescent="0.25">
      <c r="A500">
        <v>1007</v>
      </c>
      <c r="C500" s="2">
        <v>2</v>
      </c>
      <c r="D500" s="1">
        <v>3</v>
      </c>
    </row>
    <row r="501" spans="1:5" x14ac:dyDescent="0.25">
      <c r="A501">
        <v>1008</v>
      </c>
      <c r="C501" s="2">
        <v>2</v>
      </c>
      <c r="D501" s="1">
        <v>3</v>
      </c>
    </row>
    <row r="502" spans="1:5" x14ac:dyDescent="0.25">
      <c r="A502">
        <v>1009</v>
      </c>
      <c r="C502" s="2">
        <v>2</v>
      </c>
      <c r="D502" s="1">
        <v>3</v>
      </c>
    </row>
    <row r="503" spans="1:5" x14ac:dyDescent="0.25">
      <c r="A503">
        <v>1010</v>
      </c>
      <c r="C503" s="2">
        <v>2</v>
      </c>
      <c r="D503" s="1">
        <v>3</v>
      </c>
    </row>
    <row r="504" spans="1:5" x14ac:dyDescent="0.25">
      <c r="A504">
        <v>1011</v>
      </c>
      <c r="C504" s="2">
        <v>2</v>
      </c>
      <c r="D504" s="1">
        <v>3</v>
      </c>
    </row>
    <row r="505" spans="1:5" x14ac:dyDescent="0.25">
      <c r="A505">
        <v>1012</v>
      </c>
      <c r="C505" s="2">
        <v>2</v>
      </c>
      <c r="D505" s="1">
        <v>3</v>
      </c>
    </row>
    <row r="506" spans="1:5" x14ac:dyDescent="0.25">
      <c r="A506">
        <v>1013</v>
      </c>
      <c r="C506" s="2">
        <v>2</v>
      </c>
      <c r="D506" s="1">
        <v>3</v>
      </c>
    </row>
    <row r="507" spans="1:5" x14ac:dyDescent="0.25">
      <c r="A507">
        <v>1014</v>
      </c>
      <c r="C507" s="2">
        <v>2</v>
      </c>
      <c r="D507" s="1">
        <v>3</v>
      </c>
    </row>
    <row r="508" spans="1:5" x14ac:dyDescent="0.25">
      <c r="A508">
        <v>1015</v>
      </c>
      <c r="C508" s="2">
        <v>2</v>
      </c>
      <c r="D508" s="1">
        <v>3</v>
      </c>
    </row>
    <row r="509" spans="1:5" x14ac:dyDescent="0.25">
      <c r="A509">
        <v>1016</v>
      </c>
      <c r="C509" s="2">
        <v>2</v>
      </c>
      <c r="D509" s="1">
        <v>3</v>
      </c>
    </row>
    <row r="510" spans="1:5" x14ac:dyDescent="0.25">
      <c r="A510">
        <v>1017</v>
      </c>
      <c r="C510" s="2">
        <v>2</v>
      </c>
      <c r="D510" s="1">
        <v>3</v>
      </c>
    </row>
    <row r="511" spans="1:5" x14ac:dyDescent="0.25">
      <c r="A511">
        <v>1018</v>
      </c>
      <c r="C511" s="2">
        <v>2</v>
      </c>
      <c r="D511" s="1">
        <v>3</v>
      </c>
    </row>
    <row r="512" spans="1:5" x14ac:dyDescent="0.25">
      <c r="A512">
        <v>1019</v>
      </c>
      <c r="C512" s="2">
        <v>2</v>
      </c>
      <c r="D512" s="1">
        <v>3</v>
      </c>
    </row>
    <row r="513" spans="1:5" x14ac:dyDescent="0.25">
      <c r="A513">
        <v>1020</v>
      </c>
      <c r="C513" s="2">
        <v>2</v>
      </c>
      <c r="D513" s="1">
        <v>3</v>
      </c>
    </row>
    <row r="514" spans="1:5" x14ac:dyDescent="0.25">
      <c r="A514">
        <v>1021</v>
      </c>
      <c r="C514" s="2">
        <v>2</v>
      </c>
      <c r="D514" s="1">
        <v>3</v>
      </c>
    </row>
    <row r="515" spans="1:5" x14ac:dyDescent="0.25">
      <c r="A515">
        <v>1022</v>
      </c>
      <c r="C515" s="2">
        <v>2</v>
      </c>
      <c r="D515" s="1">
        <v>3</v>
      </c>
    </row>
    <row r="516" spans="1:5" x14ac:dyDescent="0.25">
      <c r="A516">
        <v>1023</v>
      </c>
      <c r="C516" s="2">
        <v>2</v>
      </c>
      <c r="D516" s="1">
        <v>3</v>
      </c>
    </row>
    <row r="517" spans="1:5" x14ac:dyDescent="0.25">
      <c r="A517">
        <v>1024</v>
      </c>
      <c r="C517" s="2">
        <v>2</v>
      </c>
      <c r="D517" s="1">
        <v>3</v>
      </c>
    </row>
    <row r="518" spans="1:5" x14ac:dyDescent="0.25">
      <c r="A518">
        <v>1025</v>
      </c>
      <c r="C518" s="2">
        <v>2</v>
      </c>
      <c r="D518" s="1">
        <v>3</v>
      </c>
    </row>
    <row r="519" spans="1:5" x14ac:dyDescent="0.25">
      <c r="A519">
        <v>1026</v>
      </c>
      <c r="C519" s="2">
        <v>2</v>
      </c>
      <c r="D519" s="1">
        <v>3</v>
      </c>
    </row>
    <row r="520" spans="1:5" x14ac:dyDescent="0.25">
      <c r="A520">
        <v>1027</v>
      </c>
      <c r="C520" s="2">
        <v>2</v>
      </c>
      <c r="D520" s="1">
        <v>3</v>
      </c>
    </row>
    <row r="521" spans="1:5" x14ac:dyDescent="0.25">
      <c r="A521">
        <v>1028</v>
      </c>
      <c r="C521" s="2">
        <v>2</v>
      </c>
      <c r="D521" s="1">
        <v>3</v>
      </c>
    </row>
    <row r="522" spans="1:5" x14ac:dyDescent="0.25">
      <c r="A522">
        <v>1029</v>
      </c>
      <c r="B522" s="4">
        <v>1</v>
      </c>
      <c r="C522" s="2">
        <v>2</v>
      </c>
      <c r="D522" s="1">
        <v>3</v>
      </c>
      <c r="E522" s="3">
        <v>4</v>
      </c>
    </row>
    <row r="523" spans="1:5" x14ac:dyDescent="0.25">
      <c r="A523">
        <v>1030</v>
      </c>
      <c r="B523" s="4">
        <v>1</v>
      </c>
      <c r="C523" s="2">
        <v>2</v>
      </c>
      <c r="D523" s="1">
        <v>3</v>
      </c>
      <c r="E523" s="3">
        <v>4</v>
      </c>
    </row>
    <row r="524" spans="1:5" x14ac:dyDescent="0.25">
      <c r="A524">
        <v>1031</v>
      </c>
      <c r="B524" s="4">
        <v>1</v>
      </c>
      <c r="C524" s="2">
        <v>2</v>
      </c>
      <c r="D524" s="1">
        <v>3</v>
      </c>
      <c r="E524" s="3">
        <v>4</v>
      </c>
    </row>
    <row r="525" spans="1:5" x14ac:dyDescent="0.25">
      <c r="A525">
        <v>1032</v>
      </c>
      <c r="B525" s="4">
        <v>1</v>
      </c>
      <c r="C525" s="2">
        <v>2</v>
      </c>
      <c r="D525" s="1">
        <v>3</v>
      </c>
      <c r="E525" s="3">
        <v>4</v>
      </c>
    </row>
    <row r="526" spans="1:5" x14ac:dyDescent="0.25">
      <c r="A526">
        <v>1033</v>
      </c>
      <c r="B526" s="4">
        <v>1</v>
      </c>
      <c r="C526" s="2">
        <v>2</v>
      </c>
      <c r="D526" s="1">
        <v>3</v>
      </c>
      <c r="E526" s="3">
        <v>4</v>
      </c>
    </row>
    <row r="527" spans="1:5" x14ac:dyDescent="0.25">
      <c r="A527">
        <v>1034</v>
      </c>
      <c r="B527" s="4">
        <v>1</v>
      </c>
      <c r="D527" s="1">
        <v>3</v>
      </c>
      <c r="E527" s="3">
        <v>4</v>
      </c>
    </row>
    <row r="528" spans="1:5" x14ac:dyDescent="0.25">
      <c r="A528">
        <v>1035</v>
      </c>
      <c r="B528" s="4">
        <v>1</v>
      </c>
      <c r="D528" s="1">
        <v>3</v>
      </c>
      <c r="E528" s="3">
        <v>4</v>
      </c>
    </row>
    <row r="529" spans="1:5" x14ac:dyDescent="0.25">
      <c r="A529">
        <v>1036</v>
      </c>
      <c r="B529" s="4">
        <v>1</v>
      </c>
      <c r="D529" s="1">
        <v>3</v>
      </c>
      <c r="E529" s="3">
        <v>4</v>
      </c>
    </row>
    <row r="530" spans="1:5" x14ac:dyDescent="0.25">
      <c r="A530">
        <v>1037</v>
      </c>
      <c r="B530" s="4">
        <v>1</v>
      </c>
      <c r="D530" s="1">
        <v>3</v>
      </c>
      <c r="E530" s="3">
        <v>4</v>
      </c>
    </row>
    <row r="531" spans="1:5" x14ac:dyDescent="0.25">
      <c r="A531">
        <v>1038</v>
      </c>
      <c r="B531" s="4">
        <v>1</v>
      </c>
      <c r="D531" s="1">
        <v>3</v>
      </c>
      <c r="E531" s="3">
        <v>4</v>
      </c>
    </row>
    <row r="532" spans="1:5" x14ac:dyDescent="0.25">
      <c r="A532">
        <v>1039</v>
      </c>
      <c r="B532" s="4">
        <v>1</v>
      </c>
      <c r="E532" s="3">
        <v>4</v>
      </c>
    </row>
    <row r="533" spans="1:5" x14ac:dyDescent="0.25">
      <c r="A533">
        <v>1040</v>
      </c>
      <c r="B533" s="4">
        <v>1</v>
      </c>
      <c r="E533" s="3">
        <v>4</v>
      </c>
    </row>
    <row r="534" spans="1:5" x14ac:dyDescent="0.25">
      <c r="A534">
        <v>1041</v>
      </c>
      <c r="B534" s="4">
        <v>1</v>
      </c>
      <c r="E534" s="3">
        <v>4</v>
      </c>
    </row>
    <row r="535" spans="1:5" x14ac:dyDescent="0.25">
      <c r="A535">
        <v>1042</v>
      </c>
      <c r="B535" s="4">
        <v>1</v>
      </c>
      <c r="E535" s="3">
        <v>4</v>
      </c>
    </row>
    <row r="536" spans="1:5" x14ac:dyDescent="0.25">
      <c r="A536">
        <v>1043</v>
      </c>
      <c r="B536" s="4">
        <v>1</v>
      </c>
      <c r="E536" s="3">
        <v>4</v>
      </c>
    </row>
    <row r="537" spans="1:5" x14ac:dyDescent="0.25">
      <c r="A537">
        <v>1044</v>
      </c>
      <c r="B537" s="4">
        <v>1</v>
      </c>
      <c r="E537" s="3">
        <v>4</v>
      </c>
    </row>
    <row r="538" spans="1:5" x14ac:dyDescent="0.25">
      <c r="A538">
        <v>1045</v>
      </c>
      <c r="B538" s="4">
        <v>1</v>
      </c>
      <c r="E538" s="3">
        <v>4</v>
      </c>
    </row>
    <row r="539" spans="1:5" x14ac:dyDescent="0.25">
      <c r="A539">
        <v>1046</v>
      </c>
      <c r="B539" s="4">
        <v>1</v>
      </c>
      <c r="E539" s="3">
        <v>4</v>
      </c>
    </row>
    <row r="540" spans="1:5" x14ac:dyDescent="0.25">
      <c r="A540">
        <v>1047</v>
      </c>
      <c r="B540" s="4">
        <v>1</v>
      </c>
      <c r="E540" s="3">
        <v>4</v>
      </c>
    </row>
    <row r="541" spans="1:5" x14ac:dyDescent="0.25">
      <c r="A541">
        <v>1048</v>
      </c>
      <c r="B541" s="4">
        <v>1</v>
      </c>
      <c r="E541" s="3">
        <v>4</v>
      </c>
    </row>
    <row r="542" spans="1:5" x14ac:dyDescent="0.25">
      <c r="A542">
        <v>1049</v>
      </c>
      <c r="B542" s="4">
        <v>1</v>
      </c>
      <c r="E542" s="3">
        <v>4</v>
      </c>
    </row>
    <row r="543" spans="1:5" x14ac:dyDescent="0.25">
      <c r="A543">
        <v>1050</v>
      </c>
      <c r="B543" s="4">
        <v>1</v>
      </c>
      <c r="E543" s="3">
        <v>4</v>
      </c>
    </row>
    <row r="544" spans="1:5" x14ac:dyDescent="0.25">
      <c r="A544">
        <v>1051</v>
      </c>
      <c r="B544" s="4">
        <v>1</v>
      </c>
      <c r="E544" s="3">
        <v>4</v>
      </c>
    </row>
    <row r="545" spans="1:5" x14ac:dyDescent="0.25">
      <c r="A545">
        <v>1052</v>
      </c>
      <c r="B545" s="4">
        <v>1</v>
      </c>
      <c r="E545" s="3">
        <v>4</v>
      </c>
    </row>
    <row r="546" spans="1:5" x14ac:dyDescent="0.25">
      <c r="A546">
        <v>1053</v>
      </c>
      <c r="B546" s="4">
        <v>1</v>
      </c>
      <c r="E546" s="3">
        <v>4</v>
      </c>
    </row>
    <row r="547" spans="1:5" x14ac:dyDescent="0.25">
      <c r="A547">
        <v>1054</v>
      </c>
      <c r="B547" s="4">
        <v>1</v>
      </c>
      <c r="E547" s="3">
        <v>4</v>
      </c>
    </row>
    <row r="548" spans="1:5" x14ac:dyDescent="0.25">
      <c r="A548">
        <v>1055</v>
      </c>
      <c r="B548" s="4">
        <v>1</v>
      </c>
      <c r="E548" s="3">
        <v>4</v>
      </c>
    </row>
    <row r="549" spans="1:5" x14ac:dyDescent="0.25">
      <c r="A549">
        <v>1056</v>
      </c>
      <c r="B549" s="4">
        <v>1</v>
      </c>
      <c r="C549" s="2">
        <v>2</v>
      </c>
      <c r="E549" s="3">
        <v>4</v>
      </c>
    </row>
    <row r="550" spans="1:5" x14ac:dyDescent="0.25">
      <c r="A550">
        <v>1057</v>
      </c>
      <c r="B550" s="4">
        <v>1</v>
      </c>
      <c r="C550" s="2">
        <v>2</v>
      </c>
      <c r="D550" s="1">
        <v>3</v>
      </c>
      <c r="E550" s="3">
        <v>4</v>
      </c>
    </row>
    <row r="551" spans="1:5" x14ac:dyDescent="0.25">
      <c r="A551">
        <v>1058</v>
      </c>
      <c r="B551" s="4">
        <v>1</v>
      </c>
      <c r="C551" s="2">
        <v>2</v>
      </c>
      <c r="D551" s="1">
        <v>3</v>
      </c>
      <c r="E551" s="3">
        <v>4</v>
      </c>
    </row>
    <row r="552" spans="1:5" x14ac:dyDescent="0.25">
      <c r="A552">
        <v>1059</v>
      </c>
      <c r="B552" s="4">
        <v>1</v>
      </c>
      <c r="C552" s="2">
        <v>2</v>
      </c>
      <c r="D552" s="1">
        <v>3</v>
      </c>
      <c r="E552" s="3">
        <v>4</v>
      </c>
    </row>
    <row r="553" spans="1:5" x14ac:dyDescent="0.25">
      <c r="A553">
        <v>1060</v>
      </c>
      <c r="C553" s="2">
        <v>2</v>
      </c>
      <c r="D553" s="1">
        <v>3</v>
      </c>
      <c r="E553" s="3">
        <v>4</v>
      </c>
    </row>
    <row r="554" spans="1:5" x14ac:dyDescent="0.25">
      <c r="A554">
        <v>1061</v>
      </c>
      <c r="C554" s="2">
        <v>2</v>
      </c>
      <c r="D554" s="1">
        <v>3</v>
      </c>
      <c r="E554" s="3">
        <v>4</v>
      </c>
    </row>
    <row r="555" spans="1:5" x14ac:dyDescent="0.25">
      <c r="A555">
        <v>1062</v>
      </c>
      <c r="C555" s="2">
        <v>2</v>
      </c>
      <c r="D555" s="1">
        <v>3</v>
      </c>
      <c r="E555" s="3">
        <v>4</v>
      </c>
    </row>
    <row r="556" spans="1:5" x14ac:dyDescent="0.25">
      <c r="A556">
        <v>1063</v>
      </c>
      <c r="C556" s="2">
        <v>2</v>
      </c>
      <c r="D556" s="1">
        <v>3</v>
      </c>
      <c r="E556" s="3">
        <v>4</v>
      </c>
    </row>
    <row r="557" spans="1:5" x14ac:dyDescent="0.25">
      <c r="A557">
        <v>1064</v>
      </c>
      <c r="C557" s="2">
        <v>2</v>
      </c>
      <c r="D557" s="1">
        <v>3</v>
      </c>
      <c r="E557" s="3">
        <v>4</v>
      </c>
    </row>
    <row r="558" spans="1:5" x14ac:dyDescent="0.25">
      <c r="A558">
        <v>1065</v>
      </c>
      <c r="C558" s="2">
        <v>2</v>
      </c>
      <c r="D558" s="1">
        <v>3</v>
      </c>
    </row>
    <row r="559" spans="1:5" x14ac:dyDescent="0.25">
      <c r="A559">
        <v>1066</v>
      </c>
      <c r="C559" s="2">
        <v>2</v>
      </c>
      <c r="D559" s="1">
        <v>3</v>
      </c>
    </row>
    <row r="560" spans="1:5" x14ac:dyDescent="0.25">
      <c r="A560">
        <v>1067</v>
      </c>
      <c r="C560" s="2">
        <v>2</v>
      </c>
      <c r="D560" s="1">
        <v>3</v>
      </c>
    </row>
    <row r="561" spans="1:5" x14ac:dyDescent="0.25">
      <c r="A561">
        <v>1068</v>
      </c>
      <c r="C561" s="2">
        <v>2</v>
      </c>
      <c r="D561" s="1">
        <v>3</v>
      </c>
    </row>
    <row r="562" spans="1:5" x14ac:dyDescent="0.25">
      <c r="A562">
        <v>1069</v>
      </c>
      <c r="C562" s="2">
        <v>2</v>
      </c>
      <c r="D562" s="1">
        <v>3</v>
      </c>
    </row>
    <row r="563" spans="1:5" x14ac:dyDescent="0.25">
      <c r="A563">
        <v>1070</v>
      </c>
      <c r="C563" s="2">
        <v>2</v>
      </c>
      <c r="D563" s="1">
        <v>3</v>
      </c>
    </row>
    <row r="564" spans="1:5" x14ac:dyDescent="0.25">
      <c r="A564">
        <v>1071</v>
      </c>
      <c r="C564" s="2">
        <v>2</v>
      </c>
      <c r="D564" s="1">
        <v>3</v>
      </c>
    </row>
    <row r="565" spans="1:5" x14ac:dyDescent="0.25">
      <c r="A565">
        <v>1072</v>
      </c>
      <c r="C565" s="2">
        <v>2</v>
      </c>
      <c r="D565" s="1">
        <v>3</v>
      </c>
    </row>
    <row r="566" spans="1:5" x14ac:dyDescent="0.25">
      <c r="A566">
        <v>1073</v>
      </c>
      <c r="C566" s="2">
        <v>2</v>
      </c>
      <c r="D566" s="1">
        <v>3</v>
      </c>
    </row>
    <row r="567" spans="1:5" x14ac:dyDescent="0.25">
      <c r="A567">
        <v>1074</v>
      </c>
      <c r="C567" s="2">
        <v>2</v>
      </c>
      <c r="D567" s="1">
        <v>3</v>
      </c>
    </row>
    <row r="568" spans="1:5" x14ac:dyDescent="0.25">
      <c r="A568">
        <v>1075</v>
      </c>
      <c r="C568" s="2">
        <v>2</v>
      </c>
      <c r="D568" s="1">
        <v>3</v>
      </c>
    </row>
    <row r="569" spans="1:5" x14ac:dyDescent="0.25">
      <c r="A569">
        <v>1076</v>
      </c>
      <c r="C569" s="2">
        <v>2</v>
      </c>
      <c r="D569" s="1">
        <v>3</v>
      </c>
    </row>
    <row r="570" spans="1:5" x14ac:dyDescent="0.25">
      <c r="A570">
        <v>1077</v>
      </c>
      <c r="C570" s="2">
        <v>2</v>
      </c>
      <c r="D570" s="1">
        <v>3</v>
      </c>
    </row>
    <row r="571" spans="1:5" x14ac:dyDescent="0.25">
      <c r="A571">
        <v>1078</v>
      </c>
      <c r="C571" s="2">
        <v>2</v>
      </c>
      <c r="D571" s="1">
        <v>3</v>
      </c>
    </row>
    <row r="572" spans="1:5" x14ac:dyDescent="0.25">
      <c r="A572">
        <v>1079</v>
      </c>
      <c r="C572" s="2">
        <v>2</v>
      </c>
      <c r="D572" s="1">
        <v>3</v>
      </c>
    </row>
    <row r="573" spans="1:5" x14ac:dyDescent="0.25">
      <c r="A573">
        <v>1080</v>
      </c>
      <c r="C573" s="2">
        <v>2</v>
      </c>
      <c r="D573" s="1">
        <v>3</v>
      </c>
    </row>
    <row r="574" spans="1:5" x14ac:dyDescent="0.25">
      <c r="A574">
        <v>1081</v>
      </c>
      <c r="C574" s="2">
        <v>2</v>
      </c>
      <c r="D574" s="1">
        <v>3</v>
      </c>
    </row>
    <row r="575" spans="1:5" x14ac:dyDescent="0.25">
      <c r="A575">
        <v>1082</v>
      </c>
      <c r="C575" s="2">
        <v>2</v>
      </c>
      <c r="D575" s="1">
        <v>3</v>
      </c>
      <c r="E575" s="3">
        <v>4</v>
      </c>
    </row>
    <row r="576" spans="1:5" x14ac:dyDescent="0.25">
      <c r="A576">
        <v>1083</v>
      </c>
      <c r="C576" s="2">
        <v>2</v>
      </c>
      <c r="D576" s="1">
        <v>3</v>
      </c>
      <c r="E576" s="3">
        <v>4</v>
      </c>
    </row>
    <row r="577" spans="1:5" x14ac:dyDescent="0.25">
      <c r="A577">
        <v>1084</v>
      </c>
      <c r="D577" s="1">
        <v>3</v>
      </c>
      <c r="E577" s="3">
        <v>4</v>
      </c>
    </row>
    <row r="578" spans="1:5" x14ac:dyDescent="0.25">
      <c r="A578">
        <v>1085</v>
      </c>
      <c r="D578" s="1">
        <v>3</v>
      </c>
      <c r="E578" s="3">
        <v>4</v>
      </c>
    </row>
    <row r="579" spans="1:5" x14ac:dyDescent="0.25">
      <c r="A579">
        <v>1086</v>
      </c>
      <c r="B579" s="4">
        <v>1</v>
      </c>
      <c r="D579" s="1">
        <v>3</v>
      </c>
      <c r="E579" s="3">
        <v>4</v>
      </c>
    </row>
    <row r="580" spans="1:5" x14ac:dyDescent="0.25">
      <c r="A580">
        <v>1087</v>
      </c>
      <c r="B580" s="4">
        <v>1</v>
      </c>
      <c r="E580" s="3">
        <v>4</v>
      </c>
    </row>
    <row r="581" spans="1:5" x14ac:dyDescent="0.25">
      <c r="A581">
        <v>1088</v>
      </c>
      <c r="B581" s="4">
        <v>1</v>
      </c>
      <c r="E581" s="3">
        <v>4</v>
      </c>
    </row>
    <row r="582" spans="1:5" x14ac:dyDescent="0.25">
      <c r="A582">
        <v>1089</v>
      </c>
      <c r="B582" s="4">
        <v>1</v>
      </c>
      <c r="E582" s="3">
        <v>4</v>
      </c>
    </row>
    <row r="583" spans="1:5" x14ac:dyDescent="0.25">
      <c r="A583">
        <v>1090</v>
      </c>
      <c r="B583" s="4">
        <v>1</v>
      </c>
      <c r="E583" s="3">
        <v>4</v>
      </c>
    </row>
    <row r="584" spans="1:5" x14ac:dyDescent="0.25">
      <c r="A584">
        <v>1091</v>
      </c>
      <c r="B584" s="4">
        <v>1</v>
      </c>
      <c r="E584" s="3">
        <v>4</v>
      </c>
    </row>
    <row r="585" spans="1:5" x14ac:dyDescent="0.25">
      <c r="A585">
        <v>1092</v>
      </c>
      <c r="B585" s="4">
        <v>1</v>
      </c>
      <c r="E585" s="3">
        <v>4</v>
      </c>
    </row>
    <row r="586" spans="1:5" x14ac:dyDescent="0.25">
      <c r="A586">
        <v>1093</v>
      </c>
      <c r="B586" s="4">
        <v>1</v>
      </c>
      <c r="E586" s="3">
        <v>4</v>
      </c>
    </row>
    <row r="587" spans="1:5" x14ac:dyDescent="0.25">
      <c r="A587">
        <v>1094</v>
      </c>
      <c r="B587" s="4">
        <v>1</v>
      </c>
      <c r="E587" s="3">
        <v>4</v>
      </c>
    </row>
    <row r="588" spans="1:5" x14ac:dyDescent="0.25">
      <c r="A588">
        <v>1095</v>
      </c>
      <c r="B588" s="4">
        <v>1</v>
      </c>
      <c r="E588" s="3">
        <v>4</v>
      </c>
    </row>
    <row r="589" spans="1:5" x14ac:dyDescent="0.25">
      <c r="A589">
        <v>1096</v>
      </c>
      <c r="B589" s="4">
        <v>1</v>
      </c>
      <c r="E589" s="3">
        <v>4</v>
      </c>
    </row>
    <row r="590" spans="1:5" x14ac:dyDescent="0.25">
      <c r="A590">
        <v>1097</v>
      </c>
      <c r="B590" s="4">
        <v>1</v>
      </c>
      <c r="E590" s="3">
        <v>4</v>
      </c>
    </row>
    <row r="591" spans="1:5" x14ac:dyDescent="0.25">
      <c r="A591">
        <v>1098</v>
      </c>
      <c r="B591" s="4">
        <v>1</v>
      </c>
      <c r="E591" s="3">
        <v>4</v>
      </c>
    </row>
    <row r="592" spans="1:5" x14ac:dyDescent="0.25">
      <c r="A592">
        <v>1099</v>
      </c>
      <c r="B592" s="4">
        <v>1</v>
      </c>
      <c r="E592" s="3">
        <v>4</v>
      </c>
    </row>
    <row r="593" spans="1:5" x14ac:dyDescent="0.25">
      <c r="A593">
        <v>1100</v>
      </c>
      <c r="B593" s="4">
        <v>1</v>
      </c>
      <c r="E593" s="3">
        <v>4</v>
      </c>
    </row>
    <row r="594" spans="1:5" x14ac:dyDescent="0.25">
      <c r="A594">
        <v>1101</v>
      </c>
      <c r="B594" s="4">
        <v>1</v>
      </c>
      <c r="E594" s="3">
        <v>4</v>
      </c>
    </row>
    <row r="595" spans="1:5" x14ac:dyDescent="0.25">
      <c r="A595">
        <v>1102</v>
      </c>
      <c r="B595" s="4">
        <v>1</v>
      </c>
      <c r="E595" s="3">
        <v>4</v>
      </c>
    </row>
    <row r="596" spans="1:5" x14ac:dyDescent="0.25">
      <c r="A596">
        <v>1103</v>
      </c>
      <c r="B596" s="4">
        <v>1</v>
      </c>
      <c r="E596" s="3">
        <v>4</v>
      </c>
    </row>
    <row r="597" spans="1:5" x14ac:dyDescent="0.25">
      <c r="A597">
        <v>1104</v>
      </c>
      <c r="B597" s="4">
        <v>1</v>
      </c>
      <c r="E597" s="3">
        <v>4</v>
      </c>
    </row>
    <row r="598" spans="1:5" x14ac:dyDescent="0.25">
      <c r="A598">
        <v>1105</v>
      </c>
      <c r="B598" s="4">
        <v>1</v>
      </c>
      <c r="E598" s="3">
        <v>4</v>
      </c>
    </row>
    <row r="599" spans="1:5" x14ac:dyDescent="0.25">
      <c r="A599">
        <v>1106</v>
      </c>
      <c r="B599" s="4">
        <v>1</v>
      </c>
      <c r="E599" s="3">
        <v>4</v>
      </c>
    </row>
    <row r="600" spans="1:5" x14ac:dyDescent="0.25">
      <c r="A600">
        <v>1107</v>
      </c>
      <c r="B600" s="4">
        <v>1</v>
      </c>
      <c r="E600" s="3">
        <v>4</v>
      </c>
    </row>
    <row r="601" spans="1:5" x14ac:dyDescent="0.25">
      <c r="A601">
        <v>1108</v>
      </c>
      <c r="B601" s="4">
        <v>1</v>
      </c>
      <c r="D601" s="1">
        <v>3</v>
      </c>
      <c r="E601" s="3">
        <v>4</v>
      </c>
    </row>
    <row r="602" spans="1:5" x14ac:dyDescent="0.25">
      <c r="A602">
        <v>1109</v>
      </c>
      <c r="B602" s="4">
        <v>1</v>
      </c>
      <c r="C602" s="2">
        <v>2</v>
      </c>
      <c r="D602" s="1">
        <v>3</v>
      </c>
      <c r="E602" s="3">
        <v>4</v>
      </c>
    </row>
    <row r="603" spans="1:5" x14ac:dyDescent="0.25">
      <c r="A603">
        <v>1110</v>
      </c>
      <c r="C603" s="2">
        <v>2</v>
      </c>
      <c r="D603" s="1">
        <v>3</v>
      </c>
    </row>
    <row r="604" spans="1:5" x14ac:dyDescent="0.25">
      <c r="A604">
        <v>1111</v>
      </c>
      <c r="C604" s="2">
        <v>2</v>
      </c>
      <c r="D604" s="1">
        <v>3</v>
      </c>
    </row>
    <row r="605" spans="1:5" x14ac:dyDescent="0.25">
      <c r="A605">
        <v>1112</v>
      </c>
      <c r="C605" s="2">
        <v>2</v>
      </c>
      <c r="D605" s="1">
        <v>3</v>
      </c>
    </row>
    <row r="606" spans="1:5" x14ac:dyDescent="0.25">
      <c r="A606">
        <v>1113</v>
      </c>
      <c r="C606" s="2">
        <v>2</v>
      </c>
      <c r="D606" s="1">
        <v>3</v>
      </c>
    </row>
    <row r="607" spans="1:5" x14ac:dyDescent="0.25">
      <c r="A607">
        <v>1114</v>
      </c>
      <c r="C607" s="2">
        <v>2</v>
      </c>
      <c r="D607" s="1">
        <v>3</v>
      </c>
    </row>
    <row r="608" spans="1:5" x14ac:dyDescent="0.25">
      <c r="A608">
        <v>1115</v>
      </c>
      <c r="C608" s="2">
        <v>2</v>
      </c>
      <c r="D608" s="1">
        <v>3</v>
      </c>
    </row>
    <row r="609" spans="1:5" x14ac:dyDescent="0.25">
      <c r="A609">
        <v>1116</v>
      </c>
      <c r="C609" s="2">
        <v>2</v>
      </c>
      <c r="D609" s="1">
        <v>3</v>
      </c>
    </row>
    <row r="610" spans="1:5" x14ac:dyDescent="0.25">
      <c r="A610">
        <v>1117</v>
      </c>
      <c r="C610" s="2">
        <v>2</v>
      </c>
      <c r="D610" s="1">
        <v>3</v>
      </c>
    </row>
    <row r="611" spans="1:5" x14ac:dyDescent="0.25">
      <c r="A611">
        <v>1118</v>
      </c>
      <c r="C611" s="2">
        <v>2</v>
      </c>
      <c r="D611" s="1">
        <v>3</v>
      </c>
    </row>
    <row r="612" spans="1:5" x14ac:dyDescent="0.25">
      <c r="A612">
        <v>1119</v>
      </c>
      <c r="C612" s="2">
        <v>2</v>
      </c>
      <c r="D612" s="1">
        <v>3</v>
      </c>
    </row>
    <row r="613" spans="1:5" x14ac:dyDescent="0.25">
      <c r="A613">
        <v>1120</v>
      </c>
      <c r="C613" s="2">
        <v>2</v>
      </c>
      <c r="D613" s="1">
        <v>3</v>
      </c>
    </row>
    <row r="614" spans="1:5" x14ac:dyDescent="0.25">
      <c r="A614">
        <v>1121</v>
      </c>
      <c r="C614" s="2">
        <v>2</v>
      </c>
      <c r="D614" s="1">
        <v>3</v>
      </c>
    </row>
    <row r="615" spans="1:5" x14ac:dyDescent="0.25">
      <c r="A615">
        <v>1122</v>
      </c>
      <c r="C615" s="2">
        <v>2</v>
      </c>
      <c r="D615" s="1">
        <v>3</v>
      </c>
    </row>
    <row r="616" spans="1:5" x14ac:dyDescent="0.25">
      <c r="A616">
        <v>1123</v>
      </c>
      <c r="C616" s="2">
        <v>2</v>
      </c>
      <c r="D616" s="1">
        <v>3</v>
      </c>
    </row>
    <row r="617" spans="1:5" x14ac:dyDescent="0.25">
      <c r="A617">
        <v>1124</v>
      </c>
      <c r="C617" s="2">
        <v>2</v>
      </c>
      <c r="D617" s="1">
        <v>3</v>
      </c>
    </row>
    <row r="618" spans="1:5" x14ac:dyDescent="0.25">
      <c r="A618">
        <v>1125</v>
      </c>
      <c r="C618" s="2">
        <v>2</v>
      </c>
      <c r="D618" s="1">
        <v>3</v>
      </c>
    </row>
    <row r="619" spans="1:5" x14ac:dyDescent="0.25">
      <c r="A619">
        <v>1126</v>
      </c>
      <c r="C619" s="2">
        <v>2</v>
      </c>
      <c r="D619" s="1">
        <v>3</v>
      </c>
    </row>
    <row r="620" spans="1:5" x14ac:dyDescent="0.25">
      <c r="A620">
        <v>1127</v>
      </c>
      <c r="C620" s="2">
        <v>2</v>
      </c>
      <c r="D620" s="1">
        <v>3</v>
      </c>
    </row>
    <row r="621" spans="1:5" x14ac:dyDescent="0.25">
      <c r="A621">
        <v>1128</v>
      </c>
      <c r="C621" s="2">
        <v>2</v>
      </c>
      <c r="D621" s="1">
        <v>3</v>
      </c>
    </row>
    <row r="622" spans="1:5" x14ac:dyDescent="0.25">
      <c r="A622">
        <v>1129</v>
      </c>
      <c r="C622" s="2">
        <v>2</v>
      </c>
      <c r="D622" s="1">
        <v>3</v>
      </c>
      <c r="E622" s="3">
        <v>4</v>
      </c>
    </row>
    <row r="623" spans="1:5" x14ac:dyDescent="0.25">
      <c r="A623">
        <v>1130</v>
      </c>
      <c r="C623" s="2">
        <v>2</v>
      </c>
      <c r="D623" s="1">
        <v>3</v>
      </c>
      <c r="E623" s="3">
        <v>4</v>
      </c>
    </row>
    <row r="624" spans="1:5" x14ac:dyDescent="0.25">
      <c r="A624">
        <v>1131</v>
      </c>
      <c r="C624" s="2">
        <v>2</v>
      </c>
      <c r="D624" s="1">
        <v>3</v>
      </c>
      <c r="E624" s="3">
        <v>4</v>
      </c>
    </row>
    <row r="625" spans="1:5" x14ac:dyDescent="0.25">
      <c r="A625">
        <v>1132</v>
      </c>
      <c r="C625" s="2">
        <v>2</v>
      </c>
      <c r="D625" s="1">
        <v>3</v>
      </c>
      <c r="E625" s="3">
        <v>4</v>
      </c>
    </row>
    <row r="626" spans="1:5" x14ac:dyDescent="0.25">
      <c r="A626">
        <v>1133</v>
      </c>
      <c r="E626" s="3">
        <v>4</v>
      </c>
    </row>
    <row r="627" spans="1:5" x14ac:dyDescent="0.25">
      <c r="A627">
        <v>1134</v>
      </c>
      <c r="E627" s="3">
        <v>4</v>
      </c>
    </row>
    <row r="628" spans="1:5" x14ac:dyDescent="0.25">
      <c r="A628">
        <v>1135</v>
      </c>
      <c r="E628" s="3">
        <v>4</v>
      </c>
    </row>
    <row r="629" spans="1:5" x14ac:dyDescent="0.25">
      <c r="A629">
        <v>1136</v>
      </c>
      <c r="B629" s="4">
        <v>1</v>
      </c>
      <c r="E629" s="3">
        <v>4</v>
      </c>
    </row>
    <row r="630" spans="1:5" x14ac:dyDescent="0.25">
      <c r="A630">
        <v>1137</v>
      </c>
      <c r="B630" s="4">
        <v>1</v>
      </c>
      <c r="E630" s="3">
        <v>4</v>
      </c>
    </row>
    <row r="631" spans="1:5" x14ac:dyDescent="0.25">
      <c r="A631">
        <v>1138</v>
      </c>
      <c r="B631" s="4">
        <v>1</v>
      </c>
      <c r="E631" s="3">
        <v>4</v>
      </c>
    </row>
    <row r="632" spans="1:5" x14ac:dyDescent="0.25">
      <c r="A632">
        <v>1139</v>
      </c>
      <c r="B632" s="4">
        <v>1</v>
      </c>
      <c r="E632" s="3">
        <v>4</v>
      </c>
    </row>
    <row r="633" spans="1:5" x14ac:dyDescent="0.25">
      <c r="A633">
        <v>1140</v>
      </c>
      <c r="B633" s="4">
        <v>1</v>
      </c>
      <c r="E633" s="3">
        <v>4</v>
      </c>
    </row>
    <row r="634" spans="1:5" x14ac:dyDescent="0.25">
      <c r="A634">
        <v>1141</v>
      </c>
      <c r="B634" s="4">
        <v>1</v>
      </c>
      <c r="E634" s="3">
        <v>4</v>
      </c>
    </row>
    <row r="635" spans="1:5" x14ac:dyDescent="0.25">
      <c r="A635">
        <v>1142</v>
      </c>
      <c r="B635" s="4">
        <v>1</v>
      </c>
      <c r="E635" s="3">
        <v>4</v>
      </c>
    </row>
    <row r="636" spans="1:5" x14ac:dyDescent="0.25">
      <c r="A636">
        <v>1143</v>
      </c>
      <c r="B636" s="4">
        <v>1</v>
      </c>
      <c r="E636" s="3">
        <v>4</v>
      </c>
    </row>
    <row r="637" spans="1:5" x14ac:dyDescent="0.25">
      <c r="A637">
        <v>1144</v>
      </c>
      <c r="B637" s="4">
        <v>1</v>
      </c>
      <c r="E637" s="3">
        <v>4</v>
      </c>
    </row>
    <row r="638" spans="1:5" x14ac:dyDescent="0.25">
      <c r="A638">
        <v>1145</v>
      </c>
      <c r="B638" s="4">
        <v>1</v>
      </c>
      <c r="E638" s="3">
        <v>4</v>
      </c>
    </row>
    <row r="639" spans="1:5" x14ac:dyDescent="0.25">
      <c r="A639">
        <v>1146</v>
      </c>
      <c r="B639" s="4">
        <v>1</v>
      </c>
      <c r="E639" s="3">
        <v>4</v>
      </c>
    </row>
    <row r="640" spans="1:5" x14ac:dyDescent="0.25">
      <c r="A640">
        <v>1147</v>
      </c>
      <c r="B640" s="4">
        <v>1</v>
      </c>
      <c r="E640" s="3">
        <v>4</v>
      </c>
    </row>
    <row r="641" spans="1:5" x14ac:dyDescent="0.25">
      <c r="A641">
        <v>1148</v>
      </c>
      <c r="B641" s="4">
        <v>1</v>
      </c>
      <c r="E641" s="3">
        <v>4</v>
      </c>
    </row>
    <row r="642" spans="1:5" x14ac:dyDescent="0.25">
      <c r="A642">
        <v>1149</v>
      </c>
      <c r="B642" s="4">
        <v>1</v>
      </c>
      <c r="E642" s="3">
        <v>4</v>
      </c>
    </row>
    <row r="643" spans="1:5" x14ac:dyDescent="0.25">
      <c r="A643">
        <v>1150</v>
      </c>
      <c r="B643" s="4">
        <v>1</v>
      </c>
      <c r="E643" s="3">
        <v>4</v>
      </c>
    </row>
    <row r="644" spans="1:5" x14ac:dyDescent="0.25">
      <c r="A644">
        <v>1151</v>
      </c>
      <c r="B644" s="4">
        <v>1</v>
      </c>
      <c r="E644" s="3">
        <v>4</v>
      </c>
    </row>
    <row r="645" spans="1:5" x14ac:dyDescent="0.25">
      <c r="A645">
        <v>1152</v>
      </c>
      <c r="B645" s="4">
        <v>1</v>
      </c>
      <c r="D645" s="1">
        <v>3</v>
      </c>
      <c r="E645" s="3">
        <v>4</v>
      </c>
    </row>
    <row r="646" spans="1:5" x14ac:dyDescent="0.25">
      <c r="A646">
        <v>1153</v>
      </c>
      <c r="B646" s="4">
        <v>1</v>
      </c>
      <c r="D646" s="1">
        <v>3</v>
      </c>
    </row>
    <row r="647" spans="1:5" x14ac:dyDescent="0.25">
      <c r="A647">
        <v>1154</v>
      </c>
      <c r="B647" s="4">
        <v>1</v>
      </c>
      <c r="D647" s="1">
        <v>3</v>
      </c>
    </row>
    <row r="648" spans="1:5" x14ac:dyDescent="0.25">
      <c r="A648">
        <v>1155</v>
      </c>
      <c r="B648" s="4">
        <v>1</v>
      </c>
      <c r="D648" s="1">
        <v>3</v>
      </c>
    </row>
    <row r="649" spans="1:5" x14ac:dyDescent="0.25">
      <c r="A649">
        <v>1156</v>
      </c>
      <c r="D649" s="1">
        <v>3</v>
      </c>
    </row>
    <row r="650" spans="1:5" x14ac:dyDescent="0.25">
      <c r="A650">
        <v>1157</v>
      </c>
      <c r="C650" s="2">
        <v>2</v>
      </c>
      <c r="D650" s="1">
        <v>3</v>
      </c>
    </row>
    <row r="651" spans="1:5" x14ac:dyDescent="0.25">
      <c r="A651">
        <v>1158</v>
      </c>
      <c r="C651" s="2">
        <v>2</v>
      </c>
      <c r="D651" s="1">
        <v>3</v>
      </c>
    </row>
    <row r="652" spans="1:5" x14ac:dyDescent="0.25">
      <c r="A652">
        <v>1159</v>
      </c>
      <c r="C652" s="2">
        <v>2</v>
      </c>
      <c r="D652" s="1">
        <v>3</v>
      </c>
    </row>
    <row r="653" spans="1:5" x14ac:dyDescent="0.25">
      <c r="A653">
        <v>1160</v>
      </c>
      <c r="C653" s="2">
        <v>2</v>
      </c>
      <c r="D653" s="1">
        <v>3</v>
      </c>
    </row>
    <row r="654" spans="1:5" x14ac:dyDescent="0.25">
      <c r="A654">
        <v>1161</v>
      </c>
      <c r="C654" s="2">
        <v>2</v>
      </c>
      <c r="D654" s="1">
        <v>3</v>
      </c>
    </row>
    <row r="655" spans="1:5" x14ac:dyDescent="0.25">
      <c r="A655">
        <v>1162</v>
      </c>
      <c r="C655" s="2">
        <v>2</v>
      </c>
      <c r="D655" s="1">
        <v>3</v>
      </c>
    </row>
    <row r="656" spans="1:5" x14ac:dyDescent="0.25">
      <c r="A656">
        <v>1163</v>
      </c>
      <c r="C656" s="2">
        <v>2</v>
      </c>
      <c r="D656" s="1">
        <v>3</v>
      </c>
    </row>
    <row r="657" spans="1:5" x14ac:dyDescent="0.25">
      <c r="A657">
        <v>1164</v>
      </c>
      <c r="C657" s="2">
        <v>2</v>
      </c>
      <c r="D657" s="1">
        <v>3</v>
      </c>
    </row>
    <row r="658" spans="1:5" x14ac:dyDescent="0.25">
      <c r="A658">
        <v>1165</v>
      </c>
      <c r="C658" s="2">
        <v>2</v>
      </c>
      <c r="D658" s="1">
        <v>3</v>
      </c>
    </row>
    <row r="659" spans="1:5" x14ac:dyDescent="0.25">
      <c r="A659">
        <v>1166</v>
      </c>
      <c r="C659" s="2">
        <v>2</v>
      </c>
      <c r="D659" s="1">
        <v>3</v>
      </c>
    </row>
    <row r="660" spans="1:5" x14ac:dyDescent="0.25">
      <c r="A660">
        <v>1167</v>
      </c>
      <c r="C660" s="2">
        <v>2</v>
      </c>
      <c r="D660" s="1">
        <v>3</v>
      </c>
    </row>
    <row r="661" spans="1:5" x14ac:dyDescent="0.25">
      <c r="A661">
        <v>1168</v>
      </c>
      <c r="C661" s="2">
        <v>2</v>
      </c>
      <c r="D661" s="1">
        <v>3</v>
      </c>
    </row>
    <row r="662" spans="1:5" x14ac:dyDescent="0.25">
      <c r="A662">
        <v>1169</v>
      </c>
      <c r="C662" s="2">
        <v>2</v>
      </c>
      <c r="D662" s="1">
        <v>3</v>
      </c>
    </row>
    <row r="663" spans="1:5" x14ac:dyDescent="0.25">
      <c r="A663">
        <v>1170</v>
      </c>
      <c r="C663" s="2">
        <v>2</v>
      </c>
      <c r="D663" s="1">
        <v>3</v>
      </c>
    </row>
    <row r="664" spans="1:5" x14ac:dyDescent="0.25">
      <c r="A664">
        <v>1171</v>
      </c>
      <c r="C664" s="2">
        <v>2</v>
      </c>
      <c r="D664" s="1">
        <v>3</v>
      </c>
      <c r="E664" s="3">
        <v>4</v>
      </c>
    </row>
    <row r="665" spans="1:5" x14ac:dyDescent="0.25">
      <c r="A665">
        <v>1172</v>
      </c>
      <c r="C665" s="2">
        <v>2</v>
      </c>
      <c r="D665" s="1">
        <v>3</v>
      </c>
      <c r="E665" s="3">
        <v>4</v>
      </c>
    </row>
    <row r="666" spans="1:5" x14ac:dyDescent="0.25">
      <c r="A666">
        <v>1173</v>
      </c>
      <c r="C666" s="2">
        <v>2</v>
      </c>
      <c r="E666" s="3">
        <v>4</v>
      </c>
    </row>
    <row r="667" spans="1:5" x14ac:dyDescent="0.25">
      <c r="A667">
        <v>1174</v>
      </c>
      <c r="C667" s="2">
        <v>2</v>
      </c>
      <c r="E667" s="3">
        <v>4</v>
      </c>
    </row>
    <row r="668" spans="1:5" x14ac:dyDescent="0.25">
      <c r="A668">
        <v>1175</v>
      </c>
      <c r="C668" s="2">
        <v>2</v>
      </c>
      <c r="E668" s="3">
        <v>4</v>
      </c>
    </row>
    <row r="669" spans="1:5" x14ac:dyDescent="0.25">
      <c r="A669">
        <v>1176</v>
      </c>
      <c r="B669" s="4">
        <v>1</v>
      </c>
      <c r="E669" s="3">
        <v>4</v>
      </c>
    </row>
    <row r="670" spans="1:5" x14ac:dyDescent="0.25">
      <c r="A670">
        <v>1177</v>
      </c>
      <c r="B670" s="4">
        <v>1</v>
      </c>
      <c r="E670" s="3">
        <v>4</v>
      </c>
    </row>
    <row r="671" spans="1:5" x14ac:dyDescent="0.25">
      <c r="A671">
        <v>1178</v>
      </c>
      <c r="B671" s="4">
        <v>1</v>
      </c>
      <c r="E671" s="3">
        <v>4</v>
      </c>
    </row>
    <row r="672" spans="1:5" x14ac:dyDescent="0.25">
      <c r="A672">
        <v>1179</v>
      </c>
      <c r="B672" s="4">
        <v>1</v>
      </c>
      <c r="E672" s="3">
        <v>4</v>
      </c>
    </row>
    <row r="673" spans="1:5" x14ac:dyDescent="0.25">
      <c r="A673">
        <v>1180</v>
      </c>
      <c r="B673" s="4">
        <v>1</v>
      </c>
      <c r="E673" s="3">
        <v>4</v>
      </c>
    </row>
    <row r="674" spans="1:5" x14ac:dyDescent="0.25">
      <c r="A674">
        <v>1181</v>
      </c>
      <c r="B674" s="4">
        <v>1</v>
      </c>
      <c r="E674" s="3">
        <v>4</v>
      </c>
    </row>
    <row r="675" spans="1:5" x14ac:dyDescent="0.25">
      <c r="A675">
        <v>1182</v>
      </c>
      <c r="B675" s="4">
        <v>1</v>
      </c>
      <c r="E675" s="3">
        <v>4</v>
      </c>
    </row>
    <row r="676" spans="1:5" x14ac:dyDescent="0.25">
      <c r="A676">
        <v>1183</v>
      </c>
      <c r="B676" s="4">
        <v>1</v>
      </c>
      <c r="E676" s="3">
        <v>4</v>
      </c>
    </row>
    <row r="677" spans="1:5" x14ac:dyDescent="0.25">
      <c r="A677">
        <v>1184</v>
      </c>
      <c r="B677" s="4">
        <v>1</v>
      </c>
      <c r="E677" s="3">
        <v>4</v>
      </c>
    </row>
    <row r="678" spans="1:5" x14ac:dyDescent="0.25">
      <c r="A678">
        <v>1185</v>
      </c>
      <c r="B678" s="4">
        <v>1</v>
      </c>
      <c r="E678" s="3">
        <v>4</v>
      </c>
    </row>
    <row r="679" spans="1:5" x14ac:dyDescent="0.25">
      <c r="A679">
        <v>1186</v>
      </c>
      <c r="B679" s="4">
        <v>1</v>
      </c>
      <c r="E679" s="3">
        <v>4</v>
      </c>
    </row>
    <row r="680" spans="1:5" x14ac:dyDescent="0.25">
      <c r="A680">
        <v>1187</v>
      </c>
      <c r="B680" s="4">
        <v>1</v>
      </c>
      <c r="E680" s="3">
        <v>4</v>
      </c>
    </row>
    <row r="681" spans="1:5" x14ac:dyDescent="0.25">
      <c r="A681">
        <v>1188</v>
      </c>
      <c r="B681" s="4">
        <v>1</v>
      </c>
      <c r="E681" s="3">
        <v>4</v>
      </c>
    </row>
    <row r="682" spans="1:5" x14ac:dyDescent="0.25">
      <c r="A682">
        <v>1189</v>
      </c>
      <c r="B682" s="4">
        <v>1</v>
      </c>
      <c r="E682" s="3">
        <v>4</v>
      </c>
    </row>
    <row r="683" spans="1:5" x14ac:dyDescent="0.25">
      <c r="A683">
        <v>1190</v>
      </c>
      <c r="B683" s="4">
        <v>1</v>
      </c>
      <c r="E683" s="3">
        <v>4</v>
      </c>
    </row>
    <row r="684" spans="1:5" x14ac:dyDescent="0.25">
      <c r="A684">
        <v>1191</v>
      </c>
      <c r="B684" s="4">
        <v>1</v>
      </c>
      <c r="E684" s="3">
        <v>4</v>
      </c>
    </row>
    <row r="685" spans="1:5" x14ac:dyDescent="0.25">
      <c r="A685">
        <v>1192</v>
      </c>
      <c r="B685" s="4">
        <v>1</v>
      </c>
      <c r="D685" s="1">
        <v>3</v>
      </c>
    </row>
    <row r="686" spans="1:5" x14ac:dyDescent="0.25">
      <c r="A686">
        <v>1193</v>
      </c>
      <c r="B686" s="4">
        <v>1</v>
      </c>
      <c r="D686" s="1">
        <v>3</v>
      </c>
    </row>
    <row r="687" spans="1:5" x14ac:dyDescent="0.25">
      <c r="A687">
        <v>1194</v>
      </c>
      <c r="B687" s="4">
        <v>1</v>
      </c>
      <c r="D687" s="1">
        <v>3</v>
      </c>
    </row>
    <row r="688" spans="1:5" x14ac:dyDescent="0.25">
      <c r="A688">
        <v>1195</v>
      </c>
      <c r="B688" s="4">
        <v>1</v>
      </c>
      <c r="D688" s="1">
        <v>3</v>
      </c>
    </row>
    <row r="689" spans="1:4" x14ac:dyDescent="0.25">
      <c r="A689">
        <v>1196</v>
      </c>
      <c r="D689" s="1">
        <v>3</v>
      </c>
    </row>
    <row r="690" spans="1:4" x14ac:dyDescent="0.25">
      <c r="A690">
        <v>1197</v>
      </c>
      <c r="D690" s="1">
        <v>3</v>
      </c>
    </row>
    <row r="691" spans="1:4" x14ac:dyDescent="0.25">
      <c r="A691">
        <v>1198</v>
      </c>
      <c r="C691" s="2">
        <v>2</v>
      </c>
      <c r="D691" s="1">
        <v>3</v>
      </c>
    </row>
    <row r="692" spans="1:4" x14ac:dyDescent="0.25">
      <c r="A692">
        <v>1199</v>
      </c>
      <c r="C692" s="2">
        <v>2</v>
      </c>
      <c r="D692" s="1">
        <v>3</v>
      </c>
    </row>
    <row r="693" spans="1:4" x14ac:dyDescent="0.25">
      <c r="A693">
        <v>1200</v>
      </c>
      <c r="C693" s="2">
        <v>2</v>
      </c>
      <c r="D693" s="1">
        <v>3</v>
      </c>
    </row>
    <row r="694" spans="1:4" x14ac:dyDescent="0.25">
      <c r="A694">
        <v>1201</v>
      </c>
      <c r="C694" s="2">
        <v>2</v>
      </c>
      <c r="D694" s="1">
        <v>3</v>
      </c>
    </row>
    <row r="695" spans="1:4" x14ac:dyDescent="0.25">
      <c r="A695">
        <v>1202</v>
      </c>
      <c r="C695" s="2">
        <v>2</v>
      </c>
      <c r="D695" s="1">
        <v>3</v>
      </c>
    </row>
    <row r="696" spans="1:4" x14ac:dyDescent="0.25">
      <c r="A696">
        <v>1203</v>
      </c>
      <c r="C696" s="2">
        <v>2</v>
      </c>
      <c r="D696" s="1">
        <v>3</v>
      </c>
    </row>
    <row r="697" spans="1:4" x14ac:dyDescent="0.25">
      <c r="A697">
        <v>1204</v>
      </c>
      <c r="C697" s="2">
        <v>2</v>
      </c>
      <c r="D697" s="1">
        <v>3</v>
      </c>
    </row>
    <row r="698" spans="1:4" x14ac:dyDescent="0.25">
      <c r="A698">
        <v>1205</v>
      </c>
      <c r="C698" s="2">
        <v>2</v>
      </c>
      <c r="D698" s="1">
        <v>3</v>
      </c>
    </row>
    <row r="699" spans="1:4" x14ac:dyDescent="0.25">
      <c r="A699">
        <v>1206</v>
      </c>
      <c r="C699" s="2">
        <v>2</v>
      </c>
      <c r="D699" s="1">
        <v>3</v>
      </c>
    </row>
    <row r="700" spans="1:4" x14ac:dyDescent="0.25">
      <c r="A700">
        <v>1207</v>
      </c>
      <c r="C700" s="2">
        <v>2</v>
      </c>
      <c r="D700" s="1">
        <v>3</v>
      </c>
    </row>
    <row r="701" spans="1:4" x14ac:dyDescent="0.25">
      <c r="A701">
        <v>1208</v>
      </c>
      <c r="C701" s="2">
        <v>2</v>
      </c>
      <c r="D701" s="1">
        <v>3</v>
      </c>
    </row>
    <row r="702" spans="1:4" x14ac:dyDescent="0.25">
      <c r="A702">
        <v>1209</v>
      </c>
      <c r="C702" s="2">
        <v>2</v>
      </c>
    </row>
    <row r="703" spans="1:4" x14ac:dyDescent="0.25">
      <c r="A703">
        <v>1210</v>
      </c>
      <c r="C703" s="2">
        <v>2</v>
      </c>
    </row>
    <row r="704" spans="1:4" x14ac:dyDescent="0.25">
      <c r="A704">
        <v>1211</v>
      </c>
      <c r="C704" s="2">
        <v>2</v>
      </c>
    </row>
    <row r="705" spans="1:5" x14ac:dyDescent="0.25">
      <c r="A705">
        <v>1212</v>
      </c>
      <c r="C705" s="2">
        <v>2</v>
      </c>
      <c r="E705" s="3">
        <v>4</v>
      </c>
    </row>
    <row r="706" spans="1:5" x14ac:dyDescent="0.25">
      <c r="A706">
        <v>1213</v>
      </c>
      <c r="C706" s="2">
        <v>2</v>
      </c>
      <c r="E706" s="3">
        <v>4</v>
      </c>
    </row>
    <row r="707" spans="1:5" x14ac:dyDescent="0.25">
      <c r="A707">
        <v>1214</v>
      </c>
      <c r="C707" s="2">
        <v>2</v>
      </c>
      <c r="E707" s="3">
        <v>4</v>
      </c>
    </row>
    <row r="708" spans="1:5" x14ac:dyDescent="0.25">
      <c r="A708">
        <v>1215</v>
      </c>
      <c r="C708" s="2">
        <v>2</v>
      </c>
      <c r="E708" s="3">
        <v>4</v>
      </c>
    </row>
    <row r="709" spans="1:5" x14ac:dyDescent="0.25">
      <c r="A709">
        <v>1216</v>
      </c>
      <c r="E709" s="3">
        <v>4</v>
      </c>
    </row>
    <row r="710" spans="1:5" x14ac:dyDescent="0.25">
      <c r="A710">
        <v>1217</v>
      </c>
      <c r="B710" s="4">
        <v>1</v>
      </c>
      <c r="E710" s="3">
        <v>4</v>
      </c>
    </row>
    <row r="711" spans="1:5" x14ac:dyDescent="0.25">
      <c r="A711">
        <v>1218</v>
      </c>
      <c r="B711" s="4">
        <v>1</v>
      </c>
      <c r="E711" s="3">
        <v>4</v>
      </c>
    </row>
    <row r="712" spans="1:5" x14ac:dyDescent="0.25">
      <c r="A712">
        <v>1219</v>
      </c>
      <c r="B712" s="4">
        <v>1</v>
      </c>
      <c r="E712" s="3">
        <v>4</v>
      </c>
    </row>
    <row r="713" spans="1:5" x14ac:dyDescent="0.25">
      <c r="A713">
        <v>1220</v>
      </c>
      <c r="B713" s="4">
        <v>1</v>
      </c>
      <c r="E713" s="3">
        <v>4</v>
      </c>
    </row>
    <row r="714" spans="1:5" x14ac:dyDescent="0.25">
      <c r="A714">
        <v>1221</v>
      </c>
      <c r="B714" s="4">
        <v>1</v>
      </c>
      <c r="E714" s="3">
        <v>4</v>
      </c>
    </row>
    <row r="715" spans="1:5" x14ac:dyDescent="0.25">
      <c r="A715">
        <v>1222</v>
      </c>
      <c r="B715" s="4">
        <v>1</v>
      </c>
      <c r="E715" s="3">
        <v>4</v>
      </c>
    </row>
    <row r="716" spans="1:5" x14ac:dyDescent="0.25">
      <c r="A716">
        <v>1223</v>
      </c>
      <c r="B716" s="4">
        <v>1</v>
      </c>
      <c r="E716" s="3">
        <v>4</v>
      </c>
    </row>
    <row r="717" spans="1:5" x14ac:dyDescent="0.25">
      <c r="A717">
        <v>1224</v>
      </c>
      <c r="B717" s="4">
        <v>1</v>
      </c>
      <c r="E717" s="3">
        <v>4</v>
      </c>
    </row>
    <row r="718" spans="1:5" x14ac:dyDescent="0.25">
      <c r="A718">
        <v>1225</v>
      </c>
      <c r="B718" s="4">
        <v>1</v>
      </c>
      <c r="E718" s="3">
        <v>4</v>
      </c>
    </row>
    <row r="719" spans="1:5" x14ac:dyDescent="0.25">
      <c r="A719">
        <v>1226</v>
      </c>
      <c r="B719" s="4">
        <v>1</v>
      </c>
      <c r="E719" s="3">
        <v>4</v>
      </c>
    </row>
    <row r="720" spans="1:5" x14ac:dyDescent="0.25">
      <c r="A720">
        <v>1227</v>
      </c>
      <c r="B720" s="4">
        <v>1</v>
      </c>
      <c r="E720" s="3">
        <v>4</v>
      </c>
    </row>
    <row r="721" spans="1:4" x14ac:dyDescent="0.25">
      <c r="A721">
        <v>1228</v>
      </c>
      <c r="B721" s="4">
        <v>1</v>
      </c>
      <c r="D721" s="1">
        <v>3</v>
      </c>
    </row>
    <row r="722" spans="1:4" x14ac:dyDescent="0.25">
      <c r="A722">
        <v>1229</v>
      </c>
      <c r="B722" s="4">
        <v>1</v>
      </c>
      <c r="D722" s="1">
        <v>3</v>
      </c>
    </row>
    <row r="723" spans="1:4" x14ac:dyDescent="0.25">
      <c r="A723">
        <v>1230</v>
      </c>
      <c r="B723" s="4">
        <v>1</v>
      </c>
      <c r="D723" s="1">
        <v>3</v>
      </c>
    </row>
    <row r="724" spans="1:4" x14ac:dyDescent="0.25">
      <c r="A724">
        <v>1231</v>
      </c>
      <c r="B724" s="4">
        <v>1</v>
      </c>
      <c r="D724" s="1">
        <v>3</v>
      </c>
    </row>
    <row r="725" spans="1:4" x14ac:dyDescent="0.25">
      <c r="A725">
        <v>1232</v>
      </c>
      <c r="B725" s="4">
        <v>1</v>
      </c>
      <c r="D725" s="1">
        <v>3</v>
      </c>
    </row>
    <row r="726" spans="1:4" x14ac:dyDescent="0.25">
      <c r="A726">
        <v>1233</v>
      </c>
      <c r="B726" s="4">
        <v>1</v>
      </c>
      <c r="D726" s="1">
        <v>3</v>
      </c>
    </row>
    <row r="727" spans="1:4" x14ac:dyDescent="0.25">
      <c r="A727">
        <v>1234</v>
      </c>
      <c r="D727" s="1">
        <v>3</v>
      </c>
    </row>
    <row r="728" spans="1:4" x14ac:dyDescent="0.25">
      <c r="A728">
        <v>1235</v>
      </c>
      <c r="D728" s="1">
        <v>3</v>
      </c>
    </row>
    <row r="729" spans="1:4" x14ac:dyDescent="0.25">
      <c r="A729">
        <v>1236</v>
      </c>
      <c r="D729" s="1">
        <v>3</v>
      </c>
    </row>
    <row r="730" spans="1:4" x14ac:dyDescent="0.25">
      <c r="A730">
        <v>1237</v>
      </c>
      <c r="C730" s="2">
        <v>2</v>
      </c>
      <c r="D730" s="1">
        <v>3</v>
      </c>
    </row>
    <row r="731" spans="1:4" x14ac:dyDescent="0.25">
      <c r="A731">
        <v>1238</v>
      </c>
      <c r="C731" s="2">
        <v>2</v>
      </c>
      <c r="D731" s="1">
        <v>3</v>
      </c>
    </row>
    <row r="732" spans="1:4" x14ac:dyDescent="0.25">
      <c r="A732">
        <v>1239</v>
      </c>
      <c r="C732" s="2">
        <v>2</v>
      </c>
      <c r="D732" s="1">
        <v>3</v>
      </c>
    </row>
    <row r="733" spans="1:4" x14ac:dyDescent="0.25">
      <c r="A733">
        <v>1240</v>
      </c>
      <c r="C733" s="2">
        <v>2</v>
      </c>
      <c r="D733" s="1">
        <v>3</v>
      </c>
    </row>
    <row r="734" spans="1:4" x14ac:dyDescent="0.25">
      <c r="A734">
        <v>1241</v>
      </c>
      <c r="C734" s="2">
        <v>2</v>
      </c>
      <c r="D734" s="1">
        <v>3</v>
      </c>
    </row>
    <row r="735" spans="1:4" x14ac:dyDescent="0.25">
      <c r="A735">
        <v>1242</v>
      </c>
      <c r="C735" s="2">
        <v>2</v>
      </c>
    </row>
    <row r="736" spans="1:4" x14ac:dyDescent="0.25">
      <c r="A736">
        <v>1243</v>
      </c>
      <c r="C736" s="2">
        <v>2</v>
      </c>
    </row>
    <row r="737" spans="1:5" x14ac:dyDescent="0.25">
      <c r="A737">
        <v>1244</v>
      </c>
      <c r="C737" s="2">
        <v>2</v>
      </c>
    </row>
    <row r="738" spans="1:5" x14ac:dyDescent="0.25">
      <c r="A738">
        <v>1245</v>
      </c>
      <c r="C738" s="2">
        <v>2</v>
      </c>
    </row>
    <row r="739" spans="1:5" x14ac:dyDescent="0.25">
      <c r="A739">
        <v>1246</v>
      </c>
      <c r="C739" s="2">
        <v>2</v>
      </c>
    </row>
    <row r="740" spans="1:5" x14ac:dyDescent="0.25">
      <c r="A740">
        <v>1247</v>
      </c>
      <c r="C740" s="2">
        <v>2</v>
      </c>
    </row>
    <row r="741" spans="1:5" x14ac:dyDescent="0.25">
      <c r="A741">
        <v>1248</v>
      </c>
      <c r="C741" s="2">
        <v>2</v>
      </c>
    </row>
    <row r="742" spans="1:5" x14ac:dyDescent="0.25">
      <c r="A742">
        <v>1249</v>
      </c>
      <c r="C742" s="2">
        <v>2</v>
      </c>
      <c r="E742" s="3">
        <v>4</v>
      </c>
    </row>
    <row r="743" spans="1:5" x14ac:dyDescent="0.25">
      <c r="A743">
        <v>1250</v>
      </c>
      <c r="C743" s="2">
        <v>2</v>
      </c>
      <c r="E743" s="3">
        <v>4</v>
      </c>
    </row>
    <row r="744" spans="1:5" x14ac:dyDescent="0.25">
      <c r="A744">
        <v>1251</v>
      </c>
      <c r="C744" s="2">
        <v>2</v>
      </c>
      <c r="E744" s="3">
        <v>4</v>
      </c>
    </row>
    <row r="745" spans="1:5" x14ac:dyDescent="0.25">
      <c r="A745">
        <v>1252</v>
      </c>
      <c r="C745" s="2">
        <v>2</v>
      </c>
      <c r="E745" s="3">
        <v>4</v>
      </c>
    </row>
    <row r="746" spans="1:5" x14ac:dyDescent="0.25">
      <c r="A746">
        <v>1253</v>
      </c>
      <c r="B746" s="4">
        <v>1</v>
      </c>
      <c r="C746" s="2">
        <v>2</v>
      </c>
      <c r="E746" s="3">
        <v>4</v>
      </c>
    </row>
    <row r="747" spans="1:5" x14ac:dyDescent="0.25">
      <c r="A747">
        <v>1254</v>
      </c>
      <c r="B747" s="4">
        <v>1</v>
      </c>
      <c r="E747" s="3">
        <v>4</v>
      </c>
    </row>
    <row r="748" spans="1:5" x14ac:dyDescent="0.25">
      <c r="A748">
        <v>1255</v>
      </c>
      <c r="B748" s="4">
        <v>1</v>
      </c>
      <c r="E748" s="3">
        <v>4</v>
      </c>
    </row>
    <row r="749" spans="1:5" x14ac:dyDescent="0.25">
      <c r="A749">
        <v>1256</v>
      </c>
      <c r="B749" s="4">
        <v>1</v>
      </c>
      <c r="D749" s="1">
        <v>3</v>
      </c>
      <c r="E749" s="3">
        <v>4</v>
      </c>
    </row>
    <row r="750" spans="1:5" x14ac:dyDescent="0.25">
      <c r="A750">
        <v>1257</v>
      </c>
      <c r="B750" s="4">
        <v>1</v>
      </c>
      <c r="D750" s="1">
        <v>3</v>
      </c>
      <c r="E750" s="3">
        <v>4</v>
      </c>
    </row>
    <row r="751" spans="1:5" x14ac:dyDescent="0.25">
      <c r="A751">
        <v>1258</v>
      </c>
      <c r="B751" s="4">
        <v>1</v>
      </c>
      <c r="D751" s="1">
        <v>3</v>
      </c>
      <c r="E751" s="3">
        <v>4</v>
      </c>
    </row>
    <row r="752" spans="1:5" x14ac:dyDescent="0.25">
      <c r="A752">
        <v>1259</v>
      </c>
      <c r="B752" s="4">
        <v>1</v>
      </c>
      <c r="D752" s="1">
        <v>3</v>
      </c>
      <c r="E752" s="3">
        <v>4</v>
      </c>
    </row>
    <row r="753" spans="1:5" x14ac:dyDescent="0.25">
      <c r="A753">
        <v>1260</v>
      </c>
      <c r="B753" s="4">
        <v>1</v>
      </c>
      <c r="D753" s="1">
        <v>3</v>
      </c>
      <c r="E753" s="3">
        <v>4</v>
      </c>
    </row>
    <row r="754" spans="1:5" x14ac:dyDescent="0.25">
      <c r="A754">
        <v>1261</v>
      </c>
      <c r="B754" s="4">
        <v>1</v>
      </c>
      <c r="D754" s="1">
        <v>3</v>
      </c>
      <c r="E754" s="3">
        <v>4</v>
      </c>
    </row>
    <row r="755" spans="1:5" x14ac:dyDescent="0.25">
      <c r="A755">
        <v>1262</v>
      </c>
      <c r="B755" s="4">
        <v>1</v>
      </c>
      <c r="D755" s="1">
        <v>3</v>
      </c>
      <c r="E755" s="3">
        <v>4</v>
      </c>
    </row>
    <row r="756" spans="1:5" x14ac:dyDescent="0.25">
      <c r="A756">
        <v>1263</v>
      </c>
      <c r="B756" s="4">
        <v>1</v>
      </c>
      <c r="D756" s="1">
        <v>3</v>
      </c>
      <c r="E756" s="3">
        <v>4</v>
      </c>
    </row>
    <row r="757" spans="1:5" x14ac:dyDescent="0.25">
      <c r="A757">
        <v>1264</v>
      </c>
      <c r="B757" s="4">
        <v>1</v>
      </c>
      <c r="D757" s="1">
        <v>3</v>
      </c>
      <c r="E757" s="3">
        <v>4</v>
      </c>
    </row>
    <row r="758" spans="1:5" x14ac:dyDescent="0.25">
      <c r="A758">
        <v>1265</v>
      </c>
      <c r="B758" s="4">
        <v>1</v>
      </c>
      <c r="D758" s="1">
        <v>3</v>
      </c>
    </row>
    <row r="759" spans="1:5" x14ac:dyDescent="0.25">
      <c r="A759">
        <v>1266</v>
      </c>
      <c r="B759" s="4">
        <v>1</v>
      </c>
      <c r="D759" s="1">
        <v>3</v>
      </c>
    </row>
    <row r="760" spans="1:5" x14ac:dyDescent="0.25">
      <c r="A760">
        <v>1267</v>
      </c>
      <c r="B760" s="4">
        <v>1</v>
      </c>
      <c r="D760" s="1">
        <v>3</v>
      </c>
    </row>
    <row r="761" spans="1:5" x14ac:dyDescent="0.25">
      <c r="A761">
        <v>1268</v>
      </c>
      <c r="B761" s="4">
        <v>1</v>
      </c>
      <c r="D761" s="1">
        <v>3</v>
      </c>
    </row>
    <row r="762" spans="1:5" x14ac:dyDescent="0.25">
      <c r="A762">
        <v>1269</v>
      </c>
      <c r="B762" s="4">
        <v>1</v>
      </c>
      <c r="D762" s="1">
        <v>3</v>
      </c>
    </row>
    <row r="763" spans="1:5" x14ac:dyDescent="0.25">
      <c r="A763">
        <v>1270</v>
      </c>
      <c r="B763" s="4">
        <v>1</v>
      </c>
      <c r="D763" s="1">
        <v>3</v>
      </c>
    </row>
    <row r="764" spans="1:5" x14ac:dyDescent="0.25">
      <c r="A764">
        <v>1271</v>
      </c>
      <c r="C764" s="2">
        <v>2</v>
      </c>
      <c r="D764" s="1">
        <v>3</v>
      </c>
    </row>
    <row r="765" spans="1:5" x14ac:dyDescent="0.25">
      <c r="A765">
        <v>1272</v>
      </c>
      <c r="C765" s="2">
        <v>2</v>
      </c>
      <c r="D765" s="1">
        <v>3</v>
      </c>
    </row>
    <row r="766" spans="1:5" x14ac:dyDescent="0.25">
      <c r="A766">
        <v>1273</v>
      </c>
      <c r="C766" s="2">
        <v>2</v>
      </c>
      <c r="D766" s="1">
        <v>3</v>
      </c>
    </row>
    <row r="767" spans="1:5" x14ac:dyDescent="0.25">
      <c r="A767">
        <v>1274</v>
      </c>
      <c r="C767" s="2">
        <v>2</v>
      </c>
    </row>
    <row r="768" spans="1:5" x14ac:dyDescent="0.25">
      <c r="A768">
        <v>1275</v>
      </c>
      <c r="C768" s="2">
        <v>2</v>
      </c>
    </row>
    <row r="769" spans="1:5" x14ac:dyDescent="0.25">
      <c r="A769">
        <v>1276</v>
      </c>
      <c r="C769" s="2">
        <v>2</v>
      </c>
      <c r="E769" s="3">
        <v>4</v>
      </c>
    </row>
    <row r="770" spans="1:5" x14ac:dyDescent="0.25">
      <c r="A770">
        <v>1277</v>
      </c>
      <c r="C770" s="2">
        <v>2</v>
      </c>
    </row>
    <row r="771" spans="1:5" x14ac:dyDescent="0.25">
      <c r="A771">
        <v>1278</v>
      </c>
      <c r="C771" s="2">
        <v>2</v>
      </c>
    </row>
    <row r="772" spans="1:5" x14ac:dyDescent="0.25">
      <c r="A772">
        <v>1279</v>
      </c>
      <c r="C772" s="2">
        <v>2</v>
      </c>
    </row>
    <row r="773" spans="1:5" x14ac:dyDescent="0.25">
      <c r="A773">
        <v>1280</v>
      </c>
      <c r="C773" s="2">
        <v>2</v>
      </c>
      <c r="E773" s="3">
        <v>4</v>
      </c>
    </row>
    <row r="774" spans="1:5" x14ac:dyDescent="0.25">
      <c r="A774">
        <v>1281</v>
      </c>
      <c r="C774" s="2">
        <v>2</v>
      </c>
      <c r="E774" s="3">
        <v>4</v>
      </c>
    </row>
    <row r="775" spans="1:5" x14ac:dyDescent="0.25">
      <c r="A775">
        <v>1282</v>
      </c>
      <c r="C775" s="2">
        <v>2</v>
      </c>
      <c r="E775" s="3">
        <v>4</v>
      </c>
    </row>
    <row r="776" spans="1:5" x14ac:dyDescent="0.25">
      <c r="A776">
        <v>1283</v>
      </c>
      <c r="C776" s="2">
        <v>2</v>
      </c>
      <c r="E776" s="3">
        <v>4</v>
      </c>
    </row>
    <row r="777" spans="1:5" x14ac:dyDescent="0.25">
      <c r="A777">
        <v>1284</v>
      </c>
      <c r="C777" s="2">
        <v>2</v>
      </c>
      <c r="E777" s="3">
        <v>4</v>
      </c>
    </row>
    <row r="778" spans="1:5" x14ac:dyDescent="0.25">
      <c r="A778">
        <v>1285</v>
      </c>
      <c r="C778" s="2">
        <v>2</v>
      </c>
      <c r="E778" s="3">
        <v>4</v>
      </c>
    </row>
    <row r="779" spans="1:5" x14ac:dyDescent="0.25">
      <c r="A779">
        <v>1286</v>
      </c>
      <c r="C779" s="2">
        <v>2</v>
      </c>
      <c r="E779" s="3">
        <v>4</v>
      </c>
    </row>
    <row r="780" spans="1:5" x14ac:dyDescent="0.25">
      <c r="A780">
        <v>1287</v>
      </c>
      <c r="C780" s="2">
        <v>2</v>
      </c>
      <c r="D780" s="1">
        <v>3</v>
      </c>
      <c r="E780" s="3">
        <v>4</v>
      </c>
    </row>
    <row r="781" spans="1:5" x14ac:dyDescent="0.25">
      <c r="A781">
        <v>1288</v>
      </c>
      <c r="C781" s="2">
        <v>2</v>
      </c>
      <c r="D781" s="1">
        <v>3</v>
      </c>
      <c r="E781" s="3">
        <v>4</v>
      </c>
    </row>
    <row r="782" spans="1:5" x14ac:dyDescent="0.25">
      <c r="A782">
        <v>1289</v>
      </c>
      <c r="C782" s="2">
        <v>2</v>
      </c>
      <c r="D782" s="1">
        <v>3</v>
      </c>
      <c r="E782" s="3">
        <v>4</v>
      </c>
    </row>
    <row r="783" spans="1:5" x14ac:dyDescent="0.25">
      <c r="A783">
        <v>1290</v>
      </c>
      <c r="D783" s="1">
        <v>3</v>
      </c>
      <c r="E783" s="3">
        <v>4</v>
      </c>
    </row>
    <row r="784" spans="1:5" x14ac:dyDescent="0.25">
      <c r="A784">
        <v>1291</v>
      </c>
      <c r="B784" s="4">
        <v>1</v>
      </c>
      <c r="D784" s="1">
        <v>3</v>
      </c>
      <c r="E784" s="3">
        <v>4</v>
      </c>
    </row>
    <row r="785" spans="1:5" x14ac:dyDescent="0.25">
      <c r="A785">
        <v>1292</v>
      </c>
      <c r="B785" s="4">
        <v>1</v>
      </c>
      <c r="D785" s="1">
        <v>3</v>
      </c>
      <c r="E785" s="3">
        <v>4</v>
      </c>
    </row>
    <row r="786" spans="1:5" x14ac:dyDescent="0.25">
      <c r="A786">
        <v>1293</v>
      </c>
      <c r="B786" s="4">
        <v>1</v>
      </c>
      <c r="D786" s="1">
        <v>3</v>
      </c>
      <c r="E786" s="3">
        <v>4</v>
      </c>
    </row>
    <row r="787" spans="1:5" x14ac:dyDescent="0.25">
      <c r="A787">
        <v>1294</v>
      </c>
      <c r="B787" s="4">
        <v>1</v>
      </c>
      <c r="D787" s="1">
        <v>3</v>
      </c>
      <c r="E787" s="3">
        <v>4</v>
      </c>
    </row>
    <row r="788" spans="1:5" x14ac:dyDescent="0.25">
      <c r="A788">
        <v>1295</v>
      </c>
      <c r="B788" s="4">
        <v>1</v>
      </c>
      <c r="D788" s="1">
        <v>3</v>
      </c>
      <c r="E788" s="3">
        <v>4</v>
      </c>
    </row>
    <row r="789" spans="1:5" x14ac:dyDescent="0.25">
      <c r="A789">
        <v>1296</v>
      </c>
      <c r="B789" s="4">
        <v>1</v>
      </c>
      <c r="D789" s="1">
        <v>3</v>
      </c>
    </row>
    <row r="790" spans="1:5" x14ac:dyDescent="0.25">
      <c r="A790">
        <v>1297</v>
      </c>
      <c r="B790" s="4">
        <v>1</v>
      </c>
      <c r="D790" s="1">
        <v>3</v>
      </c>
    </row>
    <row r="791" spans="1:5" x14ac:dyDescent="0.25">
      <c r="A791">
        <v>1298</v>
      </c>
      <c r="B791" s="4">
        <v>1</v>
      </c>
      <c r="D791" s="1">
        <v>3</v>
      </c>
    </row>
    <row r="792" spans="1:5" x14ac:dyDescent="0.25">
      <c r="A792">
        <v>1299</v>
      </c>
      <c r="B792" s="4">
        <v>1</v>
      </c>
      <c r="D792" s="1">
        <v>3</v>
      </c>
    </row>
    <row r="793" spans="1:5" x14ac:dyDescent="0.25">
      <c r="A793">
        <v>1300</v>
      </c>
      <c r="B793" s="4">
        <v>1</v>
      </c>
      <c r="D793" s="1">
        <v>3</v>
      </c>
    </row>
    <row r="794" spans="1:5" x14ac:dyDescent="0.25">
      <c r="A794">
        <v>1301</v>
      </c>
      <c r="B794" s="4">
        <v>1</v>
      </c>
      <c r="D794" s="1">
        <v>3</v>
      </c>
    </row>
    <row r="795" spans="1:5" x14ac:dyDescent="0.25">
      <c r="A795">
        <v>1302</v>
      </c>
      <c r="B795" s="4">
        <v>1</v>
      </c>
      <c r="D795" s="1">
        <v>3</v>
      </c>
    </row>
    <row r="796" spans="1:5" x14ac:dyDescent="0.25">
      <c r="A796">
        <v>1303</v>
      </c>
      <c r="B796" s="4">
        <v>1</v>
      </c>
      <c r="D796" s="1">
        <v>3</v>
      </c>
    </row>
    <row r="797" spans="1:5" x14ac:dyDescent="0.25">
      <c r="A797">
        <v>1304</v>
      </c>
      <c r="B797" s="4">
        <v>1</v>
      </c>
      <c r="D797" s="1">
        <v>3</v>
      </c>
    </row>
    <row r="798" spans="1:5" x14ac:dyDescent="0.25">
      <c r="A798">
        <v>1305</v>
      </c>
      <c r="B798" s="4">
        <v>1</v>
      </c>
      <c r="D798" s="1">
        <v>3</v>
      </c>
    </row>
    <row r="799" spans="1:5" x14ac:dyDescent="0.25">
      <c r="A799">
        <v>1306</v>
      </c>
      <c r="B799" s="4">
        <v>1</v>
      </c>
      <c r="D799" s="1">
        <v>3</v>
      </c>
    </row>
    <row r="800" spans="1:5" x14ac:dyDescent="0.25">
      <c r="A800">
        <v>1307</v>
      </c>
      <c r="B800" s="4">
        <v>1</v>
      </c>
      <c r="C800" s="2">
        <v>2</v>
      </c>
    </row>
    <row r="801" spans="1:5" x14ac:dyDescent="0.25">
      <c r="A801">
        <v>1308</v>
      </c>
      <c r="B801" s="4">
        <v>1</v>
      </c>
      <c r="C801" s="2">
        <v>2</v>
      </c>
    </row>
    <row r="802" spans="1:5" x14ac:dyDescent="0.25">
      <c r="A802">
        <v>1309</v>
      </c>
      <c r="C802" s="2">
        <v>2</v>
      </c>
    </row>
    <row r="803" spans="1:5" x14ac:dyDescent="0.25">
      <c r="A803">
        <v>1310</v>
      </c>
      <c r="C803" s="2">
        <v>2</v>
      </c>
    </row>
    <row r="804" spans="1:5" x14ac:dyDescent="0.25">
      <c r="A804">
        <v>1311</v>
      </c>
      <c r="C804" s="2">
        <v>2</v>
      </c>
      <c r="E804" s="3">
        <v>4</v>
      </c>
    </row>
    <row r="805" spans="1:5" x14ac:dyDescent="0.25">
      <c r="A805">
        <v>1312</v>
      </c>
      <c r="C805" s="2">
        <v>2</v>
      </c>
      <c r="E805" s="3">
        <v>4</v>
      </c>
    </row>
    <row r="806" spans="1:5" x14ac:dyDescent="0.25">
      <c r="A806">
        <v>1313</v>
      </c>
      <c r="C806" s="2">
        <v>2</v>
      </c>
      <c r="E806" s="3">
        <v>4</v>
      </c>
    </row>
    <row r="807" spans="1:5" x14ac:dyDescent="0.25">
      <c r="A807">
        <v>1314</v>
      </c>
      <c r="C807" s="2">
        <v>2</v>
      </c>
      <c r="E807" s="3">
        <v>4</v>
      </c>
    </row>
    <row r="808" spans="1:5" x14ac:dyDescent="0.25">
      <c r="A808">
        <v>1315</v>
      </c>
      <c r="C808" s="2">
        <v>2</v>
      </c>
      <c r="E808" s="3">
        <v>4</v>
      </c>
    </row>
    <row r="809" spans="1:5" x14ac:dyDescent="0.25">
      <c r="A809">
        <v>1316</v>
      </c>
      <c r="C809" s="2">
        <v>2</v>
      </c>
      <c r="E809" s="3">
        <v>4</v>
      </c>
    </row>
    <row r="810" spans="1:5" x14ac:dyDescent="0.25">
      <c r="A810">
        <v>1317</v>
      </c>
      <c r="C810" s="2">
        <v>2</v>
      </c>
      <c r="E810" s="3">
        <v>4</v>
      </c>
    </row>
    <row r="811" spans="1:5" x14ac:dyDescent="0.25">
      <c r="A811">
        <v>1318</v>
      </c>
      <c r="C811" s="2">
        <v>2</v>
      </c>
      <c r="E811" s="3">
        <v>4</v>
      </c>
    </row>
    <row r="812" spans="1:5" x14ac:dyDescent="0.25">
      <c r="A812">
        <v>1319</v>
      </c>
      <c r="C812" s="2">
        <v>2</v>
      </c>
      <c r="E812" s="3">
        <v>4</v>
      </c>
    </row>
    <row r="813" spans="1:5" x14ac:dyDescent="0.25">
      <c r="A813">
        <v>1320</v>
      </c>
      <c r="C813" s="2">
        <v>2</v>
      </c>
      <c r="E813" s="3">
        <v>4</v>
      </c>
    </row>
    <row r="814" spans="1:5" x14ac:dyDescent="0.25">
      <c r="A814">
        <v>1321</v>
      </c>
      <c r="C814" s="2">
        <v>2</v>
      </c>
      <c r="E814" s="3">
        <v>4</v>
      </c>
    </row>
    <row r="815" spans="1:5" x14ac:dyDescent="0.25">
      <c r="A815">
        <v>1322</v>
      </c>
      <c r="C815" s="2">
        <v>2</v>
      </c>
      <c r="E815" s="3">
        <v>4</v>
      </c>
    </row>
    <row r="816" spans="1:5" x14ac:dyDescent="0.25">
      <c r="A816">
        <v>1323</v>
      </c>
      <c r="E816" s="3">
        <v>4</v>
      </c>
    </row>
    <row r="817" spans="1:5" x14ac:dyDescent="0.25">
      <c r="A817">
        <v>1324</v>
      </c>
      <c r="E817" s="3">
        <v>4</v>
      </c>
    </row>
    <row r="818" spans="1:5" x14ac:dyDescent="0.25">
      <c r="A818">
        <v>1325</v>
      </c>
      <c r="E818" s="3">
        <v>4</v>
      </c>
    </row>
    <row r="819" spans="1:5" x14ac:dyDescent="0.25">
      <c r="A819">
        <v>1326</v>
      </c>
      <c r="E819" s="3">
        <v>4</v>
      </c>
    </row>
    <row r="820" spans="1:5" x14ac:dyDescent="0.25">
      <c r="A820">
        <v>1327</v>
      </c>
      <c r="E820" s="3">
        <v>4</v>
      </c>
    </row>
    <row r="821" spans="1:5" x14ac:dyDescent="0.25">
      <c r="A821">
        <v>1328</v>
      </c>
      <c r="D821" s="1">
        <v>3</v>
      </c>
      <c r="E821" s="3">
        <v>4</v>
      </c>
    </row>
    <row r="822" spans="1:5" x14ac:dyDescent="0.25">
      <c r="A822">
        <v>1329</v>
      </c>
      <c r="B822" s="4">
        <v>1</v>
      </c>
      <c r="D822" s="1">
        <v>3</v>
      </c>
    </row>
    <row r="823" spans="1:5" x14ac:dyDescent="0.25">
      <c r="A823">
        <v>1330</v>
      </c>
      <c r="B823" s="4">
        <v>1</v>
      </c>
      <c r="D823" s="1">
        <v>3</v>
      </c>
    </row>
    <row r="824" spans="1:5" x14ac:dyDescent="0.25">
      <c r="A824">
        <v>1331</v>
      </c>
      <c r="B824" s="4">
        <v>1</v>
      </c>
      <c r="D824" s="1">
        <v>3</v>
      </c>
    </row>
    <row r="825" spans="1:5" x14ac:dyDescent="0.25">
      <c r="A825">
        <v>1332</v>
      </c>
      <c r="B825" s="4">
        <v>1</v>
      </c>
      <c r="D825" s="1">
        <v>3</v>
      </c>
    </row>
    <row r="826" spans="1:5" x14ac:dyDescent="0.25">
      <c r="A826">
        <v>1333</v>
      </c>
      <c r="B826" s="4">
        <v>1</v>
      </c>
      <c r="D826" s="1">
        <v>3</v>
      </c>
    </row>
    <row r="827" spans="1:5" x14ac:dyDescent="0.25">
      <c r="A827">
        <v>1334</v>
      </c>
      <c r="B827" s="4">
        <v>1</v>
      </c>
      <c r="D827" s="1">
        <v>3</v>
      </c>
    </row>
    <row r="828" spans="1:5" x14ac:dyDescent="0.25">
      <c r="A828">
        <v>1335</v>
      </c>
      <c r="B828" s="4">
        <v>1</v>
      </c>
      <c r="D828" s="1">
        <v>3</v>
      </c>
    </row>
    <row r="829" spans="1:5" x14ac:dyDescent="0.25">
      <c r="A829">
        <v>1336</v>
      </c>
      <c r="B829" s="4">
        <v>1</v>
      </c>
      <c r="D829" s="1">
        <v>3</v>
      </c>
    </row>
    <row r="830" spans="1:5" x14ac:dyDescent="0.25">
      <c r="A830">
        <v>1337</v>
      </c>
      <c r="B830" s="4">
        <v>1</v>
      </c>
      <c r="D830" s="1">
        <v>3</v>
      </c>
    </row>
    <row r="831" spans="1:5" x14ac:dyDescent="0.25">
      <c r="A831">
        <v>1338</v>
      </c>
      <c r="B831" s="4">
        <v>1</v>
      </c>
      <c r="D831" s="1">
        <v>3</v>
      </c>
    </row>
    <row r="832" spans="1:5" x14ac:dyDescent="0.25">
      <c r="A832">
        <v>1339</v>
      </c>
      <c r="B832" s="4">
        <v>1</v>
      </c>
      <c r="D832" s="1">
        <v>3</v>
      </c>
    </row>
    <row r="833" spans="1:5" x14ac:dyDescent="0.25">
      <c r="A833">
        <v>1340</v>
      </c>
      <c r="B833" s="4">
        <v>1</v>
      </c>
      <c r="D833" s="1">
        <v>3</v>
      </c>
    </row>
    <row r="834" spans="1:5" x14ac:dyDescent="0.25">
      <c r="A834">
        <v>1341</v>
      </c>
      <c r="B834" s="4">
        <v>1</v>
      </c>
      <c r="D834" s="1">
        <v>3</v>
      </c>
    </row>
    <row r="835" spans="1:5" x14ac:dyDescent="0.25">
      <c r="A835">
        <v>1342</v>
      </c>
      <c r="B835" s="4">
        <v>1</v>
      </c>
      <c r="D835" s="1">
        <v>3</v>
      </c>
    </row>
    <row r="836" spans="1:5" x14ac:dyDescent="0.25">
      <c r="A836">
        <v>1343</v>
      </c>
      <c r="B836" s="4">
        <v>1</v>
      </c>
      <c r="D836" s="1">
        <v>3</v>
      </c>
    </row>
    <row r="837" spans="1:5" x14ac:dyDescent="0.25">
      <c r="A837">
        <v>1344</v>
      </c>
      <c r="B837" s="4">
        <v>1</v>
      </c>
      <c r="D837" s="1">
        <v>3</v>
      </c>
    </row>
    <row r="838" spans="1:5" x14ac:dyDescent="0.25">
      <c r="A838">
        <v>1345</v>
      </c>
      <c r="B838" s="4">
        <v>1</v>
      </c>
      <c r="D838" s="1">
        <v>3</v>
      </c>
    </row>
    <row r="839" spans="1:5" x14ac:dyDescent="0.25">
      <c r="A839">
        <v>1346</v>
      </c>
      <c r="C839" s="2">
        <v>2</v>
      </c>
      <c r="D839" s="1">
        <v>3</v>
      </c>
    </row>
    <row r="840" spans="1:5" x14ac:dyDescent="0.25">
      <c r="A840">
        <v>1347</v>
      </c>
      <c r="C840" s="2">
        <v>2</v>
      </c>
    </row>
    <row r="841" spans="1:5" x14ac:dyDescent="0.25">
      <c r="A841">
        <v>1348</v>
      </c>
      <c r="C841" s="2">
        <v>2</v>
      </c>
    </row>
    <row r="842" spans="1:5" x14ac:dyDescent="0.25">
      <c r="A842">
        <v>1349</v>
      </c>
      <c r="C842" s="2">
        <v>2</v>
      </c>
      <c r="E842" s="3">
        <v>4</v>
      </c>
    </row>
    <row r="843" spans="1:5" x14ac:dyDescent="0.25">
      <c r="A843">
        <v>1350</v>
      </c>
      <c r="C843" s="2">
        <v>2</v>
      </c>
      <c r="E843" s="3">
        <v>4</v>
      </c>
    </row>
    <row r="844" spans="1:5" x14ac:dyDescent="0.25">
      <c r="A844">
        <v>1351</v>
      </c>
      <c r="C844" s="2">
        <v>2</v>
      </c>
      <c r="E844" s="3">
        <v>4</v>
      </c>
    </row>
    <row r="845" spans="1:5" x14ac:dyDescent="0.25">
      <c r="A845">
        <v>1352</v>
      </c>
      <c r="C845" s="2">
        <v>2</v>
      </c>
      <c r="E845" s="3">
        <v>4</v>
      </c>
    </row>
    <row r="846" spans="1:5" x14ac:dyDescent="0.25">
      <c r="A846">
        <v>1353</v>
      </c>
      <c r="C846" s="2">
        <v>2</v>
      </c>
      <c r="E846" s="3">
        <v>4</v>
      </c>
    </row>
    <row r="847" spans="1:5" x14ac:dyDescent="0.25">
      <c r="A847">
        <v>1354</v>
      </c>
      <c r="C847" s="2">
        <v>2</v>
      </c>
      <c r="E847" s="3">
        <v>4</v>
      </c>
    </row>
    <row r="848" spans="1:5" x14ac:dyDescent="0.25">
      <c r="A848">
        <v>1355</v>
      </c>
      <c r="C848" s="2">
        <v>2</v>
      </c>
      <c r="E848" s="3">
        <v>4</v>
      </c>
    </row>
    <row r="849" spans="1:5" x14ac:dyDescent="0.25">
      <c r="A849">
        <v>1356</v>
      </c>
      <c r="C849" s="2">
        <v>2</v>
      </c>
      <c r="E849" s="3">
        <v>4</v>
      </c>
    </row>
    <row r="850" spans="1:5" x14ac:dyDescent="0.25">
      <c r="A850">
        <v>1357</v>
      </c>
      <c r="C850" s="2">
        <v>2</v>
      </c>
      <c r="E850" s="3">
        <v>4</v>
      </c>
    </row>
    <row r="851" spans="1:5" x14ac:dyDescent="0.25">
      <c r="A851">
        <v>1358</v>
      </c>
      <c r="C851" s="2">
        <v>2</v>
      </c>
      <c r="E851" s="3">
        <v>4</v>
      </c>
    </row>
    <row r="852" spans="1:5" x14ac:dyDescent="0.25">
      <c r="A852">
        <v>1359</v>
      </c>
      <c r="C852" s="2">
        <v>2</v>
      </c>
      <c r="E852" s="3">
        <v>4</v>
      </c>
    </row>
    <row r="853" spans="1:5" x14ac:dyDescent="0.25">
      <c r="A853">
        <v>1360</v>
      </c>
      <c r="C853" s="2">
        <v>2</v>
      </c>
      <c r="E853" s="3">
        <v>4</v>
      </c>
    </row>
    <row r="854" spans="1:5" x14ac:dyDescent="0.25">
      <c r="A854">
        <v>1361</v>
      </c>
      <c r="C854" s="2">
        <v>2</v>
      </c>
      <c r="E854" s="3">
        <v>4</v>
      </c>
    </row>
    <row r="855" spans="1:5" x14ac:dyDescent="0.25">
      <c r="A855">
        <v>1362</v>
      </c>
      <c r="C855" s="2">
        <v>2</v>
      </c>
      <c r="E855" s="3">
        <v>4</v>
      </c>
    </row>
    <row r="856" spans="1:5" x14ac:dyDescent="0.25">
      <c r="A856">
        <v>1363</v>
      </c>
      <c r="E856" s="3">
        <v>4</v>
      </c>
    </row>
    <row r="857" spans="1:5" x14ac:dyDescent="0.25">
      <c r="A857">
        <v>1364</v>
      </c>
      <c r="E857" s="3">
        <v>4</v>
      </c>
    </row>
    <row r="858" spans="1:5" x14ac:dyDescent="0.25">
      <c r="A858">
        <v>1365</v>
      </c>
      <c r="E858" s="3">
        <v>4</v>
      </c>
    </row>
    <row r="859" spans="1:5" x14ac:dyDescent="0.25">
      <c r="A859">
        <v>1366</v>
      </c>
      <c r="B859" s="4">
        <v>1</v>
      </c>
    </row>
    <row r="860" spans="1:5" x14ac:dyDescent="0.25">
      <c r="A860">
        <v>1367</v>
      </c>
      <c r="B860" s="4">
        <v>1</v>
      </c>
    </row>
    <row r="861" spans="1:5" x14ac:dyDescent="0.25">
      <c r="A861">
        <v>1368</v>
      </c>
      <c r="B861" s="4">
        <v>1</v>
      </c>
    </row>
    <row r="862" spans="1:5" x14ac:dyDescent="0.25">
      <c r="A862">
        <v>1369</v>
      </c>
      <c r="B862" s="4">
        <v>1</v>
      </c>
    </row>
    <row r="863" spans="1:5" x14ac:dyDescent="0.25">
      <c r="A863">
        <v>1370</v>
      </c>
      <c r="B863" s="4">
        <v>1</v>
      </c>
      <c r="D863" s="1">
        <v>3</v>
      </c>
    </row>
    <row r="864" spans="1:5" x14ac:dyDescent="0.25">
      <c r="A864">
        <v>1371</v>
      </c>
      <c r="B864" s="4">
        <v>1</v>
      </c>
      <c r="D864" s="1">
        <v>3</v>
      </c>
    </row>
    <row r="865" spans="1:4" x14ac:dyDescent="0.25">
      <c r="A865">
        <v>1372</v>
      </c>
      <c r="B865" s="4">
        <v>1</v>
      </c>
      <c r="D865" s="1">
        <v>3</v>
      </c>
    </row>
    <row r="866" spans="1:4" x14ac:dyDescent="0.25">
      <c r="A866">
        <v>1373</v>
      </c>
      <c r="B866" s="4">
        <v>1</v>
      </c>
      <c r="D866" s="1">
        <v>3</v>
      </c>
    </row>
    <row r="867" spans="1:4" x14ac:dyDescent="0.25">
      <c r="A867">
        <v>1374</v>
      </c>
      <c r="B867" s="4">
        <v>1</v>
      </c>
      <c r="D867" s="1">
        <v>3</v>
      </c>
    </row>
    <row r="868" spans="1:4" x14ac:dyDescent="0.25">
      <c r="A868">
        <v>1375</v>
      </c>
      <c r="B868" s="4">
        <v>1</v>
      </c>
      <c r="D868" s="1">
        <v>3</v>
      </c>
    </row>
    <row r="869" spans="1:4" x14ac:dyDescent="0.25">
      <c r="A869">
        <v>1376</v>
      </c>
      <c r="B869" s="4">
        <v>1</v>
      </c>
      <c r="D869" s="1">
        <v>3</v>
      </c>
    </row>
    <row r="870" spans="1:4" x14ac:dyDescent="0.25">
      <c r="A870">
        <v>1377</v>
      </c>
      <c r="B870" s="4">
        <v>1</v>
      </c>
      <c r="D870" s="1">
        <v>3</v>
      </c>
    </row>
    <row r="871" spans="1:4" x14ac:dyDescent="0.25">
      <c r="A871">
        <v>1378</v>
      </c>
      <c r="B871" s="4">
        <v>1</v>
      </c>
      <c r="D871" s="1">
        <v>3</v>
      </c>
    </row>
    <row r="872" spans="1:4" x14ac:dyDescent="0.25">
      <c r="A872">
        <v>1379</v>
      </c>
      <c r="B872" s="4">
        <v>1</v>
      </c>
      <c r="D872" s="1">
        <v>3</v>
      </c>
    </row>
    <row r="873" spans="1:4" x14ac:dyDescent="0.25">
      <c r="A873">
        <v>1380</v>
      </c>
      <c r="B873" s="4">
        <v>1</v>
      </c>
      <c r="D873" s="1">
        <v>3</v>
      </c>
    </row>
    <row r="874" spans="1:4" x14ac:dyDescent="0.25">
      <c r="A874">
        <v>1381</v>
      </c>
      <c r="B874" s="4">
        <v>1</v>
      </c>
      <c r="D874" s="1">
        <v>3</v>
      </c>
    </row>
    <row r="875" spans="1:4" x14ac:dyDescent="0.25">
      <c r="A875">
        <v>1382</v>
      </c>
      <c r="B875" s="4">
        <v>1</v>
      </c>
      <c r="D875" s="1">
        <v>3</v>
      </c>
    </row>
    <row r="876" spans="1:4" x14ac:dyDescent="0.25">
      <c r="A876">
        <v>1383</v>
      </c>
      <c r="B876" s="4">
        <v>1</v>
      </c>
      <c r="D876" s="1">
        <v>3</v>
      </c>
    </row>
    <row r="877" spans="1:4" x14ac:dyDescent="0.25">
      <c r="A877">
        <v>1384</v>
      </c>
      <c r="D877" s="1">
        <v>3</v>
      </c>
    </row>
    <row r="878" spans="1:4" x14ac:dyDescent="0.25">
      <c r="A878">
        <v>1385</v>
      </c>
      <c r="D878" s="1">
        <v>3</v>
      </c>
    </row>
    <row r="879" spans="1:4" x14ac:dyDescent="0.25">
      <c r="A879">
        <v>1386</v>
      </c>
      <c r="C879" s="2">
        <v>2</v>
      </c>
      <c r="D879" s="1">
        <v>3</v>
      </c>
    </row>
    <row r="880" spans="1:4" x14ac:dyDescent="0.25">
      <c r="A880">
        <v>1387</v>
      </c>
      <c r="C880" s="2">
        <v>2</v>
      </c>
      <c r="D880" s="1">
        <v>3</v>
      </c>
    </row>
    <row r="881" spans="1:6" x14ac:dyDescent="0.25">
      <c r="A881">
        <v>1388</v>
      </c>
      <c r="C881" s="2">
        <v>2</v>
      </c>
    </row>
    <row r="882" spans="1:6" x14ac:dyDescent="0.25">
      <c r="A882">
        <v>1389</v>
      </c>
      <c r="C882" s="2">
        <v>2</v>
      </c>
      <c r="E882" s="3">
        <v>4</v>
      </c>
    </row>
    <row r="883" spans="1:6" x14ac:dyDescent="0.25">
      <c r="A883">
        <v>1390</v>
      </c>
      <c r="C883" s="2">
        <v>2</v>
      </c>
      <c r="E883" s="3">
        <v>4</v>
      </c>
    </row>
    <row r="884" spans="1:6" x14ac:dyDescent="0.25">
      <c r="A884">
        <v>1391</v>
      </c>
      <c r="C884" s="2">
        <v>2</v>
      </c>
      <c r="E884" s="3">
        <v>4</v>
      </c>
    </row>
    <row r="885" spans="1:6" x14ac:dyDescent="0.25">
      <c r="A885">
        <v>1392</v>
      </c>
      <c r="C885" s="2">
        <v>2</v>
      </c>
      <c r="E885" s="3">
        <v>4</v>
      </c>
    </row>
    <row r="886" spans="1:6" x14ac:dyDescent="0.25">
      <c r="A886">
        <v>1393</v>
      </c>
      <c r="C886" s="2">
        <v>2</v>
      </c>
      <c r="E886" s="3">
        <v>4</v>
      </c>
    </row>
    <row r="887" spans="1:6" x14ac:dyDescent="0.25">
      <c r="A887">
        <v>1394</v>
      </c>
      <c r="E887" s="3">
        <v>4</v>
      </c>
      <c r="F887" t="s">
        <v>22</v>
      </c>
    </row>
    <row r="888" spans="1:6" x14ac:dyDescent="0.25">
      <c r="A888">
        <v>1497</v>
      </c>
    </row>
    <row r="889" spans="1:6" x14ac:dyDescent="0.25">
      <c r="A889">
        <v>1498</v>
      </c>
    </row>
    <row r="890" spans="1:6" x14ac:dyDescent="0.25">
      <c r="A890">
        <v>1499</v>
      </c>
      <c r="F890" t="s">
        <v>22</v>
      </c>
    </row>
    <row r="891" spans="1:6" x14ac:dyDescent="0.25">
      <c r="A891">
        <v>1500</v>
      </c>
    </row>
    <row r="892" spans="1:6" x14ac:dyDescent="0.25">
      <c r="A892">
        <v>1501</v>
      </c>
    </row>
    <row r="893" spans="1:6" x14ac:dyDescent="0.25">
      <c r="A893">
        <v>1502</v>
      </c>
    </row>
    <row r="894" spans="1:6" x14ac:dyDescent="0.25">
      <c r="A894">
        <v>1503</v>
      </c>
    </row>
    <row r="895" spans="1:6" x14ac:dyDescent="0.25">
      <c r="A895">
        <v>1504</v>
      </c>
    </row>
    <row r="896" spans="1:6" x14ac:dyDescent="0.25">
      <c r="A896">
        <v>1505</v>
      </c>
    </row>
    <row r="897" spans="1:4" x14ac:dyDescent="0.25">
      <c r="A897">
        <v>1506</v>
      </c>
      <c r="D897" s="1">
        <v>3</v>
      </c>
    </row>
    <row r="898" spans="1:4" x14ac:dyDescent="0.25">
      <c r="A898">
        <v>1507</v>
      </c>
      <c r="D898" s="1">
        <v>3</v>
      </c>
    </row>
    <row r="899" spans="1:4" x14ac:dyDescent="0.25">
      <c r="A899">
        <v>1508</v>
      </c>
      <c r="D899" s="1">
        <v>3</v>
      </c>
    </row>
    <row r="900" spans="1:4" x14ac:dyDescent="0.25">
      <c r="A900">
        <v>1509</v>
      </c>
      <c r="D900" s="1">
        <v>3</v>
      </c>
    </row>
    <row r="901" spans="1:4" x14ac:dyDescent="0.25">
      <c r="A901">
        <v>1510</v>
      </c>
      <c r="D901" s="1">
        <v>3</v>
      </c>
    </row>
    <row r="902" spans="1:4" x14ac:dyDescent="0.25">
      <c r="A902">
        <v>1511</v>
      </c>
      <c r="D902" s="1">
        <v>3</v>
      </c>
    </row>
    <row r="903" spans="1:4" x14ac:dyDescent="0.25">
      <c r="A903">
        <v>1512</v>
      </c>
      <c r="D903" s="1">
        <v>3</v>
      </c>
    </row>
    <row r="904" spans="1:4" x14ac:dyDescent="0.25">
      <c r="A904">
        <v>1513</v>
      </c>
      <c r="D904" s="1">
        <v>3</v>
      </c>
    </row>
    <row r="905" spans="1:4" x14ac:dyDescent="0.25">
      <c r="A905">
        <v>1514</v>
      </c>
      <c r="D905" s="1">
        <v>3</v>
      </c>
    </row>
    <row r="906" spans="1:4" x14ac:dyDescent="0.25">
      <c r="A906">
        <v>1515</v>
      </c>
      <c r="D906" s="1">
        <v>3</v>
      </c>
    </row>
    <row r="907" spans="1:4" x14ac:dyDescent="0.25">
      <c r="A907">
        <v>1516</v>
      </c>
      <c r="D907" s="1">
        <v>3</v>
      </c>
    </row>
    <row r="908" spans="1:4" x14ac:dyDescent="0.25">
      <c r="A908">
        <v>1517</v>
      </c>
      <c r="C908" s="2">
        <v>2</v>
      </c>
      <c r="D908" s="1">
        <v>3</v>
      </c>
    </row>
    <row r="909" spans="1:4" x14ac:dyDescent="0.25">
      <c r="A909">
        <v>1518</v>
      </c>
      <c r="C909" s="2">
        <v>2</v>
      </c>
      <c r="D909" s="1">
        <v>3</v>
      </c>
    </row>
    <row r="910" spans="1:4" x14ac:dyDescent="0.25">
      <c r="A910">
        <v>1519</v>
      </c>
      <c r="C910" s="2">
        <v>2</v>
      </c>
      <c r="D910" s="1">
        <v>3</v>
      </c>
    </row>
    <row r="911" spans="1:4" x14ac:dyDescent="0.25">
      <c r="A911">
        <v>1520</v>
      </c>
      <c r="C911" s="2">
        <v>2</v>
      </c>
      <c r="D911" s="1">
        <v>3</v>
      </c>
    </row>
    <row r="912" spans="1:4" x14ac:dyDescent="0.25">
      <c r="A912">
        <v>1521</v>
      </c>
      <c r="C912" s="2">
        <v>2</v>
      </c>
      <c r="D912" s="1">
        <v>3</v>
      </c>
    </row>
    <row r="913" spans="1:5" x14ac:dyDescent="0.25">
      <c r="A913">
        <v>1522</v>
      </c>
      <c r="C913" s="2">
        <v>2</v>
      </c>
      <c r="D913" s="1">
        <v>3</v>
      </c>
    </row>
    <row r="914" spans="1:5" x14ac:dyDescent="0.25">
      <c r="A914">
        <v>1523</v>
      </c>
      <c r="C914" s="2">
        <v>2</v>
      </c>
      <c r="D914" s="1">
        <v>3</v>
      </c>
    </row>
    <row r="915" spans="1:5" x14ac:dyDescent="0.25">
      <c r="A915">
        <v>1524</v>
      </c>
      <c r="C915" s="2">
        <v>2</v>
      </c>
      <c r="D915" s="1">
        <v>3</v>
      </c>
    </row>
    <row r="916" spans="1:5" x14ac:dyDescent="0.25">
      <c r="A916">
        <v>1525</v>
      </c>
      <c r="C916" s="2">
        <v>2</v>
      </c>
      <c r="D916" s="1">
        <v>3</v>
      </c>
    </row>
    <row r="917" spans="1:5" x14ac:dyDescent="0.25">
      <c r="A917">
        <v>1526</v>
      </c>
      <c r="C917" s="2">
        <v>2</v>
      </c>
      <c r="D917" s="1">
        <v>3</v>
      </c>
    </row>
    <row r="918" spans="1:5" x14ac:dyDescent="0.25">
      <c r="A918">
        <v>1527</v>
      </c>
      <c r="C918" s="2">
        <v>2</v>
      </c>
      <c r="D918" s="1">
        <v>3</v>
      </c>
    </row>
    <row r="919" spans="1:5" x14ac:dyDescent="0.25">
      <c r="A919">
        <v>1528</v>
      </c>
      <c r="C919" s="2">
        <v>2</v>
      </c>
      <c r="E919" s="3">
        <v>4</v>
      </c>
    </row>
    <row r="920" spans="1:5" x14ac:dyDescent="0.25">
      <c r="A920">
        <v>1529</v>
      </c>
      <c r="C920" s="2">
        <v>2</v>
      </c>
      <c r="E920" s="3">
        <v>4</v>
      </c>
    </row>
    <row r="921" spans="1:5" x14ac:dyDescent="0.25">
      <c r="A921">
        <v>1530</v>
      </c>
      <c r="C921" s="2">
        <v>2</v>
      </c>
      <c r="E921" s="3">
        <v>4</v>
      </c>
    </row>
    <row r="922" spans="1:5" x14ac:dyDescent="0.25">
      <c r="A922">
        <v>1531</v>
      </c>
      <c r="C922" s="2">
        <v>2</v>
      </c>
      <c r="E922" s="3">
        <v>4</v>
      </c>
    </row>
    <row r="923" spans="1:5" x14ac:dyDescent="0.25">
      <c r="A923">
        <v>1532</v>
      </c>
      <c r="C923" s="2">
        <v>2</v>
      </c>
      <c r="E923" s="3">
        <v>4</v>
      </c>
    </row>
    <row r="924" spans="1:5" x14ac:dyDescent="0.25">
      <c r="A924">
        <v>1533</v>
      </c>
      <c r="C924" s="2">
        <v>2</v>
      </c>
      <c r="E924" s="3">
        <v>4</v>
      </c>
    </row>
    <row r="925" spans="1:5" x14ac:dyDescent="0.25">
      <c r="A925">
        <v>1534</v>
      </c>
      <c r="C925" s="2">
        <v>2</v>
      </c>
      <c r="E925" s="3">
        <v>4</v>
      </c>
    </row>
    <row r="926" spans="1:5" x14ac:dyDescent="0.25">
      <c r="A926">
        <v>1535</v>
      </c>
      <c r="C926" s="2">
        <v>2</v>
      </c>
      <c r="E926" s="3">
        <v>4</v>
      </c>
    </row>
    <row r="927" spans="1:5" x14ac:dyDescent="0.25">
      <c r="A927">
        <v>1536</v>
      </c>
      <c r="C927" s="2">
        <v>2</v>
      </c>
      <c r="E927" s="3">
        <v>4</v>
      </c>
    </row>
    <row r="928" spans="1:5" x14ac:dyDescent="0.25">
      <c r="A928">
        <v>1537</v>
      </c>
      <c r="E928" s="3">
        <v>4</v>
      </c>
    </row>
    <row r="929" spans="1:5" x14ac:dyDescent="0.25">
      <c r="A929">
        <v>1538</v>
      </c>
      <c r="E929" s="3">
        <v>4</v>
      </c>
    </row>
    <row r="930" spans="1:5" x14ac:dyDescent="0.25">
      <c r="A930">
        <v>1539</v>
      </c>
      <c r="E930" s="3">
        <v>4</v>
      </c>
    </row>
    <row r="931" spans="1:5" x14ac:dyDescent="0.25">
      <c r="A931">
        <v>1540</v>
      </c>
      <c r="E931" s="3">
        <v>4</v>
      </c>
    </row>
    <row r="932" spans="1:5" x14ac:dyDescent="0.25">
      <c r="A932">
        <v>1541</v>
      </c>
      <c r="E932" s="3">
        <v>4</v>
      </c>
    </row>
    <row r="933" spans="1:5" x14ac:dyDescent="0.25">
      <c r="A933">
        <v>1542</v>
      </c>
      <c r="B933" s="4">
        <v>1</v>
      </c>
      <c r="E933" s="3">
        <v>4</v>
      </c>
    </row>
    <row r="934" spans="1:5" x14ac:dyDescent="0.25">
      <c r="A934">
        <v>1543</v>
      </c>
      <c r="B934" s="4">
        <v>1</v>
      </c>
      <c r="E934" s="3">
        <v>4</v>
      </c>
    </row>
    <row r="935" spans="1:5" x14ac:dyDescent="0.25">
      <c r="A935">
        <v>1544</v>
      </c>
      <c r="B935" s="4">
        <v>1</v>
      </c>
    </row>
    <row r="936" spans="1:5" x14ac:dyDescent="0.25">
      <c r="A936">
        <v>1545</v>
      </c>
      <c r="B936" s="4">
        <v>1</v>
      </c>
    </row>
    <row r="937" spans="1:5" x14ac:dyDescent="0.25">
      <c r="A937">
        <v>1546</v>
      </c>
      <c r="B937" s="4">
        <v>1</v>
      </c>
    </row>
    <row r="938" spans="1:5" x14ac:dyDescent="0.25">
      <c r="A938">
        <v>1547</v>
      </c>
      <c r="B938" s="4">
        <v>1</v>
      </c>
    </row>
    <row r="939" spans="1:5" x14ac:dyDescent="0.25">
      <c r="A939">
        <v>1548</v>
      </c>
      <c r="B939" s="4">
        <v>1</v>
      </c>
      <c r="D939" s="1">
        <v>3</v>
      </c>
    </row>
    <row r="940" spans="1:5" x14ac:dyDescent="0.25">
      <c r="A940">
        <v>1549</v>
      </c>
      <c r="B940" s="4">
        <v>1</v>
      </c>
      <c r="D940" s="1">
        <v>3</v>
      </c>
    </row>
    <row r="941" spans="1:5" x14ac:dyDescent="0.25">
      <c r="A941">
        <v>1550</v>
      </c>
      <c r="B941" s="4">
        <v>1</v>
      </c>
      <c r="D941" s="1">
        <v>3</v>
      </c>
    </row>
    <row r="942" spans="1:5" x14ac:dyDescent="0.25">
      <c r="A942">
        <v>1551</v>
      </c>
      <c r="B942" s="4">
        <v>1</v>
      </c>
      <c r="D942" s="1">
        <v>3</v>
      </c>
    </row>
    <row r="943" spans="1:5" x14ac:dyDescent="0.25">
      <c r="A943">
        <v>1552</v>
      </c>
      <c r="B943" s="4">
        <v>1</v>
      </c>
      <c r="D943" s="1">
        <v>3</v>
      </c>
    </row>
    <row r="944" spans="1:5" x14ac:dyDescent="0.25">
      <c r="A944">
        <v>1553</v>
      </c>
      <c r="B944" s="4">
        <v>1</v>
      </c>
      <c r="D944" s="1">
        <v>3</v>
      </c>
    </row>
    <row r="945" spans="1:5" x14ac:dyDescent="0.25">
      <c r="A945">
        <v>1554</v>
      </c>
      <c r="B945" s="4">
        <v>1</v>
      </c>
      <c r="D945" s="1">
        <v>3</v>
      </c>
    </row>
    <row r="946" spans="1:5" x14ac:dyDescent="0.25">
      <c r="A946">
        <v>1555</v>
      </c>
      <c r="B946" s="4">
        <v>1</v>
      </c>
      <c r="D946" s="1">
        <v>3</v>
      </c>
    </row>
    <row r="947" spans="1:5" x14ac:dyDescent="0.25">
      <c r="A947">
        <v>1556</v>
      </c>
      <c r="B947" s="4">
        <v>1</v>
      </c>
      <c r="D947" s="1">
        <v>3</v>
      </c>
    </row>
    <row r="948" spans="1:5" x14ac:dyDescent="0.25">
      <c r="A948">
        <v>1557</v>
      </c>
      <c r="B948" s="4">
        <v>1</v>
      </c>
      <c r="D948" s="1">
        <v>3</v>
      </c>
    </row>
    <row r="949" spans="1:5" x14ac:dyDescent="0.25">
      <c r="A949">
        <v>1558</v>
      </c>
      <c r="B949" s="4">
        <v>1</v>
      </c>
      <c r="D949" s="1">
        <v>3</v>
      </c>
    </row>
    <row r="950" spans="1:5" x14ac:dyDescent="0.25">
      <c r="A950">
        <v>1559</v>
      </c>
      <c r="D950" s="1">
        <v>3</v>
      </c>
    </row>
    <row r="951" spans="1:5" x14ac:dyDescent="0.25">
      <c r="A951">
        <v>1560</v>
      </c>
      <c r="C951" s="2">
        <v>2</v>
      </c>
      <c r="D951" s="1">
        <v>3</v>
      </c>
    </row>
    <row r="952" spans="1:5" x14ac:dyDescent="0.25">
      <c r="A952">
        <v>1561</v>
      </c>
      <c r="C952" s="2">
        <v>2</v>
      </c>
      <c r="D952" s="1">
        <v>3</v>
      </c>
    </row>
    <row r="953" spans="1:5" x14ac:dyDescent="0.25">
      <c r="A953">
        <v>1562</v>
      </c>
      <c r="C953" s="2">
        <v>2</v>
      </c>
      <c r="D953" s="1">
        <v>3</v>
      </c>
    </row>
    <row r="954" spans="1:5" x14ac:dyDescent="0.25">
      <c r="A954">
        <v>1563</v>
      </c>
      <c r="C954" s="2">
        <v>2</v>
      </c>
      <c r="D954" s="1">
        <v>3</v>
      </c>
      <c r="E954" s="3">
        <v>4</v>
      </c>
    </row>
    <row r="955" spans="1:5" x14ac:dyDescent="0.25">
      <c r="A955">
        <v>1564</v>
      </c>
      <c r="C955" s="2">
        <v>2</v>
      </c>
      <c r="D955" s="1">
        <v>3</v>
      </c>
      <c r="E955" s="3">
        <v>4</v>
      </c>
    </row>
    <row r="956" spans="1:5" x14ac:dyDescent="0.25">
      <c r="A956">
        <v>1565</v>
      </c>
      <c r="C956" s="2">
        <v>2</v>
      </c>
      <c r="D956" s="1">
        <v>3</v>
      </c>
      <c r="E956" s="3">
        <v>4</v>
      </c>
    </row>
    <row r="957" spans="1:5" x14ac:dyDescent="0.25">
      <c r="A957">
        <v>1566</v>
      </c>
      <c r="C957" s="2">
        <v>2</v>
      </c>
      <c r="E957" s="3">
        <v>4</v>
      </c>
    </row>
    <row r="958" spans="1:5" x14ac:dyDescent="0.25">
      <c r="A958">
        <v>1567</v>
      </c>
      <c r="C958" s="2">
        <v>2</v>
      </c>
      <c r="E958" s="3">
        <v>4</v>
      </c>
    </row>
    <row r="959" spans="1:5" x14ac:dyDescent="0.25">
      <c r="A959">
        <v>1568</v>
      </c>
      <c r="C959" s="2">
        <v>2</v>
      </c>
      <c r="E959" s="3">
        <v>4</v>
      </c>
    </row>
    <row r="960" spans="1:5" x14ac:dyDescent="0.25">
      <c r="A960">
        <v>1569</v>
      </c>
      <c r="C960" s="2">
        <v>2</v>
      </c>
      <c r="E960" s="3">
        <v>4</v>
      </c>
    </row>
    <row r="961" spans="1:5" x14ac:dyDescent="0.25">
      <c r="A961">
        <v>1570</v>
      </c>
      <c r="C961" s="2">
        <v>2</v>
      </c>
      <c r="E961" s="3">
        <v>4</v>
      </c>
    </row>
    <row r="962" spans="1:5" x14ac:dyDescent="0.25">
      <c r="A962">
        <v>1571</v>
      </c>
      <c r="C962" s="2">
        <v>2</v>
      </c>
      <c r="E962" s="3">
        <v>4</v>
      </c>
    </row>
    <row r="963" spans="1:5" x14ac:dyDescent="0.25">
      <c r="A963">
        <v>1572</v>
      </c>
      <c r="C963" s="2">
        <v>2</v>
      </c>
      <c r="E963" s="3">
        <v>4</v>
      </c>
    </row>
    <row r="964" spans="1:5" x14ac:dyDescent="0.25">
      <c r="A964">
        <v>1573</v>
      </c>
      <c r="C964" s="2">
        <v>2</v>
      </c>
      <c r="E964" s="3">
        <v>4</v>
      </c>
    </row>
    <row r="965" spans="1:5" x14ac:dyDescent="0.25">
      <c r="A965">
        <v>1574</v>
      </c>
      <c r="C965" s="2">
        <v>2</v>
      </c>
      <c r="E965" s="3">
        <v>4</v>
      </c>
    </row>
    <row r="966" spans="1:5" x14ac:dyDescent="0.25">
      <c r="A966">
        <v>1575</v>
      </c>
      <c r="C966" s="2">
        <v>2</v>
      </c>
      <c r="E966" s="3">
        <v>4</v>
      </c>
    </row>
    <row r="967" spans="1:5" x14ac:dyDescent="0.25">
      <c r="A967">
        <v>1576</v>
      </c>
      <c r="E967" s="3">
        <v>4</v>
      </c>
    </row>
    <row r="968" spans="1:5" x14ac:dyDescent="0.25">
      <c r="A968">
        <v>1577</v>
      </c>
      <c r="E968" s="3">
        <v>4</v>
      </c>
    </row>
    <row r="969" spans="1:5" x14ac:dyDescent="0.25">
      <c r="A969">
        <v>1578</v>
      </c>
    </row>
    <row r="970" spans="1:5" x14ac:dyDescent="0.25">
      <c r="A970">
        <v>1579</v>
      </c>
    </row>
    <row r="971" spans="1:5" x14ac:dyDescent="0.25">
      <c r="A971">
        <v>1580</v>
      </c>
      <c r="B971" s="4">
        <v>1</v>
      </c>
    </row>
    <row r="972" spans="1:5" x14ac:dyDescent="0.25">
      <c r="A972">
        <v>1581</v>
      </c>
      <c r="B972" s="4">
        <v>1</v>
      </c>
    </row>
    <row r="973" spans="1:5" x14ac:dyDescent="0.25">
      <c r="A973">
        <v>1582</v>
      </c>
      <c r="B973" s="4">
        <v>1</v>
      </c>
    </row>
    <row r="974" spans="1:5" x14ac:dyDescent="0.25">
      <c r="A974">
        <v>1583</v>
      </c>
      <c r="B974" s="4">
        <v>1</v>
      </c>
    </row>
    <row r="975" spans="1:5" x14ac:dyDescent="0.25">
      <c r="A975">
        <v>1584</v>
      </c>
      <c r="B975" s="4">
        <v>1</v>
      </c>
      <c r="D975" s="1">
        <v>3</v>
      </c>
    </row>
    <row r="976" spans="1:5" x14ac:dyDescent="0.25">
      <c r="A976">
        <v>1585</v>
      </c>
      <c r="B976" s="4">
        <v>1</v>
      </c>
      <c r="D976" s="1">
        <v>3</v>
      </c>
    </row>
    <row r="977" spans="1:5" x14ac:dyDescent="0.25">
      <c r="A977">
        <v>1586</v>
      </c>
      <c r="B977" s="4">
        <v>1</v>
      </c>
      <c r="D977" s="1">
        <v>3</v>
      </c>
    </row>
    <row r="978" spans="1:5" x14ac:dyDescent="0.25">
      <c r="A978">
        <v>1587</v>
      </c>
      <c r="B978" s="4">
        <v>1</v>
      </c>
      <c r="D978" s="1">
        <v>3</v>
      </c>
    </row>
    <row r="979" spans="1:5" x14ac:dyDescent="0.25">
      <c r="A979">
        <v>1588</v>
      </c>
      <c r="B979" s="4">
        <v>1</v>
      </c>
      <c r="D979" s="1">
        <v>3</v>
      </c>
    </row>
    <row r="980" spans="1:5" x14ac:dyDescent="0.25">
      <c r="A980">
        <v>1589</v>
      </c>
      <c r="B980" s="4">
        <v>1</v>
      </c>
      <c r="D980" s="1">
        <v>3</v>
      </c>
    </row>
    <row r="981" spans="1:5" x14ac:dyDescent="0.25">
      <c r="A981">
        <v>1590</v>
      </c>
      <c r="B981" s="4">
        <v>1</v>
      </c>
      <c r="D981" s="1">
        <v>3</v>
      </c>
    </row>
    <row r="982" spans="1:5" x14ac:dyDescent="0.25">
      <c r="A982">
        <v>1591</v>
      </c>
      <c r="B982" s="4">
        <v>1</v>
      </c>
      <c r="D982" s="1">
        <v>3</v>
      </c>
    </row>
    <row r="983" spans="1:5" x14ac:dyDescent="0.25">
      <c r="A983">
        <v>1592</v>
      </c>
      <c r="B983" s="4">
        <v>1</v>
      </c>
      <c r="D983" s="1">
        <v>3</v>
      </c>
    </row>
    <row r="984" spans="1:5" x14ac:dyDescent="0.25">
      <c r="A984">
        <v>1593</v>
      </c>
      <c r="B984" s="4">
        <v>1</v>
      </c>
      <c r="D984" s="1">
        <v>3</v>
      </c>
    </row>
    <row r="985" spans="1:5" x14ac:dyDescent="0.25">
      <c r="A985">
        <v>1594</v>
      </c>
      <c r="B985" s="4">
        <v>1</v>
      </c>
      <c r="D985" s="1">
        <v>3</v>
      </c>
    </row>
    <row r="986" spans="1:5" x14ac:dyDescent="0.25">
      <c r="A986">
        <v>1595</v>
      </c>
      <c r="B986" s="4">
        <v>1</v>
      </c>
      <c r="D986" s="1">
        <v>3</v>
      </c>
    </row>
    <row r="987" spans="1:5" x14ac:dyDescent="0.25">
      <c r="A987">
        <v>1596</v>
      </c>
      <c r="D987" s="1">
        <v>3</v>
      </c>
    </row>
    <row r="988" spans="1:5" x14ac:dyDescent="0.25">
      <c r="A988">
        <v>1597</v>
      </c>
      <c r="D988" s="1">
        <v>3</v>
      </c>
      <c r="E988" s="3">
        <v>4</v>
      </c>
    </row>
    <row r="989" spans="1:5" x14ac:dyDescent="0.25">
      <c r="A989">
        <v>1598</v>
      </c>
      <c r="D989" s="1">
        <v>3</v>
      </c>
      <c r="E989" s="3">
        <v>4</v>
      </c>
    </row>
    <row r="990" spans="1:5" x14ac:dyDescent="0.25">
      <c r="A990">
        <v>1599</v>
      </c>
      <c r="C990" s="2">
        <v>2</v>
      </c>
      <c r="D990" s="1">
        <v>3</v>
      </c>
      <c r="E990" s="3">
        <v>4</v>
      </c>
    </row>
    <row r="991" spans="1:5" x14ac:dyDescent="0.25">
      <c r="A991">
        <v>1600</v>
      </c>
      <c r="C991" s="2">
        <v>2</v>
      </c>
      <c r="E991" s="3">
        <v>4</v>
      </c>
    </row>
    <row r="992" spans="1:5" x14ac:dyDescent="0.25">
      <c r="A992">
        <v>1601</v>
      </c>
      <c r="C992" s="2">
        <v>2</v>
      </c>
      <c r="E992" s="3">
        <v>4</v>
      </c>
    </row>
    <row r="993" spans="1:5" x14ac:dyDescent="0.25">
      <c r="A993">
        <v>1602</v>
      </c>
      <c r="C993" s="2">
        <v>2</v>
      </c>
      <c r="E993" s="3">
        <v>4</v>
      </c>
    </row>
    <row r="994" spans="1:5" x14ac:dyDescent="0.25">
      <c r="A994">
        <v>1603</v>
      </c>
      <c r="C994" s="2">
        <v>2</v>
      </c>
      <c r="E994" s="3">
        <v>4</v>
      </c>
    </row>
    <row r="995" spans="1:5" x14ac:dyDescent="0.25">
      <c r="A995">
        <v>1604</v>
      </c>
      <c r="C995" s="2">
        <v>2</v>
      </c>
      <c r="E995" s="3">
        <v>4</v>
      </c>
    </row>
    <row r="996" spans="1:5" x14ac:dyDescent="0.25">
      <c r="A996">
        <v>1605</v>
      </c>
      <c r="C996" s="2">
        <v>2</v>
      </c>
      <c r="E996" s="3">
        <v>4</v>
      </c>
    </row>
    <row r="997" spans="1:5" x14ac:dyDescent="0.25">
      <c r="A997">
        <v>1606</v>
      </c>
      <c r="C997" s="2">
        <v>2</v>
      </c>
      <c r="E997" s="3">
        <v>4</v>
      </c>
    </row>
    <row r="998" spans="1:5" x14ac:dyDescent="0.25">
      <c r="A998">
        <v>1607</v>
      </c>
      <c r="C998" s="2">
        <v>2</v>
      </c>
      <c r="E998" s="3">
        <v>4</v>
      </c>
    </row>
    <row r="999" spans="1:5" x14ac:dyDescent="0.25">
      <c r="A999">
        <v>1608</v>
      </c>
      <c r="C999" s="2">
        <v>2</v>
      </c>
      <c r="E999" s="3">
        <v>4</v>
      </c>
    </row>
    <row r="1000" spans="1:5" x14ac:dyDescent="0.25">
      <c r="A1000">
        <v>1609</v>
      </c>
      <c r="C1000" s="2">
        <v>2</v>
      </c>
      <c r="E1000" s="3">
        <v>4</v>
      </c>
    </row>
    <row r="1001" spans="1:5" x14ac:dyDescent="0.25">
      <c r="A1001">
        <v>1610</v>
      </c>
      <c r="C1001" s="2">
        <v>2</v>
      </c>
      <c r="E1001" s="3">
        <v>4</v>
      </c>
    </row>
    <row r="1002" spans="1:5" x14ac:dyDescent="0.25">
      <c r="A1002">
        <v>1611</v>
      </c>
      <c r="C1002" s="2">
        <v>2</v>
      </c>
    </row>
    <row r="1003" spans="1:5" x14ac:dyDescent="0.25">
      <c r="A1003">
        <v>1612</v>
      </c>
      <c r="C1003" s="2">
        <v>2</v>
      </c>
    </row>
    <row r="1004" spans="1:5" x14ac:dyDescent="0.25">
      <c r="A1004">
        <v>1613</v>
      </c>
      <c r="C1004" s="2">
        <v>2</v>
      </c>
    </row>
    <row r="1005" spans="1:5" x14ac:dyDescent="0.25">
      <c r="A1005">
        <v>1614</v>
      </c>
    </row>
    <row r="1006" spans="1:5" x14ac:dyDescent="0.25">
      <c r="A1006">
        <v>1615</v>
      </c>
    </row>
    <row r="1007" spans="1:5" x14ac:dyDescent="0.25">
      <c r="A1007">
        <v>1616</v>
      </c>
      <c r="D1007" s="1">
        <v>3</v>
      </c>
    </row>
    <row r="1008" spans="1:5" x14ac:dyDescent="0.25">
      <c r="A1008">
        <v>1617</v>
      </c>
      <c r="B1008" s="4">
        <v>1</v>
      </c>
      <c r="D1008" s="1">
        <v>3</v>
      </c>
    </row>
    <row r="1009" spans="1:5" x14ac:dyDescent="0.25">
      <c r="A1009">
        <v>1618</v>
      </c>
      <c r="B1009" s="4">
        <v>1</v>
      </c>
      <c r="D1009" s="1">
        <v>3</v>
      </c>
    </row>
    <row r="1010" spans="1:5" x14ac:dyDescent="0.25">
      <c r="A1010">
        <v>1619</v>
      </c>
      <c r="B1010" s="4">
        <v>1</v>
      </c>
      <c r="D1010" s="1">
        <v>3</v>
      </c>
    </row>
    <row r="1011" spans="1:5" x14ac:dyDescent="0.25">
      <c r="A1011">
        <v>1620</v>
      </c>
      <c r="B1011" s="4">
        <v>1</v>
      </c>
      <c r="D1011" s="1">
        <v>3</v>
      </c>
    </row>
    <row r="1012" spans="1:5" x14ac:dyDescent="0.25">
      <c r="A1012">
        <v>1621</v>
      </c>
      <c r="B1012" s="4">
        <v>1</v>
      </c>
      <c r="D1012" s="1">
        <v>3</v>
      </c>
    </row>
    <row r="1013" spans="1:5" x14ac:dyDescent="0.25">
      <c r="A1013">
        <v>1622</v>
      </c>
      <c r="B1013" s="4">
        <v>1</v>
      </c>
      <c r="D1013" s="1">
        <v>3</v>
      </c>
    </row>
    <row r="1014" spans="1:5" x14ac:dyDescent="0.25">
      <c r="A1014">
        <v>1623</v>
      </c>
      <c r="B1014" s="4">
        <v>1</v>
      </c>
      <c r="D1014" s="1">
        <v>3</v>
      </c>
    </row>
    <row r="1015" spans="1:5" x14ac:dyDescent="0.25">
      <c r="A1015">
        <v>1624</v>
      </c>
      <c r="B1015" s="4">
        <v>1</v>
      </c>
      <c r="D1015" s="1">
        <v>3</v>
      </c>
    </row>
    <row r="1016" spans="1:5" x14ac:dyDescent="0.25">
      <c r="A1016">
        <v>1625</v>
      </c>
      <c r="B1016" s="4">
        <v>1</v>
      </c>
      <c r="D1016" s="1">
        <v>3</v>
      </c>
    </row>
    <row r="1017" spans="1:5" x14ac:dyDescent="0.25">
      <c r="A1017">
        <v>1626</v>
      </c>
      <c r="B1017" s="4">
        <v>1</v>
      </c>
      <c r="D1017" s="1">
        <v>3</v>
      </c>
    </row>
    <row r="1018" spans="1:5" x14ac:dyDescent="0.25">
      <c r="A1018">
        <v>1627</v>
      </c>
      <c r="B1018" s="4">
        <v>1</v>
      </c>
      <c r="D1018" s="1">
        <v>3</v>
      </c>
    </row>
    <row r="1019" spans="1:5" x14ac:dyDescent="0.25">
      <c r="A1019">
        <v>1628</v>
      </c>
      <c r="B1019" s="4">
        <v>1</v>
      </c>
      <c r="D1019" s="1">
        <v>3</v>
      </c>
    </row>
    <row r="1020" spans="1:5" x14ac:dyDescent="0.25">
      <c r="A1020">
        <v>1629</v>
      </c>
      <c r="B1020" s="4">
        <v>1</v>
      </c>
      <c r="D1020" s="1">
        <v>3</v>
      </c>
    </row>
    <row r="1021" spans="1:5" x14ac:dyDescent="0.25">
      <c r="A1021">
        <v>1630</v>
      </c>
      <c r="B1021" s="4">
        <v>1</v>
      </c>
      <c r="D1021" s="1">
        <v>3</v>
      </c>
    </row>
    <row r="1022" spans="1:5" x14ac:dyDescent="0.25">
      <c r="A1022">
        <v>1631</v>
      </c>
      <c r="D1022" s="1">
        <v>3</v>
      </c>
      <c r="E1022" s="3">
        <v>4</v>
      </c>
    </row>
    <row r="1023" spans="1:5" x14ac:dyDescent="0.25">
      <c r="A1023">
        <v>1632</v>
      </c>
      <c r="E1023" s="3">
        <v>4</v>
      </c>
    </row>
    <row r="1024" spans="1:5" x14ac:dyDescent="0.25">
      <c r="A1024">
        <v>1633</v>
      </c>
      <c r="E1024" s="3">
        <v>4</v>
      </c>
    </row>
    <row r="1025" spans="1:5" x14ac:dyDescent="0.25">
      <c r="A1025">
        <v>1634</v>
      </c>
      <c r="E1025" s="3">
        <v>4</v>
      </c>
    </row>
    <row r="1026" spans="1:5" x14ac:dyDescent="0.25">
      <c r="A1026">
        <v>1635</v>
      </c>
      <c r="E1026" s="3">
        <v>4</v>
      </c>
    </row>
    <row r="1027" spans="1:5" x14ac:dyDescent="0.25">
      <c r="A1027">
        <v>1636</v>
      </c>
      <c r="C1027" s="2">
        <v>2</v>
      </c>
      <c r="E1027" s="3">
        <v>4</v>
      </c>
    </row>
    <row r="1028" spans="1:5" x14ac:dyDescent="0.25">
      <c r="A1028">
        <v>1637</v>
      </c>
      <c r="C1028" s="2">
        <v>2</v>
      </c>
      <c r="E1028" s="3">
        <v>4</v>
      </c>
    </row>
    <row r="1029" spans="1:5" x14ac:dyDescent="0.25">
      <c r="A1029">
        <v>1638</v>
      </c>
      <c r="C1029" s="2">
        <v>2</v>
      </c>
      <c r="E1029" s="3">
        <v>4</v>
      </c>
    </row>
    <row r="1030" spans="1:5" x14ac:dyDescent="0.25">
      <c r="A1030">
        <v>1639</v>
      </c>
      <c r="C1030" s="2">
        <v>2</v>
      </c>
      <c r="E1030" s="3">
        <v>4</v>
      </c>
    </row>
    <row r="1031" spans="1:5" x14ac:dyDescent="0.25">
      <c r="A1031">
        <v>1640</v>
      </c>
      <c r="C1031" s="2">
        <v>2</v>
      </c>
      <c r="E1031" s="3">
        <v>4</v>
      </c>
    </row>
    <row r="1032" spans="1:5" x14ac:dyDescent="0.25">
      <c r="A1032">
        <v>1641</v>
      </c>
      <c r="C1032" s="2">
        <v>2</v>
      </c>
      <c r="E1032" s="3">
        <v>4</v>
      </c>
    </row>
    <row r="1033" spans="1:5" x14ac:dyDescent="0.25">
      <c r="A1033">
        <v>1642</v>
      </c>
      <c r="C1033" s="2">
        <v>2</v>
      </c>
      <c r="E1033" s="3">
        <v>4</v>
      </c>
    </row>
    <row r="1034" spans="1:5" x14ac:dyDescent="0.25">
      <c r="A1034">
        <v>1643</v>
      </c>
      <c r="C1034" s="2">
        <v>2</v>
      </c>
      <c r="E1034" s="3">
        <v>4</v>
      </c>
    </row>
    <row r="1035" spans="1:5" x14ac:dyDescent="0.25">
      <c r="A1035">
        <v>1644</v>
      </c>
      <c r="C1035" s="2">
        <v>2</v>
      </c>
      <c r="E1035" s="3">
        <v>4</v>
      </c>
    </row>
    <row r="1036" spans="1:5" x14ac:dyDescent="0.25">
      <c r="A1036">
        <v>1645</v>
      </c>
      <c r="C1036" s="2">
        <v>2</v>
      </c>
      <c r="E1036" s="3">
        <v>4</v>
      </c>
    </row>
    <row r="1037" spans="1:5" x14ac:dyDescent="0.25">
      <c r="A1037">
        <v>1646</v>
      </c>
      <c r="C1037" s="2">
        <v>2</v>
      </c>
    </row>
    <row r="1038" spans="1:5" x14ac:dyDescent="0.25">
      <c r="A1038">
        <v>1647</v>
      </c>
      <c r="C1038" s="2">
        <v>2</v>
      </c>
    </row>
    <row r="1039" spans="1:5" x14ac:dyDescent="0.25">
      <c r="A1039">
        <v>1648</v>
      </c>
      <c r="C1039" s="2">
        <v>2</v>
      </c>
    </row>
    <row r="1040" spans="1:5" x14ac:dyDescent="0.25">
      <c r="A1040">
        <v>1649</v>
      </c>
      <c r="C1040" s="2">
        <v>2</v>
      </c>
      <c r="D1040" s="1">
        <v>3</v>
      </c>
    </row>
    <row r="1041" spans="1:5" x14ac:dyDescent="0.25">
      <c r="A1041">
        <v>1650</v>
      </c>
      <c r="C1041" s="2">
        <v>2</v>
      </c>
      <c r="D1041" s="1">
        <v>3</v>
      </c>
    </row>
    <row r="1042" spans="1:5" x14ac:dyDescent="0.25">
      <c r="A1042">
        <v>1651</v>
      </c>
      <c r="D1042" s="1">
        <v>3</v>
      </c>
    </row>
    <row r="1043" spans="1:5" x14ac:dyDescent="0.25">
      <c r="A1043">
        <v>1652</v>
      </c>
      <c r="D1043" s="1">
        <v>3</v>
      </c>
    </row>
    <row r="1044" spans="1:5" x14ac:dyDescent="0.25">
      <c r="A1044">
        <v>1653</v>
      </c>
      <c r="B1044" s="4">
        <v>1</v>
      </c>
      <c r="D1044" s="1">
        <v>3</v>
      </c>
    </row>
    <row r="1045" spans="1:5" x14ac:dyDescent="0.25">
      <c r="A1045">
        <v>1654</v>
      </c>
      <c r="B1045" s="4">
        <v>1</v>
      </c>
      <c r="D1045" s="1">
        <v>3</v>
      </c>
    </row>
    <row r="1046" spans="1:5" x14ac:dyDescent="0.25">
      <c r="A1046">
        <v>1655</v>
      </c>
      <c r="B1046" s="4">
        <v>1</v>
      </c>
      <c r="D1046" s="1">
        <v>3</v>
      </c>
    </row>
    <row r="1047" spans="1:5" x14ac:dyDescent="0.25">
      <c r="A1047">
        <v>1656</v>
      </c>
      <c r="B1047" s="4">
        <v>1</v>
      </c>
      <c r="D1047" s="1">
        <v>3</v>
      </c>
    </row>
    <row r="1048" spans="1:5" x14ac:dyDescent="0.25">
      <c r="A1048">
        <v>1657</v>
      </c>
      <c r="B1048" s="4">
        <v>1</v>
      </c>
      <c r="D1048" s="1">
        <v>3</v>
      </c>
    </row>
    <row r="1049" spans="1:5" x14ac:dyDescent="0.25">
      <c r="A1049">
        <v>1658</v>
      </c>
      <c r="B1049" s="4">
        <v>1</v>
      </c>
      <c r="D1049" s="1">
        <v>3</v>
      </c>
    </row>
    <row r="1050" spans="1:5" x14ac:dyDescent="0.25">
      <c r="A1050">
        <v>1659</v>
      </c>
      <c r="B1050" s="4">
        <v>1</v>
      </c>
      <c r="D1050" s="1">
        <v>3</v>
      </c>
    </row>
    <row r="1051" spans="1:5" x14ac:dyDescent="0.25">
      <c r="A1051">
        <v>1660</v>
      </c>
      <c r="B1051" s="4">
        <v>1</v>
      </c>
      <c r="D1051" s="1">
        <v>3</v>
      </c>
    </row>
    <row r="1052" spans="1:5" x14ac:dyDescent="0.25">
      <c r="A1052">
        <v>1661</v>
      </c>
      <c r="B1052" s="4">
        <v>1</v>
      </c>
      <c r="D1052" s="1">
        <v>3</v>
      </c>
    </row>
    <row r="1053" spans="1:5" x14ac:dyDescent="0.25">
      <c r="A1053">
        <v>1662</v>
      </c>
      <c r="B1053" s="4">
        <v>1</v>
      </c>
      <c r="D1053" s="1">
        <v>3</v>
      </c>
    </row>
    <row r="1054" spans="1:5" x14ac:dyDescent="0.25">
      <c r="A1054">
        <v>1663</v>
      </c>
      <c r="B1054" s="4">
        <v>1</v>
      </c>
      <c r="D1054" s="1">
        <v>3</v>
      </c>
    </row>
    <row r="1055" spans="1:5" x14ac:dyDescent="0.25">
      <c r="A1055">
        <v>1664</v>
      </c>
      <c r="B1055" s="4">
        <v>1</v>
      </c>
    </row>
    <row r="1056" spans="1:5" x14ac:dyDescent="0.25">
      <c r="A1056">
        <v>1665</v>
      </c>
      <c r="B1056" s="4">
        <v>1</v>
      </c>
      <c r="E1056" s="3">
        <v>4</v>
      </c>
    </row>
    <row r="1057" spans="1:5" x14ac:dyDescent="0.25">
      <c r="A1057">
        <v>1666</v>
      </c>
      <c r="B1057" s="4">
        <v>1</v>
      </c>
      <c r="E1057" s="3">
        <v>4</v>
      </c>
    </row>
    <row r="1058" spans="1:5" x14ac:dyDescent="0.25">
      <c r="A1058">
        <v>1667</v>
      </c>
      <c r="E1058" s="3">
        <v>4</v>
      </c>
    </row>
    <row r="1059" spans="1:5" x14ac:dyDescent="0.25">
      <c r="A1059">
        <v>1668</v>
      </c>
      <c r="E1059" s="3">
        <v>4</v>
      </c>
    </row>
    <row r="1060" spans="1:5" x14ac:dyDescent="0.25">
      <c r="A1060">
        <v>1669</v>
      </c>
      <c r="E1060" s="3">
        <v>4</v>
      </c>
    </row>
    <row r="1061" spans="1:5" x14ac:dyDescent="0.25">
      <c r="A1061">
        <v>1670</v>
      </c>
      <c r="E1061" s="3">
        <v>4</v>
      </c>
    </row>
    <row r="1062" spans="1:5" x14ac:dyDescent="0.25">
      <c r="A1062">
        <v>1671</v>
      </c>
      <c r="E1062" s="3">
        <v>4</v>
      </c>
    </row>
    <row r="1063" spans="1:5" x14ac:dyDescent="0.25">
      <c r="A1063">
        <v>1672</v>
      </c>
      <c r="E1063" s="3">
        <v>4</v>
      </c>
    </row>
    <row r="1064" spans="1:5" x14ac:dyDescent="0.25">
      <c r="A1064">
        <v>1673</v>
      </c>
      <c r="C1064" s="2">
        <v>2</v>
      </c>
      <c r="E1064" s="3">
        <v>4</v>
      </c>
    </row>
    <row r="1065" spans="1:5" x14ac:dyDescent="0.25">
      <c r="A1065">
        <v>1674</v>
      </c>
      <c r="C1065" s="2">
        <v>2</v>
      </c>
      <c r="E1065" s="3">
        <v>4</v>
      </c>
    </row>
    <row r="1066" spans="1:5" x14ac:dyDescent="0.25">
      <c r="A1066">
        <v>1675</v>
      </c>
      <c r="C1066" s="2">
        <v>2</v>
      </c>
      <c r="E1066" s="3">
        <v>4</v>
      </c>
    </row>
    <row r="1067" spans="1:5" x14ac:dyDescent="0.25">
      <c r="A1067">
        <v>1676</v>
      </c>
      <c r="C1067" s="2">
        <v>2</v>
      </c>
      <c r="E1067" s="3">
        <v>4</v>
      </c>
    </row>
    <row r="1068" spans="1:5" x14ac:dyDescent="0.25">
      <c r="A1068">
        <v>1677</v>
      </c>
      <c r="C1068" s="2">
        <v>2</v>
      </c>
      <c r="E1068" s="3">
        <v>4</v>
      </c>
    </row>
    <row r="1069" spans="1:5" x14ac:dyDescent="0.25">
      <c r="A1069">
        <v>1678</v>
      </c>
      <c r="C1069" s="2">
        <v>2</v>
      </c>
      <c r="E1069" s="3">
        <v>4</v>
      </c>
    </row>
    <row r="1070" spans="1:5" x14ac:dyDescent="0.25">
      <c r="A1070">
        <v>1679</v>
      </c>
      <c r="C1070" s="2">
        <v>2</v>
      </c>
      <c r="E1070" s="3">
        <v>4</v>
      </c>
    </row>
    <row r="1071" spans="1:5" x14ac:dyDescent="0.25">
      <c r="A1071">
        <v>1680</v>
      </c>
      <c r="C1071" s="2">
        <v>2</v>
      </c>
      <c r="E1071" s="3">
        <v>4</v>
      </c>
    </row>
    <row r="1072" spans="1:5" x14ac:dyDescent="0.25">
      <c r="A1072">
        <v>1681</v>
      </c>
      <c r="C1072" s="2">
        <v>2</v>
      </c>
    </row>
    <row r="1073" spans="1:4" x14ac:dyDescent="0.25">
      <c r="A1073">
        <v>1682</v>
      </c>
      <c r="C1073" s="2">
        <v>2</v>
      </c>
      <c r="D1073" s="1">
        <v>3</v>
      </c>
    </row>
    <row r="1074" spans="1:4" x14ac:dyDescent="0.25">
      <c r="A1074">
        <v>1683</v>
      </c>
      <c r="C1074" s="2">
        <v>2</v>
      </c>
      <c r="D1074" s="1">
        <v>3</v>
      </c>
    </row>
    <row r="1075" spans="1:4" x14ac:dyDescent="0.25">
      <c r="A1075">
        <v>1684</v>
      </c>
      <c r="C1075" s="2">
        <v>2</v>
      </c>
      <c r="D1075" s="1">
        <v>3</v>
      </c>
    </row>
    <row r="1076" spans="1:4" x14ac:dyDescent="0.25">
      <c r="A1076">
        <v>1685</v>
      </c>
      <c r="C1076" s="2">
        <v>2</v>
      </c>
      <c r="D1076" s="1">
        <v>3</v>
      </c>
    </row>
    <row r="1077" spans="1:4" x14ac:dyDescent="0.25">
      <c r="A1077">
        <v>1686</v>
      </c>
      <c r="C1077" s="2">
        <v>2</v>
      </c>
      <c r="D1077" s="1">
        <v>3</v>
      </c>
    </row>
    <row r="1078" spans="1:4" x14ac:dyDescent="0.25">
      <c r="A1078">
        <v>1687</v>
      </c>
      <c r="D1078" s="1">
        <v>3</v>
      </c>
    </row>
    <row r="1079" spans="1:4" x14ac:dyDescent="0.25">
      <c r="A1079">
        <v>1688</v>
      </c>
      <c r="D1079" s="1">
        <v>3</v>
      </c>
    </row>
    <row r="1080" spans="1:4" x14ac:dyDescent="0.25">
      <c r="A1080">
        <v>1689</v>
      </c>
      <c r="D1080" s="1">
        <v>3</v>
      </c>
    </row>
    <row r="1081" spans="1:4" x14ac:dyDescent="0.25">
      <c r="A1081">
        <v>1690</v>
      </c>
      <c r="D1081" s="1">
        <v>3</v>
      </c>
    </row>
    <row r="1082" spans="1:4" x14ac:dyDescent="0.25">
      <c r="A1082">
        <v>1691</v>
      </c>
      <c r="D1082" s="1">
        <v>3</v>
      </c>
    </row>
    <row r="1083" spans="1:4" x14ac:dyDescent="0.25">
      <c r="A1083">
        <v>1692</v>
      </c>
      <c r="D1083" s="1">
        <v>3</v>
      </c>
    </row>
    <row r="1084" spans="1:4" x14ac:dyDescent="0.25">
      <c r="A1084">
        <v>1693</v>
      </c>
      <c r="D1084" s="1">
        <v>3</v>
      </c>
    </row>
    <row r="1085" spans="1:4" x14ac:dyDescent="0.25">
      <c r="A1085">
        <v>1694</v>
      </c>
      <c r="D1085" s="1">
        <v>3</v>
      </c>
    </row>
    <row r="1086" spans="1:4" x14ac:dyDescent="0.25">
      <c r="A1086">
        <v>1695</v>
      </c>
      <c r="D1086" s="1">
        <v>3</v>
      </c>
    </row>
    <row r="1087" spans="1:4" x14ac:dyDescent="0.25">
      <c r="A1087">
        <v>1696</v>
      </c>
      <c r="D1087" s="1">
        <v>3</v>
      </c>
    </row>
    <row r="1088" spans="1:4" x14ac:dyDescent="0.25">
      <c r="A1088">
        <v>1697</v>
      </c>
    </row>
    <row r="1089" spans="1:5" x14ac:dyDescent="0.25">
      <c r="A1089">
        <v>1698</v>
      </c>
    </row>
    <row r="1090" spans="1:5" x14ac:dyDescent="0.25">
      <c r="A1090">
        <v>1699</v>
      </c>
    </row>
    <row r="1091" spans="1:5" x14ac:dyDescent="0.25">
      <c r="A1091">
        <v>1700</v>
      </c>
    </row>
    <row r="1092" spans="1:5" x14ac:dyDescent="0.25">
      <c r="A1092">
        <v>1701</v>
      </c>
      <c r="E1092" s="3">
        <v>4</v>
      </c>
    </row>
    <row r="1093" spans="1:5" x14ac:dyDescent="0.25">
      <c r="A1093">
        <v>1702</v>
      </c>
      <c r="E1093" s="3">
        <v>4</v>
      </c>
    </row>
    <row r="1094" spans="1:5" x14ac:dyDescent="0.25">
      <c r="A1094">
        <v>1703</v>
      </c>
      <c r="E1094" s="3">
        <v>4</v>
      </c>
    </row>
    <row r="1095" spans="1:5" x14ac:dyDescent="0.25">
      <c r="A1095">
        <v>1704</v>
      </c>
      <c r="E1095" s="3">
        <v>4</v>
      </c>
    </row>
    <row r="1096" spans="1:5" x14ac:dyDescent="0.25">
      <c r="A1096">
        <v>1705</v>
      </c>
      <c r="E1096" s="3">
        <v>4</v>
      </c>
    </row>
    <row r="1097" spans="1:5" x14ac:dyDescent="0.25">
      <c r="A1097">
        <v>1706</v>
      </c>
      <c r="E1097" s="3">
        <v>4</v>
      </c>
    </row>
    <row r="1098" spans="1:5" x14ac:dyDescent="0.25">
      <c r="A1098">
        <v>1707</v>
      </c>
      <c r="E1098" s="3">
        <v>4</v>
      </c>
    </row>
    <row r="1099" spans="1:5" x14ac:dyDescent="0.25">
      <c r="A1099">
        <v>1708</v>
      </c>
      <c r="E1099" s="3">
        <v>4</v>
      </c>
    </row>
    <row r="1100" spans="1:5" x14ac:dyDescent="0.25">
      <c r="A1100">
        <v>1709</v>
      </c>
      <c r="C1100" s="2">
        <v>2</v>
      </c>
      <c r="E1100" s="3">
        <v>4</v>
      </c>
    </row>
    <row r="1101" spans="1:5" x14ac:dyDescent="0.25">
      <c r="A1101">
        <v>1710</v>
      </c>
      <c r="C1101" s="2">
        <v>2</v>
      </c>
      <c r="E1101" s="3">
        <v>4</v>
      </c>
    </row>
    <row r="1102" spans="1:5" x14ac:dyDescent="0.25">
      <c r="A1102">
        <v>1711</v>
      </c>
      <c r="C1102" s="2">
        <v>2</v>
      </c>
      <c r="E1102" s="3">
        <v>4</v>
      </c>
    </row>
    <row r="1103" spans="1:5" x14ac:dyDescent="0.25">
      <c r="A1103">
        <v>1712</v>
      </c>
      <c r="C1103" s="2">
        <v>2</v>
      </c>
      <c r="E1103" s="3">
        <v>4</v>
      </c>
    </row>
    <row r="1104" spans="1:5" x14ac:dyDescent="0.25">
      <c r="A1104">
        <v>1713</v>
      </c>
      <c r="C1104" s="2">
        <v>2</v>
      </c>
      <c r="E1104" s="3">
        <v>4</v>
      </c>
    </row>
    <row r="1105" spans="1:4" x14ac:dyDescent="0.25">
      <c r="A1105">
        <v>1714</v>
      </c>
      <c r="C1105" s="2">
        <v>2</v>
      </c>
      <c r="D1105" s="1">
        <v>3</v>
      </c>
    </row>
    <row r="1106" spans="1:4" x14ac:dyDescent="0.25">
      <c r="A1106">
        <v>1715</v>
      </c>
      <c r="C1106" s="2">
        <v>2</v>
      </c>
      <c r="D1106" s="1">
        <v>3</v>
      </c>
    </row>
    <row r="1107" spans="1:4" x14ac:dyDescent="0.25">
      <c r="A1107">
        <v>1716</v>
      </c>
      <c r="C1107" s="2">
        <v>2</v>
      </c>
      <c r="D1107" s="1">
        <v>3</v>
      </c>
    </row>
    <row r="1108" spans="1:4" x14ac:dyDescent="0.25">
      <c r="A1108">
        <v>1717</v>
      </c>
      <c r="C1108" s="2">
        <v>2</v>
      </c>
      <c r="D1108" s="1">
        <v>3</v>
      </c>
    </row>
    <row r="1109" spans="1:4" x14ac:dyDescent="0.25">
      <c r="A1109">
        <v>1718</v>
      </c>
      <c r="C1109" s="2">
        <v>2</v>
      </c>
      <c r="D1109" s="1">
        <v>3</v>
      </c>
    </row>
    <row r="1110" spans="1:4" x14ac:dyDescent="0.25">
      <c r="A1110">
        <v>1719</v>
      </c>
      <c r="C1110" s="2">
        <v>2</v>
      </c>
      <c r="D1110" s="1">
        <v>3</v>
      </c>
    </row>
    <row r="1111" spans="1:4" x14ac:dyDescent="0.25">
      <c r="A1111">
        <v>1720</v>
      </c>
      <c r="C1111" s="2">
        <v>2</v>
      </c>
      <c r="D1111" s="1">
        <v>3</v>
      </c>
    </row>
    <row r="1112" spans="1:4" x14ac:dyDescent="0.25">
      <c r="A1112">
        <v>1721</v>
      </c>
      <c r="C1112" s="2">
        <v>2</v>
      </c>
      <c r="D1112" s="1">
        <v>3</v>
      </c>
    </row>
    <row r="1113" spans="1:4" x14ac:dyDescent="0.25">
      <c r="A1113">
        <v>1722</v>
      </c>
      <c r="C1113" s="2">
        <v>2</v>
      </c>
      <c r="D1113" s="1">
        <v>3</v>
      </c>
    </row>
    <row r="1114" spans="1:4" x14ac:dyDescent="0.25">
      <c r="A1114">
        <v>1723</v>
      </c>
      <c r="C1114" s="2">
        <v>2</v>
      </c>
      <c r="D1114" s="1">
        <v>3</v>
      </c>
    </row>
    <row r="1115" spans="1:4" x14ac:dyDescent="0.25">
      <c r="A1115">
        <v>1724</v>
      </c>
      <c r="C1115" s="2">
        <v>2</v>
      </c>
      <c r="D1115" s="1">
        <v>3</v>
      </c>
    </row>
    <row r="1116" spans="1:4" x14ac:dyDescent="0.25">
      <c r="A1116">
        <v>1725</v>
      </c>
      <c r="C1116" s="2">
        <v>2</v>
      </c>
      <c r="D1116" s="1">
        <v>3</v>
      </c>
    </row>
    <row r="1117" spans="1:4" x14ac:dyDescent="0.25">
      <c r="A1117">
        <v>1726</v>
      </c>
      <c r="B1117" s="4">
        <v>1</v>
      </c>
      <c r="D1117" s="1">
        <v>3</v>
      </c>
    </row>
    <row r="1118" spans="1:4" x14ac:dyDescent="0.25">
      <c r="A1118">
        <v>1727</v>
      </c>
      <c r="B1118" s="4">
        <v>1</v>
      </c>
      <c r="D1118" s="1">
        <v>3</v>
      </c>
    </row>
    <row r="1119" spans="1:4" x14ac:dyDescent="0.25">
      <c r="A1119">
        <v>1728</v>
      </c>
      <c r="B1119" s="4">
        <v>1</v>
      </c>
      <c r="D1119" s="1">
        <v>3</v>
      </c>
    </row>
    <row r="1120" spans="1:4" x14ac:dyDescent="0.25">
      <c r="A1120">
        <v>1729</v>
      </c>
      <c r="B1120" s="4">
        <v>1</v>
      </c>
      <c r="D1120" s="1">
        <v>3</v>
      </c>
    </row>
    <row r="1121" spans="1:5" x14ac:dyDescent="0.25">
      <c r="A1121">
        <v>1730</v>
      </c>
      <c r="B1121" s="4">
        <v>1</v>
      </c>
    </row>
    <row r="1122" spans="1:5" x14ac:dyDescent="0.25">
      <c r="A1122">
        <v>1731</v>
      </c>
      <c r="B1122" s="4">
        <v>1</v>
      </c>
    </row>
    <row r="1123" spans="1:5" x14ac:dyDescent="0.25">
      <c r="A1123">
        <v>1732</v>
      </c>
      <c r="B1123" s="4">
        <v>1</v>
      </c>
    </row>
    <row r="1124" spans="1:5" x14ac:dyDescent="0.25">
      <c r="A1124">
        <v>1733</v>
      </c>
      <c r="B1124" s="4">
        <v>1</v>
      </c>
    </row>
    <row r="1125" spans="1:5" x14ac:dyDescent="0.25">
      <c r="A1125">
        <v>1734</v>
      </c>
      <c r="B1125" s="4">
        <v>1</v>
      </c>
    </row>
    <row r="1126" spans="1:5" x14ac:dyDescent="0.25">
      <c r="A1126">
        <v>1735</v>
      </c>
      <c r="B1126" s="4">
        <v>1</v>
      </c>
      <c r="E1126" s="3">
        <v>4</v>
      </c>
    </row>
    <row r="1127" spans="1:5" x14ac:dyDescent="0.25">
      <c r="A1127">
        <v>1736</v>
      </c>
      <c r="B1127" s="4">
        <v>1</v>
      </c>
      <c r="E1127" s="3">
        <v>4</v>
      </c>
    </row>
    <row r="1128" spans="1:5" x14ac:dyDescent="0.25">
      <c r="A1128">
        <v>1737</v>
      </c>
      <c r="B1128" s="4">
        <v>1</v>
      </c>
      <c r="E1128" s="3">
        <v>4</v>
      </c>
    </row>
    <row r="1129" spans="1:5" x14ac:dyDescent="0.25">
      <c r="A1129">
        <v>1738</v>
      </c>
      <c r="B1129" s="4">
        <v>1</v>
      </c>
      <c r="E1129" s="3">
        <v>4</v>
      </c>
    </row>
    <row r="1130" spans="1:5" x14ac:dyDescent="0.25">
      <c r="A1130">
        <v>1739</v>
      </c>
      <c r="B1130" s="4">
        <v>1</v>
      </c>
      <c r="E1130" s="3">
        <v>4</v>
      </c>
    </row>
    <row r="1131" spans="1:5" x14ac:dyDescent="0.25">
      <c r="A1131">
        <v>1740</v>
      </c>
      <c r="B1131" s="4">
        <v>1</v>
      </c>
      <c r="E1131" s="3">
        <v>4</v>
      </c>
    </row>
    <row r="1132" spans="1:5" x14ac:dyDescent="0.25">
      <c r="A1132">
        <v>1741</v>
      </c>
      <c r="B1132" s="4">
        <v>1</v>
      </c>
      <c r="E1132" s="3">
        <v>4</v>
      </c>
    </row>
    <row r="1133" spans="1:5" x14ac:dyDescent="0.25">
      <c r="A1133">
        <v>1742</v>
      </c>
      <c r="B1133" s="4">
        <v>1</v>
      </c>
      <c r="E1133" s="3">
        <v>4</v>
      </c>
    </row>
    <row r="1134" spans="1:5" x14ac:dyDescent="0.25">
      <c r="A1134">
        <v>1743</v>
      </c>
      <c r="E1134" s="3">
        <v>4</v>
      </c>
    </row>
    <row r="1135" spans="1:5" x14ac:dyDescent="0.25">
      <c r="A1135">
        <v>1744</v>
      </c>
      <c r="E1135" s="3">
        <v>4</v>
      </c>
    </row>
    <row r="1136" spans="1:5" x14ac:dyDescent="0.25">
      <c r="A1136">
        <v>1745</v>
      </c>
      <c r="E1136" s="3">
        <v>4</v>
      </c>
    </row>
    <row r="1137" spans="1:5" x14ac:dyDescent="0.25">
      <c r="A1137">
        <v>1746</v>
      </c>
      <c r="E1137" s="3">
        <v>4</v>
      </c>
    </row>
    <row r="1138" spans="1:5" x14ac:dyDescent="0.25">
      <c r="A1138">
        <v>1747</v>
      </c>
      <c r="D1138" s="1">
        <v>3</v>
      </c>
      <c r="E1138" s="3">
        <v>4</v>
      </c>
    </row>
    <row r="1139" spans="1:5" x14ac:dyDescent="0.25">
      <c r="A1139">
        <v>1748</v>
      </c>
      <c r="C1139" s="2">
        <v>2</v>
      </c>
      <c r="D1139" s="1">
        <v>3</v>
      </c>
      <c r="E1139" s="3">
        <v>4</v>
      </c>
    </row>
    <row r="1140" spans="1:5" x14ac:dyDescent="0.25">
      <c r="A1140">
        <v>1749</v>
      </c>
      <c r="C1140" s="2">
        <v>2</v>
      </c>
      <c r="D1140" s="1">
        <v>3</v>
      </c>
      <c r="E1140" s="3">
        <v>4</v>
      </c>
    </row>
    <row r="1141" spans="1:5" x14ac:dyDescent="0.25">
      <c r="A1141">
        <v>1750</v>
      </c>
      <c r="C1141" s="2">
        <v>2</v>
      </c>
      <c r="D1141" s="1">
        <v>3</v>
      </c>
      <c r="E1141" s="3">
        <v>4</v>
      </c>
    </row>
    <row r="1142" spans="1:5" x14ac:dyDescent="0.25">
      <c r="A1142">
        <v>1751</v>
      </c>
      <c r="C1142" s="2">
        <v>2</v>
      </c>
      <c r="D1142" s="1">
        <v>3</v>
      </c>
    </row>
    <row r="1143" spans="1:5" x14ac:dyDescent="0.25">
      <c r="A1143">
        <v>1752</v>
      </c>
      <c r="C1143" s="2">
        <v>2</v>
      </c>
      <c r="D1143" s="1">
        <v>3</v>
      </c>
    </row>
    <row r="1144" spans="1:5" x14ac:dyDescent="0.25">
      <c r="A1144">
        <v>1753</v>
      </c>
      <c r="C1144" s="2">
        <v>2</v>
      </c>
      <c r="D1144" s="1">
        <v>3</v>
      </c>
    </row>
    <row r="1145" spans="1:5" x14ac:dyDescent="0.25">
      <c r="A1145">
        <v>1754</v>
      </c>
      <c r="C1145" s="2">
        <v>2</v>
      </c>
      <c r="D1145" s="1">
        <v>3</v>
      </c>
    </row>
    <row r="1146" spans="1:5" x14ac:dyDescent="0.25">
      <c r="A1146">
        <v>1755</v>
      </c>
      <c r="C1146" s="2">
        <v>2</v>
      </c>
      <c r="D1146" s="1">
        <v>3</v>
      </c>
    </row>
    <row r="1147" spans="1:5" x14ac:dyDescent="0.25">
      <c r="A1147">
        <v>1756</v>
      </c>
      <c r="C1147" s="2">
        <v>2</v>
      </c>
      <c r="D1147" s="1">
        <v>3</v>
      </c>
    </row>
    <row r="1148" spans="1:5" x14ac:dyDescent="0.25">
      <c r="A1148">
        <v>1757</v>
      </c>
      <c r="C1148" s="2">
        <v>2</v>
      </c>
      <c r="D1148" s="1">
        <v>3</v>
      </c>
    </row>
    <row r="1149" spans="1:5" x14ac:dyDescent="0.25">
      <c r="A1149">
        <v>1758</v>
      </c>
      <c r="C1149" s="2">
        <v>2</v>
      </c>
      <c r="D1149" s="1">
        <v>3</v>
      </c>
    </row>
    <row r="1150" spans="1:5" x14ac:dyDescent="0.25">
      <c r="A1150">
        <v>1759</v>
      </c>
      <c r="C1150" s="2">
        <v>2</v>
      </c>
      <c r="D1150" s="1">
        <v>3</v>
      </c>
    </row>
    <row r="1151" spans="1:5" x14ac:dyDescent="0.25">
      <c r="A1151">
        <v>1760</v>
      </c>
      <c r="C1151" s="2">
        <v>2</v>
      </c>
      <c r="D1151" s="1">
        <v>3</v>
      </c>
    </row>
    <row r="1152" spans="1:5" x14ac:dyDescent="0.25">
      <c r="A1152">
        <v>1761</v>
      </c>
      <c r="C1152" s="2">
        <v>2</v>
      </c>
      <c r="D1152" s="1">
        <v>3</v>
      </c>
    </row>
    <row r="1153" spans="1:5" x14ac:dyDescent="0.25">
      <c r="A1153">
        <v>1762</v>
      </c>
      <c r="C1153" s="2">
        <v>2</v>
      </c>
      <c r="D1153" s="1">
        <v>3</v>
      </c>
    </row>
    <row r="1154" spans="1:5" x14ac:dyDescent="0.25">
      <c r="A1154">
        <v>1763</v>
      </c>
      <c r="C1154" s="2">
        <v>2</v>
      </c>
    </row>
    <row r="1155" spans="1:5" x14ac:dyDescent="0.25">
      <c r="A1155">
        <v>1764</v>
      </c>
      <c r="C1155" s="2">
        <v>2</v>
      </c>
    </row>
    <row r="1156" spans="1:5" x14ac:dyDescent="0.25">
      <c r="A1156">
        <v>1765</v>
      </c>
      <c r="B1156" s="4">
        <v>1</v>
      </c>
    </row>
    <row r="1157" spans="1:5" x14ac:dyDescent="0.25">
      <c r="A1157">
        <v>1766</v>
      </c>
      <c r="B1157" s="4">
        <v>1</v>
      </c>
    </row>
    <row r="1158" spans="1:5" x14ac:dyDescent="0.25">
      <c r="A1158">
        <v>1767</v>
      </c>
      <c r="B1158" s="4">
        <v>1</v>
      </c>
    </row>
    <row r="1159" spans="1:5" x14ac:dyDescent="0.25">
      <c r="A1159">
        <v>1768</v>
      </c>
      <c r="B1159" s="4">
        <v>1</v>
      </c>
    </row>
    <row r="1160" spans="1:5" x14ac:dyDescent="0.25">
      <c r="A1160">
        <v>1769</v>
      </c>
      <c r="B1160" s="4">
        <v>1</v>
      </c>
      <c r="E1160" s="3">
        <v>4</v>
      </c>
    </row>
    <row r="1161" spans="1:5" x14ac:dyDescent="0.25">
      <c r="A1161">
        <v>1770</v>
      </c>
      <c r="B1161" s="4">
        <v>1</v>
      </c>
      <c r="E1161" s="3">
        <v>4</v>
      </c>
    </row>
    <row r="1162" spans="1:5" x14ac:dyDescent="0.25">
      <c r="A1162">
        <v>1771</v>
      </c>
      <c r="B1162" s="4">
        <v>1</v>
      </c>
      <c r="E1162" s="3">
        <v>4</v>
      </c>
    </row>
    <row r="1163" spans="1:5" x14ac:dyDescent="0.25">
      <c r="A1163">
        <v>1772</v>
      </c>
      <c r="B1163" s="4">
        <v>1</v>
      </c>
      <c r="E1163" s="3">
        <v>4</v>
      </c>
    </row>
    <row r="1164" spans="1:5" x14ac:dyDescent="0.25">
      <c r="A1164">
        <v>1773</v>
      </c>
      <c r="B1164" s="4">
        <v>1</v>
      </c>
      <c r="E1164" s="3">
        <v>4</v>
      </c>
    </row>
    <row r="1165" spans="1:5" x14ac:dyDescent="0.25">
      <c r="A1165">
        <v>1774</v>
      </c>
      <c r="B1165" s="4">
        <v>1</v>
      </c>
      <c r="E1165" s="3">
        <v>4</v>
      </c>
    </row>
    <row r="1166" spans="1:5" x14ac:dyDescent="0.25">
      <c r="A1166">
        <v>1775</v>
      </c>
      <c r="B1166" s="4">
        <v>1</v>
      </c>
      <c r="E1166" s="3">
        <v>4</v>
      </c>
    </row>
    <row r="1167" spans="1:5" x14ac:dyDescent="0.25">
      <c r="A1167">
        <v>1776</v>
      </c>
      <c r="B1167" s="4">
        <v>1</v>
      </c>
      <c r="E1167" s="3">
        <v>4</v>
      </c>
    </row>
    <row r="1168" spans="1:5" x14ac:dyDescent="0.25">
      <c r="A1168">
        <v>1777</v>
      </c>
      <c r="B1168" s="4">
        <v>1</v>
      </c>
      <c r="E1168" s="3">
        <v>4</v>
      </c>
    </row>
    <row r="1169" spans="1:5" x14ac:dyDescent="0.25">
      <c r="A1169">
        <v>1778</v>
      </c>
      <c r="B1169" s="4">
        <v>1</v>
      </c>
      <c r="E1169" s="3">
        <v>4</v>
      </c>
    </row>
    <row r="1170" spans="1:5" x14ac:dyDescent="0.25">
      <c r="A1170">
        <v>1779</v>
      </c>
      <c r="B1170" s="4">
        <v>1</v>
      </c>
      <c r="E1170" s="3">
        <v>4</v>
      </c>
    </row>
    <row r="1171" spans="1:5" x14ac:dyDescent="0.25">
      <c r="A1171">
        <v>1780</v>
      </c>
      <c r="B1171" s="4">
        <v>1</v>
      </c>
      <c r="E1171" s="3">
        <v>4</v>
      </c>
    </row>
    <row r="1172" spans="1:5" x14ac:dyDescent="0.25">
      <c r="A1172">
        <v>1781</v>
      </c>
      <c r="B1172" s="4">
        <v>1</v>
      </c>
      <c r="E1172" s="3">
        <v>4</v>
      </c>
    </row>
    <row r="1173" spans="1:5" x14ac:dyDescent="0.25">
      <c r="A1173">
        <v>1782</v>
      </c>
      <c r="E1173" s="3">
        <v>4</v>
      </c>
    </row>
    <row r="1174" spans="1:5" x14ac:dyDescent="0.25">
      <c r="A1174">
        <v>1783</v>
      </c>
      <c r="D1174" s="1">
        <v>3</v>
      </c>
      <c r="E1174" s="3">
        <v>4</v>
      </c>
    </row>
    <row r="1175" spans="1:5" x14ac:dyDescent="0.25">
      <c r="A1175">
        <v>1784</v>
      </c>
      <c r="D1175" s="1">
        <v>3</v>
      </c>
      <c r="E1175" s="3">
        <v>4</v>
      </c>
    </row>
    <row r="1176" spans="1:5" x14ac:dyDescent="0.25">
      <c r="A1176">
        <v>1785</v>
      </c>
      <c r="D1176" s="1">
        <v>3</v>
      </c>
    </row>
    <row r="1177" spans="1:5" x14ac:dyDescent="0.25">
      <c r="A1177">
        <v>1786</v>
      </c>
      <c r="D1177" s="1">
        <v>3</v>
      </c>
    </row>
    <row r="1178" spans="1:5" x14ac:dyDescent="0.25">
      <c r="A1178">
        <v>1787</v>
      </c>
      <c r="C1178" s="2">
        <v>2</v>
      </c>
      <c r="D1178" s="1">
        <v>3</v>
      </c>
    </row>
    <row r="1179" spans="1:5" x14ac:dyDescent="0.25">
      <c r="A1179">
        <v>1788</v>
      </c>
      <c r="C1179" s="2">
        <v>2</v>
      </c>
      <c r="D1179" s="1">
        <v>3</v>
      </c>
    </row>
    <row r="1180" spans="1:5" x14ac:dyDescent="0.25">
      <c r="A1180">
        <v>1789</v>
      </c>
      <c r="C1180" s="2">
        <v>2</v>
      </c>
      <c r="D1180" s="1">
        <v>3</v>
      </c>
    </row>
    <row r="1181" spans="1:5" x14ac:dyDescent="0.25">
      <c r="A1181">
        <v>1790</v>
      </c>
      <c r="C1181" s="2">
        <v>2</v>
      </c>
      <c r="D1181" s="1">
        <v>3</v>
      </c>
    </row>
    <row r="1182" spans="1:5" x14ac:dyDescent="0.25">
      <c r="A1182">
        <v>1791</v>
      </c>
      <c r="C1182" s="2">
        <v>2</v>
      </c>
      <c r="D1182" s="1">
        <v>3</v>
      </c>
    </row>
    <row r="1183" spans="1:5" x14ac:dyDescent="0.25">
      <c r="A1183">
        <v>1792</v>
      </c>
      <c r="C1183" s="2">
        <v>2</v>
      </c>
      <c r="D1183" s="1">
        <v>3</v>
      </c>
    </row>
    <row r="1184" spans="1:5" x14ac:dyDescent="0.25">
      <c r="A1184">
        <v>1793</v>
      </c>
      <c r="C1184" s="2">
        <v>2</v>
      </c>
      <c r="D1184" s="1">
        <v>3</v>
      </c>
    </row>
    <row r="1185" spans="1:5" x14ac:dyDescent="0.25">
      <c r="A1185">
        <v>1794</v>
      </c>
      <c r="C1185" s="2">
        <v>2</v>
      </c>
      <c r="D1185" s="1">
        <v>3</v>
      </c>
    </row>
    <row r="1186" spans="1:5" x14ac:dyDescent="0.25">
      <c r="A1186">
        <v>1795</v>
      </c>
      <c r="C1186" s="2">
        <v>2</v>
      </c>
      <c r="D1186" s="1">
        <v>3</v>
      </c>
    </row>
    <row r="1187" spans="1:5" x14ac:dyDescent="0.25">
      <c r="A1187">
        <v>1796</v>
      </c>
      <c r="C1187" s="2">
        <v>2</v>
      </c>
      <c r="D1187" s="1">
        <v>3</v>
      </c>
    </row>
    <row r="1188" spans="1:5" x14ac:dyDescent="0.25">
      <c r="A1188">
        <v>1797</v>
      </c>
      <c r="C1188" s="2">
        <v>2</v>
      </c>
      <c r="D1188" s="1">
        <v>3</v>
      </c>
    </row>
    <row r="1189" spans="1:5" x14ac:dyDescent="0.25">
      <c r="A1189">
        <v>1798</v>
      </c>
      <c r="C1189" s="2">
        <v>2</v>
      </c>
      <c r="D1189" s="1">
        <v>3</v>
      </c>
    </row>
    <row r="1190" spans="1:5" x14ac:dyDescent="0.25">
      <c r="A1190">
        <v>1799</v>
      </c>
      <c r="C1190" s="2">
        <v>2</v>
      </c>
    </row>
    <row r="1191" spans="1:5" x14ac:dyDescent="0.25">
      <c r="A1191">
        <v>1800</v>
      </c>
      <c r="C1191" s="2">
        <v>2</v>
      </c>
    </row>
    <row r="1192" spans="1:5" x14ac:dyDescent="0.25">
      <c r="A1192">
        <v>1801</v>
      </c>
      <c r="C1192" s="2">
        <v>2</v>
      </c>
    </row>
    <row r="1193" spans="1:5" x14ac:dyDescent="0.25">
      <c r="A1193">
        <v>1802</v>
      </c>
      <c r="C1193" s="2">
        <v>2</v>
      </c>
    </row>
    <row r="1194" spans="1:5" x14ac:dyDescent="0.25">
      <c r="A1194">
        <v>1803</v>
      </c>
      <c r="C1194" s="2">
        <v>2</v>
      </c>
    </row>
    <row r="1195" spans="1:5" x14ac:dyDescent="0.25">
      <c r="A1195">
        <v>1804</v>
      </c>
      <c r="B1195" s="4">
        <v>1</v>
      </c>
      <c r="E1195" s="3">
        <v>4</v>
      </c>
    </row>
    <row r="1196" spans="1:5" x14ac:dyDescent="0.25">
      <c r="A1196">
        <v>1805</v>
      </c>
      <c r="B1196" s="4">
        <v>1</v>
      </c>
      <c r="E1196" s="3">
        <v>4</v>
      </c>
    </row>
    <row r="1197" spans="1:5" x14ac:dyDescent="0.25">
      <c r="A1197">
        <v>1806</v>
      </c>
      <c r="B1197" s="4">
        <v>1</v>
      </c>
      <c r="E1197" s="3">
        <v>4</v>
      </c>
    </row>
    <row r="1198" spans="1:5" x14ac:dyDescent="0.25">
      <c r="A1198">
        <v>1807</v>
      </c>
      <c r="B1198" s="4">
        <v>1</v>
      </c>
      <c r="E1198" s="3">
        <v>4</v>
      </c>
    </row>
    <row r="1199" spans="1:5" x14ac:dyDescent="0.25">
      <c r="A1199">
        <v>1808</v>
      </c>
      <c r="B1199" s="4">
        <v>1</v>
      </c>
      <c r="E1199" s="3">
        <v>4</v>
      </c>
    </row>
    <row r="1200" spans="1:5" x14ac:dyDescent="0.25">
      <c r="A1200">
        <v>1809</v>
      </c>
      <c r="B1200" s="4">
        <v>1</v>
      </c>
      <c r="E1200" s="3">
        <v>4</v>
      </c>
    </row>
    <row r="1201" spans="1:5" x14ac:dyDescent="0.25">
      <c r="A1201">
        <v>1810</v>
      </c>
      <c r="B1201" s="4">
        <v>1</v>
      </c>
      <c r="E1201" s="3">
        <v>4</v>
      </c>
    </row>
    <row r="1202" spans="1:5" x14ac:dyDescent="0.25">
      <c r="A1202">
        <v>1811</v>
      </c>
      <c r="B1202" s="4">
        <v>1</v>
      </c>
      <c r="E1202" s="3">
        <v>4</v>
      </c>
    </row>
    <row r="1203" spans="1:5" x14ac:dyDescent="0.25">
      <c r="A1203">
        <v>1812</v>
      </c>
      <c r="B1203" s="4">
        <v>1</v>
      </c>
      <c r="E1203" s="3">
        <v>4</v>
      </c>
    </row>
    <row r="1204" spans="1:5" x14ac:dyDescent="0.25">
      <c r="A1204">
        <v>1813</v>
      </c>
      <c r="B1204" s="4">
        <v>1</v>
      </c>
      <c r="E1204" s="3">
        <v>4</v>
      </c>
    </row>
    <row r="1205" spans="1:5" x14ac:dyDescent="0.25">
      <c r="A1205">
        <v>1814</v>
      </c>
      <c r="B1205" s="4">
        <v>1</v>
      </c>
      <c r="E1205" s="3">
        <v>4</v>
      </c>
    </row>
    <row r="1206" spans="1:5" x14ac:dyDescent="0.25">
      <c r="A1206">
        <v>1815</v>
      </c>
      <c r="B1206" s="4">
        <v>1</v>
      </c>
      <c r="E1206" s="3">
        <v>4</v>
      </c>
    </row>
    <row r="1207" spans="1:5" x14ac:dyDescent="0.25">
      <c r="A1207">
        <v>1816</v>
      </c>
      <c r="B1207" s="4">
        <v>1</v>
      </c>
      <c r="E1207" s="3">
        <v>4</v>
      </c>
    </row>
    <row r="1208" spans="1:5" x14ac:dyDescent="0.25">
      <c r="A1208">
        <v>1817</v>
      </c>
      <c r="B1208" s="4">
        <v>1</v>
      </c>
      <c r="E1208" s="3">
        <v>4</v>
      </c>
    </row>
    <row r="1209" spans="1:5" x14ac:dyDescent="0.25">
      <c r="A1209">
        <v>1818</v>
      </c>
      <c r="B1209" s="4">
        <v>1</v>
      </c>
      <c r="E1209" s="3">
        <v>4</v>
      </c>
    </row>
    <row r="1210" spans="1:5" x14ac:dyDescent="0.25">
      <c r="A1210">
        <v>1819</v>
      </c>
      <c r="B1210" s="4">
        <v>1</v>
      </c>
      <c r="E1210" s="3">
        <v>4</v>
      </c>
    </row>
    <row r="1211" spans="1:5" x14ac:dyDescent="0.25">
      <c r="A1211">
        <v>1820</v>
      </c>
      <c r="B1211" s="4">
        <v>1</v>
      </c>
    </row>
    <row r="1212" spans="1:5" x14ac:dyDescent="0.25">
      <c r="A1212">
        <v>1821</v>
      </c>
      <c r="D1212" s="1">
        <v>3</v>
      </c>
    </row>
    <row r="1213" spans="1:5" x14ac:dyDescent="0.25">
      <c r="A1213">
        <v>1822</v>
      </c>
      <c r="D1213" s="1">
        <v>3</v>
      </c>
    </row>
    <row r="1214" spans="1:5" x14ac:dyDescent="0.25">
      <c r="A1214">
        <v>1823</v>
      </c>
      <c r="D1214" s="1">
        <v>3</v>
      </c>
    </row>
    <row r="1215" spans="1:5" x14ac:dyDescent="0.25">
      <c r="A1215">
        <v>1824</v>
      </c>
      <c r="D1215" s="1">
        <v>3</v>
      </c>
    </row>
    <row r="1216" spans="1:5" x14ac:dyDescent="0.25">
      <c r="A1216">
        <v>1825</v>
      </c>
      <c r="C1216" s="2">
        <v>2</v>
      </c>
      <c r="D1216" s="1">
        <v>3</v>
      </c>
    </row>
    <row r="1217" spans="1:4" x14ac:dyDescent="0.25">
      <c r="A1217">
        <v>1826</v>
      </c>
      <c r="C1217" s="2">
        <v>2</v>
      </c>
      <c r="D1217" s="1">
        <v>3</v>
      </c>
    </row>
    <row r="1218" spans="1:4" x14ac:dyDescent="0.25">
      <c r="A1218">
        <v>1827</v>
      </c>
      <c r="C1218" s="2">
        <v>2</v>
      </c>
      <c r="D1218" s="1">
        <v>3</v>
      </c>
    </row>
    <row r="1219" spans="1:4" x14ac:dyDescent="0.25">
      <c r="A1219">
        <v>1828</v>
      </c>
      <c r="C1219" s="2">
        <v>2</v>
      </c>
      <c r="D1219" s="1">
        <v>3</v>
      </c>
    </row>
    <row r="1220" spans="1:4" x14ac:dyDescent="0.25">
      <c r="A1220">
        <v>1829</v>
      </c>
      <c r="C1220" s="2">
        <v>2</v>
      </c>
      <c r="D1220" s="1">
        <v>3</v>
      </c>
    </row>
    <row r="1221" spans="1:4" x14ac:dyDescent="0.25">
      <c r="A1221">
        <v>1830</v>
      </c>
      <c r="C1221" s="2">
        <v>2</v>
      </c>
      <c r="D1221" s="1">
        <v>3</v>
      </c>
    </row>
    <row r="1222" spans="1:4" x14ac:dyDescent="0.25">
      <c r="A1222">
        <v>1831</v>
      </c>
      <c r="C1222" s="2">
        <v>2</v>
      </c>
      <c r="D1222" s="1">
        <v>3</v>
      </c>
    </row>
    <row r="1223" spans="1:4" x14ac:dyDescent="0.25">
      <c r="A1223">
        <v>1832</v>
      </c>
      <c r="C1223" s="2">
        <v>2</v>
      </c>
      <c r="D1223" s="1">
        <v>3</v>
      </c>
    </row>
    <row r="1224" spans="1:4" x14ac:dyDescent="0.25">
      <c r="A1224">
        <v>1833</v>
      </c>
      <c r="C1224" s="2">
        <v>2</v>
      </c>
      <c r="D1224" s="1">
        <v>3</v>
      </c>
    </row>
    <row r="1225" spans="1:4" x14ac:dyDescent="0.25">
      <c r="A1225">
        <v>1834</v>
      </c>
      <c r="C1225" s="2">
        <v>2</v>
      </c>
      <c r="D1225" s="1">
        <v>3</v>
      </c>
    </row>
    <row r="1226" spans="1:4" x14ac:dyDescent="0.25">
      <c r="A1226">
        <v>1835</v>
      </c>
      <c r="C1226" s="2">
        <v>2</v>
      </c>
      <c r="D1226" s="1">
        <v>3</v>
      </c>
    </row>
    <row r="1227" spans="1:4" x14ac:dyDescent="0.25">
      <c r="A1227">
        <v>1836</v>
      </c>
      <c r="C1227" s="2">
        <v>2</v>
      </c>
      <c r="D1227" s="1">
        <v>3</v>
      </c>
    </row>
    <row r="1228" spans="1:4" x14ac:dyDescent="0.25">
      <c r="A1228">
        <v>1837</v>
      </c>
      <c r="C1228" s="2">
        <v>2</v>
      </c>
      <c r="D1228" s="1">
        <v>3</v>
      </c>
    </row>
    <row r="1229" spans="1:4" x14ac:dyDescent="0.25">
      <c r="A1229">
        <v>1838</v>
      </c>
      <c r="C1229" s="2">
        <v>2</v>
      </c>
      <c r="D1229" s="1">
        <v>3</v>
      </c>
    </row>
    <row r="1230" spans="1:4" x14ac:dyDescent="0.25">
      <c r="A1230">
        <v>1839</v>
      </c>
      <c r="C1230" s="2">
        <v>2</v>
      </c>
      <c r="D1230" s="1">
        <v>3</v>
      </c>
    </row>
    <row r="1231" spans="1:4" x14ac:dyDescent="0.25">
      <c r="A1231">
        <v>1840</v>
      </c>
      <c r="C1231" s="2">
        <v>2</v>
      </c>
    </row>
    <row r="1232" spans="1:4" x14ac:dyDescent="0.25">
      <c r="A1232">
        <v>1841</v>
      </c>
      <c r="C1232" s="2">
        <v>2</v>
      </c>
    </row>
    <row r="1233" spans="1:5" x14ac:dyDescent="0.25">
      <c r="A1233">
        <v>1842</v>
      </c>
      <c r="C1233" s="2">
        <v>2</v>
      </c>
    </row>
    <row r="1234" spans="1:5" x14ac:dyDescent="0.25">
      <c r="A1234">
        <v>1843</v>
      </c>
      <c r="E1234" s="3">
        <v>4</v>
      </c>
    </row>
    <row r="1235" spans="1:5" x14ac:dyDescent="0.25">
      <c r="A1235">
        <v>1844</v>
      </c>
      <c r="B1235" s="4">
        <v>1</v>
      </c>
      <c r="E1235" s="3">
        <v>4</v>
      </c>
    </row>
    <row r="1236" spans="1:5" x14ac:dyDescent="0.25">
      <c r="A1236">
        <v>1845</v>
      </c>
      <c r="B1236" s="4">
        <v>1</v>
      </c>
      <c r="E1236" s="3">
        <v>4</v>
      </c>
    </row>
    <row r="1237" spans="1:5" x14ac:dyDescent="0.25">
      <c r="A1237">
        <v>1846</v>
      </c>
      <c r="B1237" s="4">
        <v>1</v>
      </c>
      <c r="E1237" s="3">
        <v>4</v>
      </c>
    </row>
    <row r="1238" spans="1:5" x14ac:dyDescent="0.25">
      <c r="A1238">
        <v>1847</v>
      </c>
      <c r="B1238" s="4">
        <v>1</v>
      </c>
      <c r="E1238" s="3">
        <v>4</v>
      </c>
    </row>
    <row r="1239" spans="1:5" x14ac:dyDescent="0.25">
      <c r="A1239">
        <v>1848</v>
      </c>
      <c r="B1239" s="4">
        <v>1</v>
      </c>
      <c r="E1239" s="3">
        <v>4</v>
      </c>
    </row>
    <row r="1240" spans="1:5" x14ac:dyDescent="0.25">
      <c r="A1240">
        <v>1849</v>
      </c>
      <c r="B1240" s="4">
        <v>1</v>
      </c>
      <c r="E1240" s="3">
        <v>4</v>
      </c>
    </row>
    <row r="1241" spans="1:5" x14ac:dyDescent="0.25">
      <c r="A1241">
        <v>1850</v>
      </c>
      <c r="B1241" s="4">
        <v>1</v>
      </c>
      <c r="E1241" s="3">
        <v>4</v>
      </c>
    </row>
    <row r="1242" spans="1:5" x14ac:dyDescent="0.25">
      <c r="A1242">
        <v>1851</v>
      </c>
      <c r="B1242" s="4">
        <v>1</v>
      </c>
      <c r="E1242" s="3">
        <v>4</v>
      </c>
    </row>
    <row r="1243" spans="1:5" x14ac:dyDescent="0.25">
      <c r="A1243">
        <v>1852</v>
      </c>
      <c r="B1243" s="4">
        <v>1</v>
      </c>
      <c r="E1243" s="3">
        <v>4</v>
      </c>
    </row>
    <row r="1244" spans="1:5" x14ac:dyDescent="0.25">
      <c r="A1244">
        <v>1853</v>
      </c>
      <c r="B1244" s="4">
        <v>1</v>
      </c>
      <c r="E1244" s="3">
        <v>4</v>
      </c>
    </row>
    <row r="1245" spans="1:5" x14ac:dyDescent="0.25">
      <c r="A1245">
        <v>1854</v>
      </c>
      <c r="B1245" s="4">
        <v>1</v>
      </c>
      <c r="E1245" s="3">
        <v>4</v>
      </c>
    </row>
    <row r="1246" spans="1:5" x14ac:dyDescent="0.25">
      <c r="A1246">
        <v>1855</v>
      </c>
      <c r="B1246" s="4">
        <v>1</v>
      </c>
      <c r="E1246" s="3">
        <v>4</v>
      </c>
    </row>
    <row r="1247" spans="1:5" x14ac:dyDescent="0.25">
      <c r="A1247">
        <v>1856</v>
      </c>
      <c r="B1247" s="4">
        <v>1</v>
      </c>
      <c r="E1247" s="3">
        <v>4</v>
      </c>
    </row>
    <row r="1248" spans="1:5" x14ac:dyDescent="0.25">
      <c r="A1248">
        <v>1857</v>
      </c>
      <c r="B1248" s="4">
        <v>1</v>
      </c>
      <c r="E1248" s="3">
        <v>4</v>
      </c>
    </row>
    <row r="1249" spans="1:5" x14ac:dyDescent="0.25">
      <c r="A1249">
        <v>1858</v>
      </c>
      <c r="B1249" s="4">
        <v>1</v>
      </c>
      <c r="E1249" s="3">
        <v>4</v>
      </c>
    </row>
    <row r="1250" spans="1:5" x14ac:dyDescent="0.25">
      <c r="A1250">
        <v>1859</v>
      </c>
      <c r="B1250" s="4">
        <v>1</v>
      </c>
      <c r="E1250" s="3">
        <v>4</v>
      </c>
    </row>
    <row r="1251" spans="1:5" x14ac:dyDescent="0.25">
      <c r="A1251">
        <v>1860</v>
      </c>
      <c r="B1251" s="4">
        <v>1</v>
      </c>
      <c r="E1251" s="3">
        <v>4</v>
      </c>
    </row>
    <row r="1252" spans="1:5" x14ac:dyDescent="0.25">
      <c r="A1252">
        <v>1861</v>
      </c>
      <c r="B1252" s="4">
        <v>1</v>
      </c>
    </row>
    <row r="1253" spans="1:5" x14ac:dyDescent="0.25">
      <c r="A1253">
        <v>1862</v>
      </c>
      <c r="D1253" s="1">
        <v>3</v>
      </c>
    </row>
    <row r="1254" spans="1:5" x14ac:dyDescent="0.25">
      <c r="A1254">
        <v>1863</v>
      </c>
      <c r="D1254" s="1">
        <v>3</v>
      </c>
    </row>
    <row r="1255" spans="1:5" x14ac:dyDescent="0.25">
      <c r="A1255">
        <v>1864</v>
      </c>
      <c r="D1255" s="1">
        <v>3</v>
      </c>
    </row>
    <row r="1256" spans="1:5" x14ac:dyDescent="0.25">
      <c r="A1256">
        <v>1865</v>
      </c>
      <c r="D1256" s="1">
        <v>3</v>
      </c>
    </row>
    <row r="1257" spans="1:5" x14ac:dyDescent="0.25">
      <c r="A1257">
        <v>1866</v>
      </c>
      <c r="C1257" s="2">
        <v>2</v>
      </c>
      <c r="D1257" s="1">
        <v>3</v>
      </c>
    </row>
    <row r="1258" spans="1:5" x14ac:dyDescent="0.25">
      <c r="A1258">
        <v>1867</v>
      </c>
      <c r="C1258" s="2">
        <v>2</v>
      </c>
      <c r="D1258" s="1">
        <v>3</v>
      </c>
    </row>
    <row r="1259" spans="1:5" x14ac:dyDescent="0.25">
      <c r="A1259">
        <v>1868</v>
      </c>
      <c r="C1259" s="2">
        <v>2</v>
      </c>
      <c r="D1259" s="1">
        <v>3</v>
      </c>
    </row>
    <row r="1260" spans="1:5" x14ac:dyDescent="0.25">
      <c r="A1260">
        <v>1869</v>
      </c>
      <c r="C1260" s="2">
        <v>2</v>
      </c>
      <c r="D1260" s="1">
        <v>3</v>
      </c>
    </row>
    <row r="1261" spans="1:5" x14ac:dyDescent="0.25">
      <c r="A1261">
        <v>1870</v>
      </c>
      <c r="C1261" s="2">
        <v>2</v>
      </c>
      <c r="D1261" s="1">
        <v>3</v>
      </c>
    </row>
    <row r="1262" spans="1:5" x14ac:dyDescent="0.25">
      <c r="A1262">
        <v>1871</v>
      </c>
      <c r="C1262" s="2">
        <v>2</v>
      </c>
      <c r="D1262" s="1">
        <v>3</v>
      </c>
    </row>
    <row r="1263" spans="1:5" x14ac:dyDescent="0.25">
      <c r="A1263">
        <v>1872</v>
      </c>
      <c r="C1263" s="2">
        <v>2</v>
      </c>
      <c r="D1263" s="1">
        <v>3</v>
      </c>
    </row>
    <row r="1264" spans="1:5" x14ac:dyDescent="0.25">
      <c r="A1264">
        <v>1873</v>
      </c>
      <c r="C1264" s="2">
        <v>2</v>
      </c>
      <c r="D1264" s="1">
        <v>3</v>
      </c>
    </row>
    <row r="1265" spans="1:5" x14ac:dyDescent="0.25">
      <c r="A1265">
        <v>1874</v>
      </c>
      <c r="C1265" s="2">
        <v>2</v>
      </c>
      <c r="D1265" s="1">
        <v>3</v>
      </c>
    </row>
    <row r="1266" spans="1:5" x14ac:dyDescent="0.25">
      <c r="A1266">
        <v>1875</v>
      </c>
      <c r="C1266" s="2">
        <v>2</v>
      </c>
      <c r="D1266" s="1">
        <v>3</v>
      </c>
    </row>
    <row r="1267" spans="1:5" x14ac:dyDescent="0.25">
      <c r="A1267">
        <v>1876</v>
      </c>
      <c r="C1267" s="2">
        <v>2</v>
      </c>
      <c r="D1267" s="1">
        <v>3</v>
      </c>
    </row>
    <row r="1268" spans="1:5" x14ac:dyDescent="0.25">
      <c r="A1268">
        <v>1877</v>
      </c>
      <c r="C1268" s="2">
        <v>2</v>
      </c>
      <c r="D1268" s="1">
        <v>3</v>
      </c>
    </row>
    <row r="1269" spans="1:5" x14ac:dyDescent="0.25">
      <c r="A1269">
        <v>1878</v>
      </c>
      <c r="C1269" s="2">
        <v>2</v>
      </c>
      <c r="D1269" s="1">
        <v>3</v>
      </c>
    </row>
    <row r="1270" spans="1:5" x14ac:dyDescent="0.25">
      <c r="A1270">
        <v>1879</v>
      </c>
      <c r="C1270" s="2">
        <v>2</v>
      </c>
      <c r="D1270" s="1">
        <v>3</v>
      </c>
    </row>
    <row r="1271" spans="1:5" x14ac:dyDescent="0.25">
      <c r="A1271">
        <v>1880</v>
      </c>
      <c r="C1271" s="2">
        <v>2</v>
      </c>
      <c r="D1271" s="1">
        <v>3</v>
      </c>
    </row>
    <row r="1272" spans="1:5" x14ac:dyDescent="0.25">
      <c r="A1272">
        <v>1881</v>
      </c>
      <c r="C1272" s="2">
        <v>2</v>
      </c>
      <c r="D1272" s="1">
        <v>3</v>
      </c>
    </row>
    <row r="1273" spans="1:5" x14ac:dyDescent="0.25">
      <c r="A1273">
        <v>1882</v>
      </c>
      <c r="C1273" s="2">
        <v>2</v>
      </c>
      <c r="D1273" s="1">
        <v>3</v>
      </c>
    </row>
    <row r="1274" spans="1:5" x14ac:dyDescent="0.25">
      <c r="A1274">
        <v>1883</v>
      </c>
      <c r="C1274" s="2">
        <v>2</v>
      </c>
    </row>
    <row r="1275" spans="1:5" x14ac:dyDescent="0.25">
      <c r="A1275">
        <v>1884</v>
      </c>
      <c r="B1275" s="4">
        <v>1</v>
      </c>
      <c r="C1275" s="2">
        <v>2</v>
      </c>
    </row>
    <row r="1276" spans="1:5" x14ac:dyDescent="0.25">
      <c r="A1276">
        <v>1885</v>
      </c>
      <c r="B1276" s="4">
        <v>1</v>
      </c>
      <c r="C1276" s="2">
        <v>2</v>
      </c>
    </row>
    <row r="1277" spans="1:5" x14ac:dyDescent="0.25">
      <c r="A1277">
        <v>1886</v>
      </c>
      <c r="B1277" s="4">
        <v>1</v>
      </c>
      <c r="E1277" s="3">
        <v>4</v>
      </c>
    </row>
    <row r="1278" spans="1:5" x14ac:dyDescent="0.25">
      <c r="A1278">
        <v>1887</v>
      </c>
      <c r="B1278" s="4">
        <v>1</v>
      </c>
      <c r="E1278" s="3">
        <v>4</v>
      </c>
    </row>
    <row r="1279" spans="1:5" x14ac:dyDescent="0.25">
      <c r="A1279">
        <v>1888</v>
      </c>
      <c r="B1279" s="4">
        <v>1</v>
      </c>
      <c r="E1279" s="3">
        <v>4</v>
      </c>
    </row>
    <row r="1280" spans="1:5" x14ac:dyDescent="0.25">
      <c r="A1280">
        <v>1889</v>
      </c>
      <c r="B1280" s="4">
        <v>1</v>
      </c>
      <c r="E1280" s="3">
        <v>4</v>
      </c>
    </row>
    <row r="1281" spans="1:5" x14ac:dyDescent="0.25">
      <c r="A1281">
        <v>1890</v>
      </c>
      <c r="B1281" s="4">
        <v>1</v>
      </c>
      <c r="E1281" s="3">
        <v>4</v>
      </c>
    </row>
    <row r="1282" spans="1:5" x14ac:dyDescent="0.25">
      <c r="A1282">
        <v>1891</v>
      </c>
      <c r="B1282" s="4">
        <v>1</v>
      </c>
      <c r="E1282" s="3">
        <v>4</v>
      </c>
    </row>
    <row r="1283" spans="1:5" x14ac:dyDescent="0.25">
      <c r="A1283">
        <v>1892</v>
      </c>
      <c r="B1283" s="4">
        <v>1</v>
      </c>
      <c r="E1283" s="3">
        <v>4</v>
      </c>
    </row>
    <row r="1284" spans="1:5" x14ac:dyDescent="0.25">
      <c r="A1284">
        <v>1893</v>
      </c>
      <c r="B1284" s="4">
        <v>1</v>
      </c>
      <c r="E1284" s="3">
        <v>4</v>
      </c>
    </row>
    <row r="1285" spans="1:5" x14ac:dyDescent="0.25">
      <c r="A1285">
        <v>1894</v>
      </c>
      <c r="B1285" s="4">
        <v>1</v>
      </c>
      <c r="E1285" s="3">
        <v>4</v>
      </c>
    </row>
    <row r="1286" spans="1:5" x14ac:dyDescent="0.25">
      <c r="A1286">
        <v>1895</v>
      </c>
      <c r="B1286" s="4">
        <v>1</v>
      </c>
      <c r="E1286" s="3">
        <v>4</v>
      </c>
    </row>
    <row r="1287" spans="1:5" x14ac:dyDescent="0.25">
      <c r="A1287">
        <v>1896</v>
      </c>
      <c r="B1287" s="4">
        <v>1</v>
      </c>
      <c r="E1287" s="3">
        <v>4</v>
      </c>
    </row>
    <row r="1288" spans="1:5" x14ac:dyDescent="0.25">
      <c r="A1288">
        <v>1897</v>
      </c>
      <c r="B1288" s="4">
        <v>1</v>
      </c>
      <c r="E1288" s="3">
        <v>4</v>
      </c>
    </row>
    <row r="1289" spans="1:5" x14ac:dyDescent="0.25">
      <c r="A1289">
        <v>1898</v>
      </c>
      <c r="B1289" s="4">
        <v>1</v>
      </c>
      <c r="E1289" s="3">
        <v>4</v>
      </c>
    </row>
    <row r="1290" spans="1:5" x14ac:dyDescent="0.25">
      <c r="A1290">
        <v>1899</v>
      </c>
      <c r="B1290" s="4">
        <v>1</v>
      </c>
      <c r="E1290" s="3">
        <v>4</v>
      </c>
    </row>
    <row r="1291" spans="1:5" x14ac:dyDescent="0.25">
      <c r="A1291">
        <v>1900</v>
      </c>
      <c r="B1291" s="4">
        <v>1</v>
      </c>
      <c r="E1291" s="3">
        <v>4</v>
      </c>
    </row>
    <row r="1292" spans="1:5" x14ac:dyDescent="0.25">
      <c r="A1292">
        <v>1901</v>
      </c>
      <c r="B1292" s="4">
        <v>1</v>
      </c>
      <c r="E1292" s="3">
        <v>4</v>
      </c>
    </row>
    <row r="1293" spans="1:5" x14ac:dyDescent="0.25">
      <c r="A1293">
        <v>1902</v>
      </c>
      <c r="B1293" s="4">
        <v>1</v>
      </c>
      <c r="D1293" s="1">
        <v>3</v>
      </c>
      <c r="E1293" s="3">
        <v>4</v>
      </c>
    </row>
    <row r="1294" spans="1:5" x14ac:dyDescent="0.25">
      <c r="A1294">
        <v>1903</v>
      </c>
      <c r="B1294" s="4">
        <v>1</v>
      </c>
      <c r="D1294" s="1">
        <v>3</v>
      </c>
      <c r="E1294" s="3">
        <v>4</v>
      </c>
    </row>
    <row r="1295" spans="1:5" x14ac:dyDescent="0.25">
      <c r="A1295">
        <v>1904</v>
      </c>
      <c r="B1295" s="4">
        <v>1</v>
      </c>
      <c r="D1295" s="1">
        <v>3</v>
      </c>
      <c r="E1295" s="3">
        <v>4</v>
      </c>
    </row>
    <row r="1296" spans="1:5" x14ac:dyDescent="0.25">
      <c r="A1296">
        <v>1905</v>
      </c>
      <c r="B1296" s="4">
        <v>1</v>
      </c>
      <c r="D1296" s="1">
        <v>3</v>
      </c>
      <c r="E1296" s="3">
        <v>4</v>
      </c>
    </row>
    <row r="1297" spans="1:5" x14ac:dyDescent="0.25">
      <c r="A1297">
        <v>1906</v>
      </c>
      <c r="B1297" s="4">
        <v>1</v>
      </c>
      <c r="D1297" s="1">
        <v>3</v>
      </c>
      <c r="E1297" s="3">
        <v>4</v>
      </c>
    </row>
    <row r="1298" spans="1:5" x14ac:dyDescent="0.25">
      <c r="A1298">
        <v>1907</v>
      </c>
      <c r="B1298" s="4">
        <v>1</v>
      </c>
      <c r="D1298" s="1">
        <v>3</v>
      </c>
      <c r="E1298" s="3">
        <v>4</v>
      </c>
    </row>
    <row r="1299" spans="1:5" x14ac:dyDescent="0.25">
      <c r="A1299">
        <v>1908</v>
      </c>
      <c r="B1299" s="4">
        <v>1</v>
      </c>
      <c r="D1299" s="1">
        <v>3</v>
      </c>
      <c r="E1299" s="3">
        <v>4</v>
      </c>
    </row>
    <row r="1300" spans="1:5" x14ac:dyDescent="0.25">
      <c r="A1300">
        <v>1909</v>
      </c>
      <c r="B1300" s="4">
        <v>1</v>
      </c>
      <c r="D1300" s="1">
        <v>3</v>
      </c>
      <c r="E1300" s="3">
        <v>4</v>
      </c>
    </row>
    <row r="1301" spans="1:5" x14ac:dyDescent="0.25">
      <c r="A1301">
        <v>1910</v>
      </c>
      <c r="B1301" s="4">
        <v>1</v>
      </c>
      <c r="D1301" s="1">
        <v>3</v>
      </c>
    </row>
    <row r="1302" spans="1:5" x14ac:dyDescent="0.25">
      <c r="A1302">
        <v>1911</v>
      </c>
      <c r="C1302" s="2">
        <v>2</v>
      </c>
      <c r="D1302" s="1">
        <v>3</v>
      </c>
    </row>
    <row r="1303" spans="1:5" x14ac:dyDescent="0.25">
      <c r="A1303">
        <v>1912</v>
      </c>
      <c r="C1303" s="2">
        <v>2</v>
      </c>
      <c r="D1303" s="1">
        <v>3</v>
      </c>
    </row>
    <row r="1304" spans="1:5" x14ac:dyDescent="0.25">
      <c r="A1304">
        <v>1913</v>
      </c>
      <c r="C1304" s="2">
        <v>2</v>
      </c>
      <c r="D1304" s="1">
        <v>3</v>
      </c>
    </row>
    <row r="1305" spans="1:5" x14ac:dyDescent="0.25">
      <c r="A1305">
        <v>1914</v>
      </c>
      <c r="C1305" s="2">
        <v>2</v>
      </c>
      <c r="D1305" s="1">
        <v>3</v>
      </c>
    </row>
    <row r="1306" spans="1:5" x14ac:dyDescent="0.25">
      <c r="A1306">
        <v>1915</v>
      </c>
      <c r="C1306" s="2">
        <v>2</v>
      </c>
      <c r="D1306" s="1">
        <v>3</v>
      </c>
    </row>
    <row r="1307" spans="1:5" x14ac:dyDescent="0.25">
      <c r="A1307">
        <v>1916</v>
      </c>
      <c r="C1307" s="2">
        <v>2</v>
      </c>
      <c r="D1307" s="1">
        <v>3</v>
      </c>
    </row>
    <row r="1308" spans="1:5" x14ac:dyDescent="0.25">
      <c r="A1308">
        <v>1917</v>
      </c>
      <c r="C1308" s="2">
        <v>2</v>
      </c>
      <c r="D1308" s="1">
        <v>3</v>
      </c>
    </row>
    <row r="1309" spans="1:5" x14ac:dyDescent="0.25">
      <c r="A1309">
        <v>1918</v>
      </c>
      <c r="C1309" s="2">
        <v>2</v>
      </c>
      <c r="D1309" s="1">
        <v>3</v>
      </c>
    </row>
    <row r="1310" spans="1:5" x14ac:dyDescent="0.25">
      <c r="A1310">
        <v>1919</v>
      </c>
      <c r="C1310" s="2">
        <v>2</v>
      </c>
      <c r="D1310" s="1">
        <v>3</v>
      </c>
    </row>
    <row r="1311" spans="1:5" x14ac:dyDescent="0.25">
      <c r="A1311">
        <v>1920</v>
      </c>
      <c r="C1311" s="2">
        <v>2</v>
      </c>
      <c r="D1311" s="1">
        <v>3</v>
      </c>
    </row>
    <row r="1312" spans="1:5" x14ac:dyDescent="0.25">
      <c r="A1312">
        <v>1921</v>
      </c>
      <c r="C1312" s="2">
        <v>2</v>
      </c>
      <c r="D1312" s="1">
        <v>3</v>
      </c>
    </row>
    <row r="1313" spans="1:5" x14ac:dyDescent="0.25">
      <c r="A1313">
        <v>1922</v>
      </c>
      <c r="C1313" s="2">
        <v>2</v>
      </c>
      <c r="D1313" s="1">
        <v>3</v>
      </c>
    </row>
    <row r="1314" spans="1:5" x14ac:dyDescent="0.25">
      <c r="A1314">
        <v>1923</v>
      </c>
      <c r="C1314" s="2">
        <v>2</v>
      </c>
      <c r="D1314" s="1">
        <v>3</v>
      </c>
    </row>
    <row r="1315" spans="1:5" x14ac:dyDescent="0.25">
      <c r="A1315">
        <v>1924</v>
      </c>
      <c r="C1315" s="2">
        <v>2</v>
      </c>
      <c r="D1315" s="1">
        <v>3</v>
      </c>
    </row>
    <row r="1316" spans="1:5" x14ac:dyDescent="0.25">
      <c r="A1316">
        <v>1925</v>
      </c>
      <c r="C1316" s="2">
        <v>2</v>
      </c>
      <c r="D1316" s="1">
        <v>3</v>
      </c>
    </row>
    <row r="1317" spans="1:5" x14ac:dyDescent="0.25">
      <c r="A1317">
        <v>1926</v>
      </c>
      <c r="C1317" s="2">
        <v>2</v>
      </c>
      <c r="D1317" s="1">
        <v>3</v>
      </c>
    </row>
    <row r="1318" spans="1:5" x14ac:dyDescent="0.25">
      <c r="A1318">
        <v>1927</v>
      </c>
      <c r="C1318" s="2">
        <v>2</v>
      </c>
      <c r="D1318" s="1">
        <v>3</v>
      </c>
    </row>
    <row r="1319" spans="1:5" x14ac:dyDescent="0.25">
      <c r="A1319">
        <v>1928</v>
      </c>
      <c r="C1319" s="2">
        <v>2</v>
      </c>
      <c r="D1319" s="1">
        <v>3</v>
      </c>
    </row>
    <row r="1320" spans="1:5" x14ac:dyDescent="0.25">
      <c r="A1320">
        <v>1929</v>
      </c>
      <c r="B1320" s="4">
        <v>1</v>
      </c>
      <c r="C1320" s="2">
        <v>2</v>
      </c>
      <c r="D1320" s="1">
        <v>3</v>
      </c>
    </row>
    <row r="1321" spans="1:5" x14ac:dyDescent="0.25">
      <c r="A1321">
        <v>1930</v>
      </c>
      <c r="B1321" s="4">
        <v>1</v>
      </c>
      <c r="C1321" s="2">
        <v>2</v>
      </c>
      <c r="D1321" s="1">
        <v>3</v>
      </c>
    </row>
    <row r="1322" spans="1:5" x14ac:dyDescent="0.25">
      <c r="A1322">
        <v>1931</v>
      </c>
      <c r="B1322" s="4">
        <v>1</v>
      </c>
      <c r="C1322" s="2">
        <v>2</v>
      </c>
      <c r="D1322" s="1">
        <v>3</v>
      </c>
    </row>
    <row r="1323" spans="1:5" x14ac:dyDescent="0.25">
      <c r="A1323">
        <v>1932</v>
      </c>
      <c r="B1323" s="4">
        <v>1</v>
      </c>
      <c r="C1323" s="2">
        <v>2</v>
      </c>
      <c r="D1323" s="1">
        <v>3</v>
      </c>
    </row>
    <row r="1324" spans="1:5" x14ac:dyDescent="0.25">
      <c r="A1324">
        <v>1933</v>
      </c>
      <c r="B1324" s="4">
        <v>1</v>
      </c>
      <c r="C1324" s="2">
        <v>2</v>
      </c>
      <c r="D1324" s="1">
        <v>3</v>
      </c>
    </row>
    <row r="1325" spans="1:5" x14ac:dyDescent="0.25">
      <c r="A1325">
        <v>1934</v>
      </c>
      <c r="B1325" s="4">
        <v>1</v>
      </c>
      <c r="C1325" s="2">
        <v>2</v>
      </c>
      <c r="D1325" s="1">
        <v>3</v>
      </c>
    </row>
    <row r="1326" spans="1:5" x14ac:dyDescent="0.25">
      <c r="A1326">
        <v>1935</v>
      </c>
      <c r="B1326" s="4">
        <v>1</v>
      </c>
      <c r="C1326" s="2">
        <v>2</v>
      </c>
      <c r="D1326" s="1">
        <v>3</v>
      </c>
    </row>
    <row r="1327" spans="1:5" x14ac:dyDescent="0.25">
      <c r="A1327">
        <v>1936</v>
      </c>
      <c r="B1327" s="4">
        <v>1</v>
      </c>
      <c r="C1327" s="2">
        <v>2</v>
      </c>
      <c r="D1327" s="1">
        <v>3</v>
      </c>
      <c r="E1327" s="3">
        <v>4</v>
      </c>
    </row>
    <row r="1328" spans="1:5" x14ac:dyDescent="0.25">
      <c r="A1328">
        <v>1937</v>
      </c>
      <c r="B1328" s="4">
        <v>1</v>
      </c>
      <c r="C1328" s="2">
        <v>2</v>
      </c>
      <c r="D1328" s="1">
        <v>3</v>
      </c>
      <c r="E1328" s="3">
        <v>4</v>
      </c>
    </row>
    <row r="1329" spans="1:6" x14ac:dyDescent="0.25">
      <c r="A1329">
        <v>1938</v>
      </c>
      <c r="B1329" s="4">
        <v>1</v>
      </c>
      <c r="C1329" s="2">
        <v>2</v>
      </c>
      <c r="D1329" s="1">
        <v>3</v>
      </c>
      <c r="E1329" s="3">
        <v>4</v>
      </c>
    </row>
    <row r="1330" spans="1:6" x14ac:dyDescent="0.25">
      <c r="A1330">
        <v>1939</v>
      </c>
      <c r="B1330" s="4">
        <v>1</v>
      </c>
      <c r="D1330" s="1">
        <v>3</v>
      </c>
      <c r="E1330" s="3">
        <v>4</v>
      </c>
    </row>
    <row r="1331" spans="1:6" x14ac:dyDescent="0.25">
      <c r="A1331">
        <v>1940</v>
      </c>
      <c r="B1331" s="4">
        <v>1</v>
      </c>
      <c r="D1331" s="1">
        <v>3</v>
      </c>
      <c r="E1331" s="3">
        <v>4</v>
      </c>
    </row>
    <row r="1332" spans="1:6" x14ac:dyDescent="0.25">
      <c r="A1332">
        <v>1941</v>
      </c>
      <c r="B1332" s="4">
        <v>1</v>
      </c>
      <c r="D1332" s="1">
        <v>3</v>
      </c>
      <c r="E1332" s="3">
        <v>4</v>
      </c>
    </row>
    <row r="1333" spans="1:6" x14ac:dyDescent="0.25">
      <c r="A1333">
        <v>1942</v>
      </c>
      <c r="B1333" s="4">
        <v>1</v>
      </c>
      <c r="E1333" s="3">
        <v>4</v>
      </c>
    </row>
    <row r="1334" spans="1:6" x14ac:dyDescent="0.25">
      <c r="A1334">
        <v>1943</v>
      </c>
      <c r="B1334" s="4">
        <v>1</v>
      </c>
      <c r="E1334" s="3">
        <v>4</v>
      </c>
    </row>
    <row r="1335" spans="1:6" x14ac:dyDescent="0.25">
      <c r="A1335">
        <v>1944</v>
      </c>
      <c r="F1335" t="s">
        <v>22</v>
      </c>
    </row>
    <row r="1336" spans="1:6" x14ac:dyDescent="0.25">
      <c r="A1336">
        <v>2540</v>
      </c>
    </row>
    <row r="1337" spans="1:6" x14ac:dyDescent="0.25">
      <c r="A1337">
        <v>2541</v>
      </c>
    </row>
    <row r="1338" spans="1:6" x14ac:dyDescent="0.25">
      <c r="A1338">
        <v>2542</v>
      </c>
      <c r="F1338" t="s">
        <v>22</v>
      </c>
    </row>
    <row r="1339" spans="1:6" x14ac:dyDescent="0.25">
      <c r="A1339">
        <v>2543</v>
      </c>
    </row>
    <row r="1340" spans="1:6" x14ac:dyDescent="0.25">
      <c r="A1340">
        <v>2544</v>
      </c>
    </row>
    <row r="1341" spans="1:6" x14ac:dyDescent="0.25">
      <c r="A1341">
        <v>2545</v>
      </c>
    </row>
    <row r="1342" spans="1:6" x14ac:dyDescent="0.25">
      <c r="A1342">
        <v>2546</v>
      </c>
    </row>
    <row r="1343" spans="1:6" x14ac:dyDescent="0.25">
      <c r="A1343">
        <v>2547</v>
      </c>
    </row>
    <row r="1344" spans="1:6" x14ac:dyDescent="0.25">
      <c r="A1344">
        <v>2548</v>
      </c>
    </row>
    <row r="1345" spans="1:2" x14ac:dyDescent="0.25">
      <c r="A1345">
        <v>2549</v>
      </c>
    </row>
    <row r="1346" spans="1:2" x14ac:dyDescent="0.25">
      <c r="A1346">
        <v>2550</v>
      </c>
    </row>
    <row r="1347" spans="1:2" x14ac:dyDescent="0.25">
      <c r="A1347">
        <v>2551</v>
      </c>
    </row>
    <row r="1348" spans="1:2" x14ac:dyDescent="0.25">
      <c r="A1348">
        <v>2552</v>
      </c>
    </row>
    <row r="1349" spans="1:2" x14ac:dyDescent="0.25">
      <c r="A1349">
        <v>2553</v>
      </c>
    </row>
    <row r="1350" spans="1:2" x14ac:dyDescent="0.25">
      <c r="A1350">
        <v>2554</v>
      </c>
    </row>
    <row r="1351" spans="1:2" x14ac:dyDescent="0.25">
      <c r="A1351">
        <v>2555</v>
      </c>
    </row>
    <row r="1352" spans="1:2" x14ac:dyDescent="0.25">
      <c r="A1352">
        <v>2556</v>
      </c>
    </row>
    <row r="1353" spans="1:2" x14ac:dyDescent="0.25">
      <c r="A1353">
        <v>2557</v>
      </c>
      <c r="B1353" s="4">
        <v>1</v>
      </c>
    </row>
    <row r="1354" spans="1:2" x14ac:dyDescent="0.25">
      <c r="A1354">
        <v>2558</v>
      </c>
      <c r="B1354" s="4">
        <v>1</v>
      </c>
    </row>
    <row r="1355" spans="1:2" x14ac:dyDescent="0.25">
      <c r="A1355">
        <v>2559</v>
      </c>
      <c r="B1355" s="4">
        <v>1</v>
      </c>
    </row>
    <row r="1356" spans="1:2" x14ac:dyDescent="0.25">
      <c r="A1356">
        <v>2560</v>
      </c>
      <c r="B1356" s="4">
        <v>1</v>
      </c>
    </row>
    <row r="1357" spans="1:2" x14ac:dyDescent="0.25">
      <c r="A1357">
        <v>2561</v>
      </c>
      <c r="B1357" s="4">
        <v>1</v>
      </c>
    </row>
    <row r="1358" spans="1:2" x14ac:dyDescent="0.25">
      <c r="A1358">
        <v>2562</v>
      </c>
      <c r="B1358" s="4">
        <v>1</v>
      </c>
    </row>
    <row r="1359" spans="1:2" x14ac:dyDescent="0.25">
      <c r="A1359">
        <v>2563</v>
      </c>
      <c r="B1359" s="4">
        <v>1</v>
      </c>
    </row>
    <row r="1360" spans="1:2" x14ac:dyDescent="0.25">
      <c r="A1360">
        <v>2564</v>
      </c>
      <c r="B1360" s="4">
        <v>1</v>
      </c>
    </row>
    <row r="1361" spans="1:4" x14ac:dyDescent="0.25">
      <c r="A1361">
        <v>2565</v>
      </c>
      <c r="B1361" s="4">
        <v>1</v>
      </c>
    </row>
    <row r="1362" spans="1:4" x14ac:dyDescent="0.25">
      <c r="A1362">
        <v>2566</v>
      </c>
      <c r="B1362" s="4">
        <v>1</v>
      </c>
    </row>
    <row r="1363" spans="1:4" x14ac:dyDescent="0.25">
      <c r="A1363">
        <v>2567</v>
      </c>
      <c r="B1363" s="4">
        <v>1</v>
      </c>
    </row>
    <row r="1364" spans="1:4" x14ac:dyDescent="0.25">
      <c r="A1364">
        <v>2568</v>
      </c>
      <c r="B1364" s="4">
        <v>1</v>
      </c>
    </row>
    <row r="1365" spans="1:4" x14ac:dyDescent="0.25">
      <c r="A1365">
        <v>2569</v>
      </c>
      <c r="B1365" s="4">
        <v>1</v>
      </c>
    </row>
    <row r="1366" spans="1:4" x14ac:dyDescent="0.25">
      <c r="A1366">
        <v>2570</v>
      </c>
      <c r="B1366" s="4">
        <v>1</v>
      </c>
    </row>
    <row r="1367" spans="1:4" x14ac:dyDescent="0.25">
      <c r="A1367">
        <v>2571</v>
      </c>
      <c r="B1367" s="4">
        <v>1</v>
      </c>
    </row>
    <row r="1368" spans="1:4" x14ac:dyDescent="0.25">
      <c r="A1368">
        <v>2572</v>
      </c>
      <c r="B1368" s="4">
        <v>1</v>
      </c>
    </row>
    <row r="1369" spans="1:4" x14ac:dyDescent="0.25">
      <c r="A1369">
        <v>2573</v>
      </c>
      <c r="B1369" s="4">
        <v>1</v>
      </c>
    </row>
    <row r="1370" spans="1:4" x14ac:dyDescent="0.25">
      <c r="A1370">
        <v>2574</v>
      </c>
      <c r="B1370" s="4">
        <v>1</v>
      </c>
    </row>
    <row r="1371" spans="1:4" x14ac:dyDescent="0.25">
      <c r="A1371">
        <v>2575</v>
      </c>
      <c r="B1371" s="4">
        <v>1</v>
      </c>
    </row>
    <row r="1372" spans="1:4" x14ac:dyDescent="0.25">
      <c r="A1372">
        <v>2576</v>
      </c>
      <c r="B1372" s="4">
        <v>1</v>
      </c>
      <c r="D1372" s="1">
        <v>3</v>
      </c>
    </row>
    <row r="1373" spans="1:4" x14ac:dyDescent="0.25">
      <c r="A1373">
        <v>2577</v>
      </c>
      <c r="B1373" s="4">
        <v>1</v>
      </c>
      <c r="D1373" s="1">
        <v>3</v>
      </c>
    </row>
    <row r="1374" spans="1:4" x14ac:dyDescent="0.25">
      <c r="A1374">
        <v>2578</v>
      </c>
      <c r="B1374" s="4">
        <v>1</v>
      </c>
      <c r="D1374" s="1">
        <v>3</v>
      </c>
    </row>
    <row r="1375" spans="1:4" x14ac:dyDescent="0.25">
      <c r="A1375">
        <v>2579</v>
      </c>
      <c r="B1375" s="4">
        <v>1</v>
      </c>
      <c r="D1375" s="1">
        <v>3</v>
      </c>
    </row>
    <row r="1376" spans="1:4" x14ac:dyDescent="0.25">
      <c r="A1376">
        <v>2580</v>
      </c>
      <c r="B1376" s="4">
        <v>1</v>
      </c>
      <c r="D1376" s="1">
        <v>3</v>
      </c>
    </row>
    <row r="1377" spans="1:4" x14ac:dyDescent="0.25">
      <c r="A1377">
        <v>2581</v>
      </c>
      <c r="B1377" s="4">
        <v>1</v>
      </c>
      <c r="D1377" s="1">
        <v>3</v>
      </c>
    </row>
    <row r="1378" spans="1:4" x14ac:dyDescent="0.25">
      <c r="A1378">
        <v>2582</v>
      </c>
      <c r="B1378" s="4">
        <v>1</v>
      </c>
      <c r="D1378" s="1">
        <v>3</v>
      </c>
    </row>
    <row r="1379" spans="1:4" x14ac:dyDescent="0.25">
      <c r="A1379">
        <v>2583</v>
      </c>
      <c r="B1379" s="4">
        <v>1</v>
      </c>
      <c r="C1379" s="2">
        <v>2</v>
      </c>
      <c r="D1379" s="1">
        <v>3</v>
      </c>
    </row>
    <row r="1380" spans="1:4" x14ac:dyDescent="0.25">
      <c r="A1380">
        <v>2584</v>
      </c>
      <c r="B1380" s="4">
        <v>1</v>
      </c>
      <c r="C1380" s="2">
        <v>2</v>
      </c>
      <c r="D1380" s="1">
        <v>3</v>
      </c>
    </row>
    <row r="1381" spans="1:4" x14ac:dyDescent="0.25">
      <c r="A1381">
        <v>2585</v>
      </c>
      <c r="B1381" s="4">
        <v>1</v>
      </c>
      <c r="C1381" s="2">
        <v>2</v>
      </c>
      <c r="D1381" s="1">
        <v>3</v>
      </c>
    </row>
    <row r="1382" spans="1:4" x14ac:dyDescent="0.25">
      <c r="A1382">
        <v>2586</v>
      </c>
      <c r="C1382" s="2">
        <v>2</v>
      </c>
      <c r="D1382" s="1">
        <v>3</v>
      </c>
    </row>
    <row r="1383" spans="1:4" x14ac:dyDescent="0.25">
      <c r="A1383">
        <v>2587</v>
      </c>
      <c r="C1383" s="2">
        <v>2</v>
      </c>
      <c r="D1383" s="1">
        <v>3</v>
      </c>
    </row>
    <row r="1384" spans="1:4" x14ac:dyDescent="0.25">
      <c r="A1384">
        <v>2588</v>
      </c>
      <c r="C1384" s="2">
        <v>2</v>
      </c>
      <c r="D1384" s="1">
        <v>3</v>
      </c>
    </row>
    <row r="1385" spans="1:4" x14ac:dyDescent="0.25">
      <c r="A1385">
        <v>2589</v>
      </c>
      <c r="C1385" s="2">
        <v>2</v>
      </c>
      <c r="D1385" s="1">
        <v>3</v>
      </c>
    </row>
    <row r="1386" spans="1:4" x14ac:dyDescent="0.25">
      <c r="A1386">
        <v>2590</v>
      </c>
      <c r="C1386" s="2">
        <v>2</v>
      </c>
      <c r="D1386" s="1">
        <v>3</v>
      </c>
    </row>
    <row r="1387" spans="1:4" x14ac:dyDescent="0.25">
      <c r="A1387">
        <v>2591</v>
      </c>
      <c r="C1387" s="2">
        <v>2</v>
      </c>
      <c r="D1387" s="1">
        <v>3</v>
      </c>
    </row>
    <row r="1388" spans="1:4" x14ac:dyDescent="0.25">
      <c r="A1388">
        <v>2592</v>
      </c>
      <c r="C1388" s="2">
        <v>2</v>
      </c>
      <c r="D1388" s="1">
        <v>3</v>
      </c>
    </row>
    <row r="1389" spans="1:4" x14ac:dyDescent="0.25">
      <c r="A1389">
        <v>2593</v>
      </c>
      <c r="C1389" s="2">
        <v>2</v>
      </c>
      <c r="D1389" s="1">
        <v>3</v>
      </c>
    </row>
    <row r="1390" spans="1:4" x14ac:dyDescent="0.25">
      <c r="A1390">
        <v>2594</v>
      </c>
      <c r="C1390" s="2">
        <v>2</v>
      </c>
      <c r="D1390" s="1">
        <v>3</v>
      </c>
    </row>
    <row r="1391" spans="1:4" x14ac:dyDescent="0.25">
      <c r="A1391">
        <v>2595</v>
      </c>
      <c r="C1391" s="2">
        <v>2</v>
      </c>
      <c r="D1391" s="1">
        <v>3</v>
      </c>
    </row>
    <row r="1392" spans="1:4" x14ac:dyDescent="0.25">
      <c r="A1392">
        <v>2596</v>
      </c>
      <c r="C1392" s="2">
        <v>2</v>
      </c>
      <c r="D1392" s="1">
        <v>3</v>
      </c>
    </row>
    <row r="1393" spans="1:5" x14ac:dyDescent="0.25">
      <c r="A1393">
        <v>2597</v>
      </c>
      <c r="C1393" s="2">
        <v>2</v>
      </c>
      <c r="D1393" s="1">
        <v>3</v>
      </c>
    </row>
    <row r="1394" spans="1:5" x14ac:dyDescent="0.25">
      <c r="A1394">
        <v>2598</v>
      </c>
      <c r="C1394" s="2">
        <v>2</v>
      </c>
      <c r="D1394" s="1">
        <v>3</v>
      </c>
    </row>
    <row r="1395" spans="1:5" x14ac:dyDescent="0.25">
      <c r="A1395">
        <v>2599</v>
      </c>
      <c r="C1395" s="2">
        <v>2</v>
      </c>
      <c r="D1395" s="1">
        <v>3</v>
      </c>
    </row>
    <row r="1396" spans="1:5" x14ac:dyDescent="0.25">
      <c r="A1396">
        <v>2600</v>
      </c>
      <c r="C1396" s="2">
        <v>2</v>
      </c>
      <c r="D1396" s="1">
        <v>3</v>
      </c>
    </row>
    <row r="1397" spans="1:5" x14ac:dyDescent="0.25">
      <c r="A1397">
        <v>2601</v>
      </c>
      <c r="C1397" s="2">
        <v>2</v>
      </c>
      <c r="D1397" s="1">
        <v>3</v>
      </c>
    </row>
    <row r="1398" spans="1:5" x14ac:dyDescent="0.25">
      <c r="A1398">
        <v>2602</v>
      </c>
      <c r="C1398" s="2">
        <v>2</v>
      </c>
      <c r="D1398" s="1">
        <v>3</v>
      </c>
    </row>
    <row r="1399" spans="1:5" x14ac:dyDescent="0.25">
      <c r="A1399">
        <v>2603</v>
      </c>
      <c r="C1399" s="2">
        <v>2</v>
      </c>
      <c r="E1399" s="3">
        <v>4</v>
      </c>
    </row>
    <row r="1400" spans="1:5" x14ac:dyDescent="0.25">
      <c r="A1400">
        <v>2604</v>
      </c>
      <c r="C1400" s="2">
        <v>2</v>
      </c>
      <c r="E1400" s="3">
        <v>4</v>
      </c>
    </row>
    <row r="1401" spans="1:5" x14ac:dyDescent="0.25">
      <c r="A1401">
        <v>2605</v>
      </c>
      <c r="C1401" s="2">
        <v>2</v>
      </c>
      <c r="E1401" s="3">
        <v>4</v>
      </c>
    </row>
    <row r="1402" spans="1:5" x14ac:dyDescent="0.25">
      <c r="A1402">
        <v>2606</v>
      </c>
      <c r="C1402" s="2">
        <v>2</v>
      </c>
      <c r="E1402" s="3">
        <v>4</v>
      </c>
    </row>
    <row r="1403" spans="1:5" x14ac:dyDescent="0.25">
      <c r="A1403">
        <v>2607</v>
      </c>
      <c r="C1403" s="2">
        <v>2</v>
      </c>
      <c r="E1403" s="3">
        <v>4</v>
      </c>
    </row>
    <row r="1404" spans="1:5" x14ac:dyDescent="0.25">
      <c r="A1404">
        <v>2608</v>
      </c>
      <c r="E1404" s="3">
        <v>4</v>
      </c>
    </row>
    <row r="1405" spans="1:5" x14ac:dyDescent="0.25">
      <c r="A1405">
        <v>2609</v>
      </c>
      <c r="E1405" s="3">
        <v>4</v>
      </c>
    </row>
    <row r="1406" spans="1:5" x14ac:dyDescent="0.25">
      <c r="A1406">
        <v>2610</v>
      </c>
      <c r="B1406" s="4">
        <v>1</v>
      </c>
      <c r="E1406" s="3">
        <v>4</v>
      </c>
    </row>
    <row r="1407" spans="1:5" x14ac:dyDescent="0.25">
      <c r="A1407">
        <v>2611</v>
      </c>
      <c r="B1407" s="4">
        <v>1</v>
      </c>
      <c r="E1407" s="3">
        <v>4</v>
      </c>
    </row>
    <row r="1408" spans="1:5" x14ac:dyDescent="0.25">
      <c r="A1408">
        <v>2612</v>
      </c>
      <c r="B1408" s="4">
        <v>1</v>
      </c>
      <c r="E1408" s="3">
        <v>4</v>
      </c>
    </row>
    <row r="1409" spans="1:5" x14ac:dyDescent="0.25">
      <c r="A1409">
        <v>2613</v>
      </c>
      <c r="B1409" s="4">
        <v>1</v>
      </c>
      <c r="E1409" s="3">
        <v>4</v>
      </c>
    </row>
    <row r="1410" spans="1:5" x14ac:dyDescent="0.25">
      <c r="A1410">
        <v>2614</v>
      </c>
      <c r="B1410" s="4">
        <v>1</v>
      </c>
      <c r="E1410" s="3">
        <v>4</v>
      </c>
    </row>
    <row r="1411" spans="1:5" x14ac:dyDescent="0.25">
      <c r="A1411">
        <v>2615</v>
      </c>
      <c r="B1411" s="4">
        <v>1</v>
      </c>
      <c r="E1411" s="3">
        <v>4</v>
      </c>
    </row>
    <row r="1412" spans="1:5" x14ac:dyDescent="0.25">
      <c r="A1412">
        <v>2616</v>
      </c>
      <c r="B1412" s="4">
        <v>1</v>
      </c>
      <c r="E1412" s="3">
        <v>4</v>
      </c>
    </row>
    <row r="1413" spans="1:5" x14ac:dyDescent="0.25">
      <c r="A1413">
        <v>2617</v>
      </c>
      <c r="B1413" s="4">
        <v>1</v>
      </c>
      <c r="E1413" s="3">
        <v>4</v>
      </c>
    </row>
    <row r="1414" spans="1:5" x14ac:dyDescent="0.25">
      <c r="A1414">
        <v>2618</v>
      </c>
      <c r="B1414" s="4">
        <v>1</v>
      </c>
      <c r="E1414" s="3">
        <v>4</v>
      </c>
    </row>
    <row r="1415" spans="1:5" x14ac:dyDescent="0.25">
      <c r="A1415">
        <v>2619</v>
      </c>
      <c r="B1415" s="4">
        <v>1</v>
      </c>
      <c r="E1415" s="3">
        <v>4</v>
      </c>
    </row>
    <row r="1416" spans="1:5" x14ac:dyDescent="0.25">
      <c r="A1416">
        <v>2620</v>
      </c>
      <c r="B1416" s="4">
        <v>1</v>
      </c>
      <c r="E1416" s="3">
        <v>4</v>
      </c>
    </row>
    <row r="1417" spans="1:5" x14ac:dyDescent="0.25">
      <c r="A1417">
        <v>2621</v>
      </c>
      <c r="B1417" s="4">
        <v>1</v>
      </c>
      <c r="E1417" s="3">
        <v>4</v>
      </c>
    </row>
    <row r="1418" spans="1:5" x14ac:dyDescent="0.25">
      <c r="A1418">
        <v>2622</v>
      </c>
      <c r="B1418" s="4">
        <v>1</v>
      </c>
      <c r="E1418" s="3">
        <v>4</v>
      </c>
    </row>
    <row r="1419" spans="1:5" x14ac:dyDescent="0.25">
      <c r="A1419">
        <v>2623</v>
      </c>
      <c r="B1419" s="4">
        <v>1</v>
      </c>
      <c r="E1419" s="3">
        <v>4</v>
      </c>
    </row>
    <row r="1420" spans="1:5" x14ac:dyDescent="0.25">
      <c r="A1420">
        <v>2624</v>
      </c>
      <c r="B1420" s="4">
        <v>1</v>
      </c>
      <c r="D1420" s="1">
        <v>3</v>
      </c>
      <c r="E1420" s="3">
        <v>4</v>
      </c>
    </row>
    <row r="1421" spans="1:5" x14ac:dyDescent="0.25">
      <c r="A1421">
        <v>2625</v>
      </c>
      <c r="B1421" s="4">
        <v>1</v>
      </c>
      <c r="D1421" s="1">
        <v>3</v>
      </c>
    </row>
    <row r="1422" spans="1:5" x14ac:dyDescent="0.25">
      <c r="A1422">
        <v>2626</v>
      </c>
      <c r="B1422" s="4">
        <v>1</v>
      </c>
      <c r="D1422" s="1">
        <v>3</v>
      </c>
    </row>
    <row r="1423" spans="1:5" x14ac:dyDescent="0.25">
      <c r="A1423">
        <v>2627</v>
      </c>
      <c r="B1423" s="4">
        <v>1</v>
      </c>
      <c r="D1423" s="1">
        <v>3</v>
      </c>
    </row>
    <row r="1424" spans="1:5" x14ac:dyDescent="0.25">
      <c r="A1424">
        <v>2628</v>
      </c>
      <c r="B1424" s="4">
        <v>1</v>
      </c>
      <c r="D1424" s="1">
        <v>3</v>
      </c>
    </row>
    <row r="1425" spans="1:4" x14ac:dyDescent="0.25">
      <c r="A1425">
        <v>2629</v>
      </c>
      <c r="B1425" s="4">
        <v>1</v>
      </c>
      <c r="D1425" s="1">
        <v>3</v>
      </c>
    </row>
    <row r="1426" spans="1:4" x14ac:dyDescent="0.25">
      <c r="A1426">
        <v>2630</v>
      </c>
      <c r="B1426" s="4">
        <v>1</v>
      </c>
      <c r="D1426" s="1">
        <v>3</v>
      </c>
    </row>
    <row r="1427" spans="1:4" x14ac:dyDescent="0.25">
      <c r="A1427">
        <v>2631</v>
      </c>
      <c r="C1427" s="2">
        <v>2</v>
      </c>
      <c r="D1427" s="1">
        <v>3</v>
      </c>
    </row>
    <row r="1428" spans="1:4" x14ac:dyDescent="0.25">
      <c r="A1428">
        <v>2632</v>
      </c>
      <c r="C1428" s="2">
        <v>2</v>
      </c>
      <c r="D1428" s="1">
        <v>3</v>
      </c>
    </row>
    <row r="1429" spans="1:4" x14ac:dyDescent="0.25">
      <c r="A1429">
        <v>2633</v>
      </c>
      <c r="C1429" s="2">
        <v>2</v>
      </c>
      <c r="D1429" s="1">
        <v>3</v>
      </c>
    </row>
    <row r="1430" spans="1:4" x14ac:dyDescent="0.25">
      <c r="A1430">
        <v>2634</v>
      </c>
      <c r="C1430" s="2">
        <v>2</v>
      </c>
      <c r="D1430" s="1">
        <v>3</v>
      </c>
    </row>
    <row r="1431" spans="1:4" x14ac:dyDescent="0.25">
      <c r="A1431">
        <v>2635</v>
      </c>
      <c r="C1431" s="2">
        <v>2</v>
      </c>
      <c r="D1431" s="1">
        <v>3</v>
      </c>
    </row>
    <row r="1432" spans="1:4" x14ac:dyDescent="0.25">
      <c r="A1432">
        <v>2636</v>
      </c>
      <c r="C1432" s="2">
        <v>2</v>
      </c>
      <c r="D1432" s="1">
        <v>3</v>
      </c>
    </row>
    <row r="1433" spans="1:4" x14ac:dyDescent="0.25">
      <c r="A1433">
        <v>2637</v>
      </c>
      <c r="C1433" s="2">
        <v>2</v>
      </c>
      <c r="D1433" s="1">
        <v>3</v>
      </c>
    </row>
    <row r="1434" spans="1:4" x14ac:dyDescent="0.25">
      <c r="A1434">
        <v>2638</v>
      </c>
      <c r="C1434" s="2">
        <v>2</v>
      </c>
      <c r="D1434" s="1">
        <v>3</v>
      </c>
    </row>
    <row r="1435" spans="1:4" x14ac:dyDescent="0.25">
      <c r="A1435">
        <v>2639</v>
      </c>
      <c r="C1435" s="2">
        <v>2</v>
      </c>
      <c r="D1435" s="1">
        <v>3</v>
      </c>
    </row>
    <row r="1436" spans="1:4" x14ac:dyDescent="0.25">
      <c r="A1436">
        <v>2640</v>
      </c>
      <c r="C1436" s="2">
        <v>2</v>
      </c>
      <c r="D1436" s="1">
        <v>3</v>
      </c>
    </row>
    <row r="1437" spans="1:4" x14ac:dyDescent="0.25">
      <c r="A1437">
        <v>2641</v>
      </c>
      <c r="C1437" s="2">
        <v>2</v>
      </c>
      <c r="D1437" s="1">
        <v>3</v>
      </c>
    </row>
    <row r="1438" spans="1:4" x14ac:dyDescent="0.25">
      <c r="A1438">
        <v>2642</v>
      </c>
      <c r="C1438" s="2">
        <v>2</v>
      </c>
      <c r="D1438" s="1">
        <v>3</v>
      </c>
    </row>
    <row r="1439" spans="1:4" x14ac:dyDescent="0.25">
      <c r="A1439">
        <v>2643</v>
      </c>
      <c r="C1439" s="2">
        <v>2</v>
      </c>
      <c r="D1439" s="1">
        <v>3</v>
      </c>
    </row>
    <row r="1440" spans="1:4" x14ac:dyDescent="0.25">
      <c r="A1440">
        <v>2644</v>
      </c>
      <c r="C1440" s="2">
        <v>2</v>
      </c>
      <c r="D1440" s="1">
        <v>3</v>
      </c>
    </row>
    <row r="1441" spans="1:5" x14ac:dyDescent="0.25">
      <c r="A1441">
        <v>2645</v>
      </c>
      <c r="C1441" s="2">
        <v>2</v>
      </c>
      <c r="D1441" s="1">
        <v>3</v>
      </c>
    </row>
    <row r="1442" spans="1:5" x14ac:dyDescent="0.25">
      <c r="A1442">
        <v>2646</v>
      </c>
      <c r="C1442" s="2">
        <v>2</v>
      </c>
    </row>
    <row r="1443" spans="1:5" x14ac:dyDescent="0.25">
      <c r="A1443">
        <v>2647</v>
      </c>
      <c r="C1443" s="2">
        <v>2</v>
      </c>
    </row>
    <row r="1444" spans="1:5" x14ac:dyDescent="0.25">
      <c r="A1444">
        <v>2648</v>
      </c>
      <c r="C1444" s="2">
        <v>2</v>
      </c>
      <c r="E1444" s="3">
        <v>4</v>
      </c>
    </row>
    <row r="1445" spans="1:5" x14ac:dyDescent="0.25">
      <c r="A1445">
        <v>2649</v>
      </c>
      <c r="C1445" s="2">
        <v>2</v>
      </c>
      <c r="E1445" s="3">
        <v>4</v>
      </c>
    </row>
    <row r="1446" spans="1:5" x14ac:dyDescent="0.25">
      <c r="A1446">
        <v>2650</v>
      </c>
      <c r="C1446" s="2">
        <v>2</v>
      </c>
      <c r="E1446" s="3">
        <v>4</v>
      </c>
    </row>
    <row r="1447" spans="1:5" x14ac:dyDescent="0.25">
      <c r="A1447">
        <v>2651</v>
      </c>
      <c r="B1447" s="4">
        <v>1</v>
      </c>
      <c r="C1447" s="2">
        <v>2</v>
      </c>
      <c r="E1447" s="3">
        <v>4</v>
      </c>
    </row>
    <row r="1448" spans="1:5" x14ac:dyDescent="0.25">
      <c r="A1448">
        <v>2652</v>
      </c>
      <c r="B1448" s="4">
        <v>1</v>
      </c>
      <c r="E1448" s="3">
        <v>4</v>
      </c>
    </row>
    <row r="1449" spans="1:5" x14ac:dyDescent="0.25">
      <c r="A1449">
        <v>2653</v>
      </c>
      <c r="B1449" s="4">
        <v>1</v>
      </c>
      <c r="E1449" s="3">
        <v>4</v>
      </c>
    </row>
    <row r="1450" spans="1:5" x14ac:dyDescent="0.25">
      <c r="A1450">
        <v>2654</v>
      </c>
      <c r="B1450" s="4">
        <v>1</v>
      </c>
      <c r="E1450" s="3">
        <v>4</v>
      </c>
    </row>
    <row r="1451" spans="1:5" x14ac:dyDescent="0.25">
      <c r="A1451">
        <v>2655</v>
      </c>
      <c r="B1451" s="4">
        <v>1</v>
      </c>
      <c r="E1451" s="3">
        <v>4</v>
      </c>
    </row>
    <row r="1452" spans="1:5" x14ac:dyDescent="0.25">
      <c r="A1452">
        <v>2656</v>
      </c>
      <c r="B1452" s="4">
        <v>1</v>
      </c>
      <c r="E1452" s="3">
        <v>4</v>
      </c>
    </row>
    <row r="1453" spans="1:5" x14ac:dyDescent="0.25">
      <c r="A1453">
        <v>2657</v>
      </c>
      <c r="B1453" s="4">
        <v>1</v>
      </c>
      <c r="E1453" s="3">
        <v>4</v>
      </c>
    </row>
    <row r="1454" spans="1:5" x14ac:dyDescent="0.25">
      <c r="A1454">
        <v>2658</v>
      </c>
      <c r="B1454" s="4">
        <v>1</v>
      </c>
      <c r="E1454" s="3">
        <v>4</v>
      </c>
    </row>
    <row r="1455" spans="1:5" x14ac:dyDescent="0.25">
      <c r="A1455">
        <v>2659</v>
      </c>
      <c r="B1455" s="4">
        <v>1</v>
      </c>
      <c r="E1455" s="3">
        <v>4</v>
      </c>
    </row>
    <row r="1456" spans="1:5" x14ac:dyDescent="0.25">
      <c r="A1456">
        <v>2660</v>
      </c>
      <c r="B1456" s="4">
        <v>1</v>
      </c>
      <c r="E1456" s="3">
        <v>4</v>
      </c>
    </row>
    <row r="1457" spans="1:5" x14ac:dyDescent="0.25">
      <c r="A1457">
        <v>2661</v>
      </c>
      <c r="B1457" s="4">
        <v>1</v>
      </c>
      <c r="E1457" s="3">
        <v>4</v>
      </c>
    </row>
    <row r="1458" spans="1:5" x14ac:dyDescent="0.25">
      <c r="A1458">
        <v>2662</v>
      </c>
      <c r="B1458" s="4">
        <v>1</v>
      </c>
      <c r="E1458" s="3">
        <v>4</v>
      </c>
    </row>
    <row r="1459" spans="1:5" x14ac:dyDescent="0.25">
      <c r="A1459">
        <v>2663</v>
      </c>
      <c r="B1459" s="4">
        <v>1</v>
      </c>
      <c r="E1459" s="3">
        <v>4</v>
      </c>
    </row>
    <row r="1460" spans="1:5" x14ac:dyDescent="0.25">
      <c r="A1460">
        <v>2664</v>
      </c>
      <c r="B1460" s="4">
        <v>1</v>
      </c>
      <c r="D1460" s="1">
        <v>3</v>
      </c>
      <c r="E1460" s="3">
        <v>4</v>
      </c>
    </row>
    <row r="1461" spans="1:5" x14ac:dyDescent="0.25">
      <c r="A1461">
        <v>2665</v>
      </c>
      <c r="B1461" s="4">
        <v>1</v>
      </c>
      <c r="D1461" s="1">
        <v>3</v>
      </c>
    </row>
    <row r="1462" spans="1:5" x14ac:dyDescent="0.25">
      <c r="A1462">
        <v>2666</v>
      </c>
      <c r="B1462" s="4">
        <v>1</v>
      </c>
      <c r="D1462" s="1">
        <v>3</v>
      </c>
    </row>
    <row r="1463" spans="1:5" x14ac:dyDescent="0.25">
      <c r="A1463">
        <v>2667</v>
      </c>
      <c r="B1463" s="4">
        <v>1</v>
      </c>
      <c r="D1463" s="1">
        <v>3</v>
      </c>
    </row>
    <row r="1464" spans="1:5" x14ac:dyDescent="0.25">
      <c r="A1464">
        <v>2668</v>
      </c>
      <c r="B1464" s="4">
        <v>1</v>
      </c>
      <c r="D1464" s="1">
        <v>3</v>
      </c>
    </row>
    <row r="1465" spans="1:5" x14ac:dyDescent="0.25">
      <c r="A1465">
        <v>2669</v>
      </c>
      <c r="B1465" s="4">
        <v>1</v>
      </c>
      <c r="D1465" s="1">
        <v>3</v>
      </c>
    </row>
    <row r="1466" spans="1:5" x14ac:dyDescent="0.25">
      <c r="A1466">
        <v>2670</v>
      </c>
      <c r="D1466" s="1">
        <v>3</v>
      </c>
    </row>
    <row r="1467" spans="1:5" x14ac:dyDescent="0.25">
      <c r="A1467">
        <v>2671</v>
      </c>
      <c r="D1467" s="1">
        <v>3</v>
      </c>
    </row>
    <row r="1468" spans="1:5" x14ac:dyDescent="0.25">
      <c r="A1468">
        <v>2672</v>
      </c>
      <c r="D1468" s="1">
        <v>3</v>
      </c>
    </row>
    <row r="1469" spans="1:5" x14ac:dyDescent="0.25">
      <c r="A1469">
        <v>2673</v>
      </c>
      <c r="C1469" s="2">
        <v>2</v>
      </c>
      <c r="D1469" s="1">
        <v>3</v>
      </c>
    </row>
    <row r="1470" spans="1:5" x14ac:dyDescent="0.25">
      <c r="A1470">
        <v>2674</v>
      </c>
      <c r="C1470" s="2">
        <v>2</v>
      </c>
      <c r="D1470" s="1">
        <v>3</v>
      </c>
    </row>
    <row r="1471" spans="1:5" x14ac:dyDescent="0.25">
      <c r="A1471">
        <v>2675</v>
      </c>
      <c r="C1471" s="2">
        <v>2</v>
      </c>
      <c r="D1471" s="1">
        <v>3</v>
      </c>
    </row>
    <row r="1472" spans="1:5" x14ac:dyDescent="0.25">
      <c r="A1472">
        <v>2676</v>
      </c>
      <c r="C1472" s="2">
        <v>2</v>
      </c>
      <c r="D1472" s="1">
        <v>3</v>
      </c>
    </row>
    <row r="1473" spans="1:5" x14ac:dyDescent="0.25">
      <c r="A1473">
        <v>2677</v>
      </c>
      <c r="C1473" s="2">
        <v>2</v>
      </c>
      <c r="D1473" s="1">
        <v>3</v>
      </c>
    </row>
    <row r="1474" spans="1:5" x14ac:dyDescent="0.25">
      <c r="A1474">
        <v>2678</v>
      </c>
      <c r="C1474" s="2">
        <v>2</v>
      </c>
    </row>
    <row r="1475" spans="1:5" x14ac:dyDescent="0.25">
      <c r="A1475">
        <v>2679</v>
      </c>
      <c r="C1475" s="2">
        <v>2</v>
      </c>
    </row>
    <row r="1476" spans="1:5" x14ac:dyDescent="0.25">
      <c r="A1476">
        <v>2680</v>
      </c>
      <c r="C1476" s="2">
        <v>2</v>
      </c>
    </row>
    <row r="1477" spans="1:5" x14ac:dyDescent="0.25">
      <c r="A1477">
        <v>2681</v>
      </c>
      <c r="C1477" s="2">
        <v>2</v>
      </c>
    </row>
    <row r="1478" spans="1:5" x14ac:dyDescent="0.25">
      <c r="A1478">
        <v>2682</v>
      </c>
      <c r="C1478" s="2">
        <v>2</v>
      </c>
    </row>
    <row r="1479" spans="1:5" x14ac:dyDescent="0.25">
      <c r="A1479">
        <v>2683</v>
      </c>
      <c r="C1479" s="2">
        <v>2</v>
      </c>
    </row>
    <row r="1480" spans="1:5" x14ac:dyDescent="0.25">
      <c r="A1480">
        <v>2684</v>
      </c>
      <c r="C1480" s="2">
        <v>2</v>
      </c>
    </row>
    <row r="1481" spans="1:5" x14ac:dyDescent="0.25">
      <c r="A1481">
        <v>2685</v>
      </c>
      <c r="C1481" s="2">
        <v>2</v>
      </c>
      <c r="E1481" s="3">
        <v>4</v>
      </c>
    </row>
    <row r="1482" spans="1:5" x14ac:dyDescent="0.25">
      <c r="A1482">
        <v>2686</v>
      </c>
      <c r="C1482" s="2">
        <v>2</v>
      </c>
      <c r="E1482" s="3">
        <v>4</v>
      </c>
    </row>
    <row r="1483" spans="1:5" x14ac:dyDescent="0.25">
      <c r="A1483">
        <v>2687</v>
      </c>
      <c r="C1483" s="2">
        <v>2</v>
      </c>
      <c r="E1483" s="3">
        <v>4</v>
      </c>
    </row>
    <row r="1484" spans="1:5" x14ac:dyDescent="0.25">
      <c r="A1484">
        <v>2688</v>
      </c>
      <c r="B1484" s="4">
        <v>1</v>
      </c>
      <c r="C1484" s="2">
        <v>2</v>
      </c>
      <c r="E1484" s="3">
        <v>4</v>
      </c>
    </row>
    <row r="1485" spans="1:5" x14ac:dyDescent="0.25">
      <c r="A1485">
        <v>2689</v>
      </c>
      <c r="B1485" s="4">
        <v>1</v>
      </c>
      <c r="C1485" s="2">
        <v>2</v>
      </c>
      <c r="E1485" s="3">
        <v>4</v>
      </c>
    </row>
    <row r="1486" spans="1:5" x14ac:dyDescent="0.25">
      <c r="A1486">
        <v>2690</v>
      </c>
      <c r="B1486" s="4">
        <v>1</v>
      </c>
      <c r="D1486" s="1">
        <v>3</v>
      </c>
      <c r="E1486" s="3">
        <v>4</v>
      </c>
    </row>
    <row r="1487" spans="1:5" x14ac:dyDescent="0.25">
      <c r="A1487">
        <v>2691</v>
      </c>
      <c r="B1487" s="4">
        <v>1</v>
      </c>
      <c r="D1487" s="1">
        <v>3</v>
      </c>
      <c r="E1487" s="3">
        <v>4</v>
      </c>
    </row>
    <row r="1488" spans="1:5" x14ac:dyDescent="0.25">
      <c r="A1488">
        <v>2692</v>
      </c>
      <c r="B1488" s="4">
        <v>1</v>
      </c>
      <c r="D1488" s="1">
        <v>3</v>
      </c>
      <c r="E1488" s="3">
        <v>4</v>
      </c>
    </row>
    <row r="1489" spans="1:5" x14ac:dyDescent="0.25">
      <c r="A1489">
        <v>2693</v>
      </c>
      <c r="B1489" s="4">
        <v>1</v>
      </c>
      <c r="D1489" s="1">
        <v>3</v>
      </c>
      <c r="E1489" s="3">
        <v>4</v>
      </c>
    </row>
    <row r="1490" spans="1:5" x14ac:dyDescent="0.25">
      <c r="A1490">
        <v>2694</v>
      </c>
      <c r="B1490" s="4">
        <v>1</v>
      </c>
      <c r="D1490" s="1">
        <v>3</v>
      </c>
      <c r="E1490" s="3">
        <v>4</v>
      </c>
    </row>
    <row r="1491" spans="1:5" x14ac:dyDescent="0.25">
      <c r="A1491">
        <v>2695</v>
      </c>
      <c r="B1491" s="4">
        <v>1</v>
      </c>
      <c r="D1491" s="1">
        <v>3</v>
      </c>
      <c r="E1491" s="3">
        <v>4</v>
      </c>
    </row>
    <row r="1492" spans="1:5" x14ac:dyDescent="0.25">
      <c r="A1492">
        <v>2696</v>
      </c>
      <c r="B1492" s="4">
        <v>1</v>
      </c>
      <c r="D1492" s="1">
        <v>3</v>
      </c>
      <c r="E1492" s="3">
        <v>4</v>
      </c>
    </row>
    <row r="1493" spans="1:5" x14ac:dyDescent="0.25">
      <c r="A1493">
        <v>2697</v>
      </c>
      <c r="B1493" s="4">
        <v>1</v>
      </c>
      <c r="D1493" s="1">
        <v>3</v>
      </c>
      <c r="E1493" s="3">
        <v>4</v>
      </c>
    </row>
    <row r="1494" spans="1:5" x14ac:dyDescent="0.25">
      <c r="A1494">
        <v>2698</v>
      </c>
      <c r="B1494" s="4">
        <v>1</v>
      </c>
      <c r="D1494" s="1">
        <v>3</v>
      </c>
      <c r="E1494" s="3">
        <v>4</v>
      </c>
    </row>
    <row r="1495" spans="1:5" x14ac:dyDescent="0.25">
      <c r="A1495">
        <v>2699</v>
      </c>
      <c r="B1495" s="4">
        <v>1</v>
      </c>
      <c r="D1495" s="1">
        <v>3</v>
      </c>
      <c r="E1495" s="3">
        <v>4</v>
      </c>
    </row>
    <row r="1496" spans="1:5" x14ac:dyDescent="0.25">
      <c r="A1496">
        <v>2700</v>
      </c>
      <c r="B1496" s="4">
        <v>1</v>
      </c>
      <c r="D1496" s="1">
        <v>3</v>
      </c>
      <c r="E1496" s="3">
        <v>4</v>
      </c>
    </row>
    <row r="1497" spans="1:5" x14ac:dyDescent="0.25">
      <c r="A1497">
        <v>2701</v>
      </c>
      <c r="B1497" s="4">
        <v>1</v>
      </c>
      <c r="D1497" s="1">
        <v>3</v>
      </c>
      <c r="E1497" s="3">
        <v>4</v>
      </c>
    </row>
    <row r="1498" spans="1:5" x14ac:dyDescent="0.25">
      <c r="A1498">
        <v>2702</v>
      </c>
      <c r="B1498" s="4">
        <v>1</v>
      </c>
      <c r="D1498" s="1">
        <v>3</v>
      </c>
      <c r="E1498" s="3">
        <v>4</v>
      </c>
    </row>
    <row r="1499" spans="1:5" x14ac:dyDescent="0.25">
      <c r="A1499">
        <v>2703</v>
      </c>
      <c r="B1499" s="4">
        <v>1</v>
      </c>
      <c r="D1499" s="1">
        <v>3</v>
      </c>
    </row>
    <row r="1500" spans="1:5" x14ac:dyDescent="0.25">
      <c r="A1500">
        <v>2704</v>
      </c>
      <c r="B1500" s="4">
        <v>1</v>
      </c>
      <c r="D1500" s="1">
        <v>3</v>
      </c>
    </row>
    <row r="1501" spans="1:5" x14ac:dyDescent="0.25">
      <c r="A1501">
        <v>2705</v>
      </c>
      <c r="B1501" s="4">
        <v>1</v>
      </c>
      <c r="D1501" s="1">
        <v>3</v>
      </c>
    </row>
    <row r="1502" spans="1:5" x14ac:dyDescent="0.25">
      <c r="A1502">
        <v>2706</v>
      </c>
      <c r="B1502" s="4">
        <v>1</v>
      </c>
      <c r="D1502" s="1">
        <v>3</v>
      </c>
    </row>
    <row r="1503" spans="1:5" x14ac:dyDescent="0.25">
      <c r="A1503">
        <v>2707</v>
      </c>
      <c r="B1503" s="4">
        <v>1</v>
      </c>
      <c r="D1503" s="1">
        <v>3</v>
      </c>
    </row>
    <row r="1504" spans="1:5" x14ac:dyDescent="0.25">
      <c r="A1504">
        <v>2708</v>
      </c>
      <c r="B1504" s="4">
        <v>1</v>
      </c>
      <c r="D1504" s="1">
        <v>3</v>
      </c>
    </row>
    <row r="1505" spans="1:5" x14ac:dyDescent="0.25">
      <c r="A1505">
        <v>2709</v>
      </c>
      <c r="D1505" s="1">
        <v>3</v>
      </c>
    </row>
    <row r="1506" spans="1:5" x14ac:dyDescent="0.25">
      <c r="A1506">
        <v>2710</v>
      </c>
      <c r="C1506" s="2">
        <v>2</v>
      </c>
      <c r="D1506" s="1">
        <v>3</v>
      </c>
    </row>
    <row r="1507" spans="1:5" x14ac:dyDescent="0.25">
      <c r="A1507">
        <v>2711</v>
      </c>
      <c r="C1507" s="2">
        <v>2</v>
      </c>
    </row>
    <row r="1508" spans="1:5" x14ac:dyDescent="0.25">
      <c r="A1508">
        <v>2712</v>
      </c>
      <c r="C1508" s="2">
        <v>2</v>
      </c>
    </row>
    <row r="1509" spans="1:5" x14ac:dyDescent="0.25">
      <c r="A1509">
        <v>2713</v>
      </c>
      <c r="C1509" s="2">
        <v>2</v>
      </c>
    </row>
    <row r="1510" spans="1:5" x14ac:dyDescent="0.25">
      <c r="A1510">
        <v>2714</v>
      </c>
      <c r="C1510" s="2">
        <v>2</v>
      </c>
    </row>
    <row r="1511" spans="1:5" x14ac:dyDescent="0.25">
      <c r="A1511">
        <v>2715</v>
      </c>
      <c r="C1511" s="2">
        <v>2</v>
      </c>
      <c r="E1511" s="3">
        <v>4</v>
      </c>
    </row>
    <row r="1512" spans="1:5" x14ac:dyDescent="0.25">
      <c r="A1512">
        <v>2716</v>
      </c>
      <c r="C1512" s="2">
        <v>2</v>
      </c>
      <c r="E1512" s="3">
        <v>4</v>
      </c>
    </row>
    <row r="1513" spans="1:5" x14ac:dyDescent="0.25">
      <c r="A1513">
        <v>2717</v>
      </c>
      <c r="C1513" s="2">
        <v>2</v>
      </c>
      <c r="E1513" s="3">
        <v>4</v>
      </c>
    </row>
    <row r="1514" spans="1:5" x14ac:dyDescent="0.25">
      <c r="A1514">
        <v>2718</v>
      </c>
      <c r="C1514" s="2">
        <v>2</v>
      </c>
      <c r="E1514" s="3">
        <v>4</v>
      </c>
    </row>
    <row r="1515" spans="1:5" x14ac:dyDescent="0.25">
      <c r="A1515">
        <v>2719</v>
      </c>
      <c r="C1515" s="2">
        <v>2</v>
      </c>
      <c r="E1515" s="3">
        <v>4</v>
      </c>
    </row>
    <row r="1516" spans="1:5" x14ac:dyDescent="0.25">
      <c r="A1516">
        <v>2720</v>
      </c>
      <c r="C1516" s="2">
        <v>2</v>
      </c>
      <c r="E1516" s="3">
        <v>4</v>
      </c>
    </row>
    <row r="1517" spans="1:5" x14ac:dyDescent="0.25">
      <c r="A1517">
        <v>2721</v>
      </c>
      <c r="C1517" s="2">
        <v>2</v>
      </c>
      <c r="E1517" s="3">
        <v>4</v>
      </c>
    </row>
    <row r="1518" spans="1:5" x14ac:dyDescent="0.25">
      <c r="A1518">
        <v>2722</v>
      </c>
      <c r="C1518" s="2">
        <v>2</v>
      </c>
      <c r="E1518" s="3">
        <v>4</v>
      </c>
    </row>
    <row r="1519" spans="1:5" x14ac:dyDescent="0.25">
      <c r="A1519">
        <v>2723</v>
      </c>
      <c r="C1519" s="2">
        <v>2</v>
      </c>
      <c r="E1519" s="3">
        <v>4</v>
      </c>
    </row>
    <row r="1520" spans="1:5" x14ac:dyDescent="0.25">
      <c r="A1520">
        <v>2724</v>
      </c>
      <c r="C1520" s="2">
        <v>2</v>
      </c>
      <c r="E1520" s="3">
        <v>4</v>
      </c>
    </row>
    <row r="1521" spans="1:5" x14ac:dyDescent="0.25">
      <c r="A1521">
        <v>2725</v>
      </c>
      <c r="C1521" s="2">
        <v>2</v>
      </c>
      <c r="E1521" s="3">
        <v>4</v>
      </c>
    </row>
    <row r="1522" spans="1:5" x14ac:dyDescent="0.25">
      <c r="A1522">
        <v>2726</v>
      </c>
      <c r="C1522" s="2">
        <v>2</v>
      </c>
      <c r="E1522" s="3">
        <v>4</v>
      </c>
    </row>
    <row r="1523" spans="1:5" x14ac:dyDescent="0.25">
      <c r="A1523">
        <v>2727</v>
      </c>
      <c r="E1523" s="3">
        <v>4</v>
      </c>
    </row>
    <row r="1524" spans="1:5" x14ac:dyDescent="0.25">
      <c r="A1524">
        <v>2728</v>
      </c>
      <c r="E1524" s="3">
        <v>4</v>
      </c>
    </row>
    <row r="1525" spans="1:5" x14ac:dyDescent="0.25">
      <c r="A1525">
        <v>2729</v>
      </c>
      <c r="E1525" s="3">
        <v>4</v>
      </c>
    </row>
    <row r="1526" spans="1:5" x14ac:dyDescent="0.25">
      <c r="A1526">
        <v>2730</v>
      </c>
      <c r="E1526" s="3">
        <v>4</v>
      </c>
    </row>
    <row r="1527" spans="1:5" x14ac:dyDescent="0.25">
      <c r="A1527">
        <v>2731</v>
      </c>
      <c r="D1527" s="1">
        <v>3</v>
      </c>
      <c r="E1527" s="3">
        <v>4</v>
      </c>
    </row>
    <row r="1528" spans="1:5" x14ac:dyDescent="0.25">
      <c r="A1528">
        <v>2732</v>
      </c>
      <c r="D1528" s="1">
        <v>3</v>
      </c>
      <c r="E1528" s="3">
        <v>4</v>
      </c>
    </row>
    <row r="1529" spans="1:5" x14ac:dyDescent="0.25">
      <c r="A1529">
        <v>2733</v>
      </c>
      <c r="D1529" s="1">
        <v>3</v>
      </c>
    </row>
    <row r="1530" spans="1:5" x14ac:dyDescent="0.25">
      <c r="A1530">
        <v>2734</v>
      </c>
      <c r="B1530" s="4">
        <v>1</v>
      </c>
      <c r="D1530" s="1">
        <v>3</v>
      </c>
    </row>
    <row r="1531" spans="1:5" x14ac:dyDescent="0.25">
      <c r="A1531">
        <v>2735</v>
      </c>
      <c r="B1531" s="4">
        <v>1</v>
      </c>
      <c r="D1531" s="1">
        <v>3</v>
      </c>
    </row>
    <row r="1532" spans="1:5" x14ac:dyDescent="0.25">
      <c r="A1532">
        <v>2736</v>
      </c>
      <c r="B1532" s="4">
        <v>1</v>
      </c>
      <c r="D1532" s="1">
        <v>3</v>
      </c>
    </row>
    <row r="1533" spans="1:5" x14ac:dyDescent="0.25">
      <c r="A1533">
        <v>2737</v>
      </c>
      <c r="B1533" s="4">
        <v>1</v>
      </c>
      <c r="D1533" s="1">
        <v>3</v>
      </c>
    </row>
    <row r="1534" spans="1:5" x14ac:dyDescent="0.25">
      <c r="A1534">
        <v>2738</v>
      </c>
      <c r="B1534" s="4">
        <v>1</v>
      </c>
      <c r="D1534" s="1">
        <v>3</v>
      </c>
    </row>
    <row r="1535" spans="1:5" x14ac:dyDescent="0.25">
      <c r="A1535">
        <v>2739</v>
      </c>
      <c r="B1535" s="4">
        <v>1</v>
      </c>
      <c r="D1535" s="1">
        <v>3</v>
      </c>
    </row>
    <row r="1536" spans="1:5" x14ac:dyDescent="0.25">
      <c r="A1536">
        <v>2740</v>
      </c>
      <c r="B1536" s="4">
        <v>1</v>
      </c>
      <c r="D1536" s="1">
        <v>3</v>
      </c>
    </row>
    <row r="1537" spans="1:5" x14ac:dyDescent="0.25">
      <c r="A1537">
        <v>2741</v>
      </c>
      <c r="B1537" s="4">
        <v>1</v>
      </c>
      <c r="D1537" s="1">
        <v>3</v>
      </c>
    </row>
    <row r="1538" spans="1:5" x14ac:dyDescent="0.25">
      <c r="A1538">
        <v>2742</v>
      </c>
      <c r="B1538" s="4">
        <v>1</v>
      </c>
      <c r="D1538" s="1">
        <v>3</v>
      </c>
    </row>
    <row r="1539" spans="1:5" x14ac:dyDescent="0.25">
      <c r="A1539">
        <v>2743</v>
      </c>
      <c r="B1539" s="4">
        <v>1</v>
      </c>
      <c r="D1539" s="1">
        <v>3</v>
      </c>
    </row>
    <row r="1540" spans="1:5" x14ac:dyDescent="0.25">
      <c r="A1540">
        <v>2744</v>
      </c>
      <c r="B1540" s="4">
        <v>1</v>
      </c>
      <c r="D1540" s="1">
        <v>3</v>
      </c>
    </row>
    <row r="1541" spans="1:5" x14ac:dyDescent="0.25">
      <c r="A1541">
        <v>2745</v>
      </c>
      <c r="B1541" s="4">
        <v>1</v>
      </c>
      <c r="D1541" s="1">
        <v>3</v>
      </c>
    </row>
    <row r="1542" spans="1:5" x14ac:dyDescent="0.25">
      <c r="A1542">
        <v>2746</v>
      </c>
      <c r="B1542" s="4">
        <v>1</v>
      </c>
      <c r="D1542" s="1">
        <v>3</v>
      </c>
    </row>
    <row r="1543" spans="1:5" x14ac:dyDescent="0.25">
      <c r="A1543">
        <v>2747</v>
      </c>
      <c r="B1543" s="4">
        <v>1</v>
      </c>
      <c r="C1543" s="2">
        <v>2</v>
      </c>
    </row>
    <row r="1544" spans="1:5" x14ac:dyDescent="0.25">
      <c r="A1544">
        <v>2748</v>
      </c>
      <c r="C1544" s="2">
        <v>2</v>
      </c>
    </row>
    <row r="1545" spans="1:5" x14ac:dyDescent="0.25">
      <c r="A1545">
        <v>2749</v>
      </c>
      <c r="C1545" s="2">
        <v>2</v>
      </c>
    </row>
    <row r="1546" spans="1:5" x14ac:dyDescent="0.25">
      <c r="A1546">
        <v>2750</v>
      </c>
      <c r="C1546" s="2">
        <v>2</v>
      </c>
      <c r="E1546" s="3">
        <v>4</v>
      </c>
    </row>
    <row r="1547" spans="1:5" x14ac:dyDescent="0.25">
      <c r="A1547">
        <v>2751</v>
      </c>
      <c r="C1547" s="2">
        <v>2</v>
      </c>
      <c r="E1547" s="3">
        <v>4</v>
      </c>
    </row>
    <row r="1548" spans="1:5" x14ac:dyDescent="0.25">
      <c r="A1548">
        <v>2752</v>
      </c>
      <c r="C1548" s="2">
        <v>2</v>
      </c>
      <c r="E1548" s="3">
        <v>4</v>
      </c>
    </row>
    <row r="1549" spans="1:5" x14ac:dyDescent="0.25">
      <c r="A1549">
        <v>2753</v>
      </c>
      <c r="C1549" s="2">
        <v>2</v>
      </c>
      <c r="E1549" s="3">
        <v>4</v>
      </c>
    </row>
    <row r="1550" spans="1:5" x14ac:dyDescent="0.25">
      <c r="A1550">
        <v>2754</v>
      </c>
      <c r="C1550" s="2">
        <v>2</v>
      </c>
      <c r="E1550" s="3">
        <v>4</v>
      </c>
    </row>
    <row r="1551" spans="1:5" x14ac:dyDescent="0.25">
      <c r="A1551">
        <v>2755</v>
      </c>
      <c r="C1551" s="2">
        <v>2</v>
      </c>
      <c r="E1551" s="3">
        <v>4</v>
      </c>
    </row>
    <row r="1552" spans="1:5" x14ac:dyDescent="0.25">
      <c r="A1552">
        <v>2756</v>
      </c>
      <c r="C1552" s="2">
        <v>2</v>
      </c>
      <c r="E1552" s="3">
        <v>4</v>
      </c>
    </row>
    <row r="1553" spans="1:5" x14ac:dyDescent="0.25">
      <c r="A1553">
        <v>2757</v>
      </c>
      <c r="C1553" s="2">
        <v>2</v>
      </c>
      <c r="E1553" s="3">
        <v>4</v>
      </c>
    </row>
    <row r="1554" spans="1:5" x14ac:dyDescent="0.25">
      <c r="A1554">
        <v>2758</v>
      </c>
      <c r="C1554" s="2">
        <v>2</v>
      </c>
      <c r="E1554" s="3">
        <v>4</v>
      </c>
    </row>
    <row r="1555" spans="1:5" x14ac:dyDescent="0.25">
      <c r="A1555">
        <v>2759</v>
      </c>
      <c r="C1555" s="2">
        <v>2</v>
      </c>
      <c r="E1555" s="3">
        <v>4</v>
      </c>
    </row>
    <row r="1556" spans="1:5" x14ac:dyDescent="0.25">
      <c r="A1556">
        <v>2760</v>
      </c>
      <c r="C1556" s="2">
        <v>2</v>
      </c>
      <c r="E1556" s="3">
        <v>4</v>
      </c>
    </row>
    <row r="1557" spans="1:5" x14ac:dyDescent="0.25">
      <c r="A1557">
        <v>2761</v>
      </c>
      <c r="C1557" s="2">
        <v>2</v>
      </c>
      <c r="E1557" s="3">
        <v>4</v>
      </c>
    </row>
    <row r="1558" spans="1:5" x14ac:dyDescent="0.25">
      <c r="A1558">
        <v>2762</v>
      </c>
      <c r="E1558" s="3">
        <v>4</v>
      </c>
    </row>
    <row r="1559" spans="1:5" x14ac:dyDescent="0.25">
      <c r="A1559">
        <v>2763</v>
      </c>
      <c r="E1559" s="3">
        <v>4</v>
      </c>
    </row>
    <row r="1560" spans="1:5" x14ac:dyDescent="0.25">
      <c r="A1560">
        <v>2764</v>
      </c>
      <c r="E1560" s="3">
        <v>4</v>
      </c>
    </row>
    <row r="1561" spans="1:5" x14ac:dyDescent="0.25">
      <c r="A1561">
        <v>2765</v>
      </c>
      <c r="E1561" s="3">
        <v>4</v>
      </c>
    </row>
    <row r="1562" spans="1:5" x14ac:dyDescent="0.25">
      <c r="A1562">
        <v>2766</v>
      </c>
      <c r="E1562" s="3">
        <v>4</v>
      </c>
    </row>
    <row r="1563" spans="1:5" x14ac:dyDescent="0.25">
      <c r="A1563">
        <v>2767</v>
      </c>
      <c r="B1563" s="4">
        <v>1</v>
      </c>
    </row>
    <row r="1564" spans="1:5" x14ac:dyDescent="0.25">
      <c r="A1564">
        <v>2768</v>
      </c>
      <c r="B1564" s="4">
        <v>1</v>
      </c>
    </row>
    <row r="1565" spans="1:5" x14ac:dyDescent="0.25">
      <c r="A1565">
        <v>2769</v>
      </c>
      <c r="B1565" s="4">
        <v>1</v>
      </c>
    </row>
    <row r="1566" spans="1:5" x14ac:dyDescent="0.25">
      <c r="A1566">
        <v>2770</v>
      </c>
      <c r="B1566" s="4">
        <v>1</v>
      </c>
      <c r="D1566" s="1">
        <v>3</v>
      </c>
    </row>
    <row r="1567" spans="1:5" x14ac:dyDescent="0.25">
      <c r="A1567">
        <v>2771</v>
      </c>
      <c r="B1567" s="4">
        <v>1</v>
      </c>
      <c r="D1567" s="1">
        <v>3</v>
      </c>
    </row>
    <row r="1568" spans="1:5" x14ac:dyDescent="0.25">
      <c r="A1568">
        <v>2772</v>
      </c>
      <c r="B1568" s="4">
        <v>1</v>
      </c>
      <c r="D1568" s="1">
        <v>3</v>
      </c>
    </row>
    <row r="1569" spans="1:5" x14ac:dyDescent="0.25">
      <c r="A1569">
        <v>2773</v>
      </c>
      <c r="B1569" s="4">
        <v>1</v>
      </c>
      <c r="D1569" s="1">
        <v>3</v>
      </c>
    </row>
    <row r="1570" spans="1:5" x14ac:dyDescent="0.25">
      <c r="A1570">
        <v>2774</v>
      </c>
      <c r="B1570" s="4">
        <v>1</v>
      </c>
      <c r="D1570" s="1">
        <v>3</v>
      </c>
    </row>
    <row r="1571" spans="1:5" x14ac:dyDescent="0.25">
      <c r="A1571">
        <v>2775</v>
      </c>
      <c r="B1571" s="4">
        <v>1</v>
      </c>
      <c r="D1571" s="1">
        <v>3</v>
      </c>
    </row>
    <row r="1572" spans="1:5" x14ac:dyDescent="0.25">
      <c r="A1572">
        <v>2776</v>
      </c>
      <c r="B1572" s="4">
        <v>1</v>
      </c>
      <c r="D1572" s="1">
        <v>3</v>
      </c>
    </row>
    <row r="1573" spans="1:5" x14ac:dyDescent="0.25">
      <c r="A1573">
        <v>2777</v>
      </c>
      <c r="B1573" s="4">
        <v>1</v>
      </c>
      <c r="D1573" s="1">
        <v>3</v>
      </c>
    </row>
    <row r="1574" spans="1:5" x14ac:dyDescent="0.25">
      <c r="A1574">
        <v>2778</v>
      </c>
      <c r="B1574" s="4">
        <v>1</v>
      </c>
      <c r="D1574" s="1">
        <v>3</v>
      </c>
    </row>
    <row r="1575" spans="1:5" x14ac:dyDescent="0.25">
      <c r="A1575">
        <v>2779</v>
      </c>
      <c r="B1575" s="4">
        <v>1</v>
      </c>
      <c r="D1575" s="1">
        <v>3</v>
      </c>
    </row>
    <row r="1576" spans="1:5" x14ac:dyDescent="0.25">
      <c r="A1576">
        <v>2780</v>
      </c>
      <c r="D1576" s="1">
        <v>3</v>
      </c>
    </row>
    <row r="1577" spans="1:5" x14ac:dyDescent="0.25">
      <c r="A1577">
        <v>2781</v>
      </c>
      <c r="D1577" s="1">
        <v>3</v>
      </c>
    </row>
    <row r="1578" spans="1:5" x14ac:dyDescent="0.25">
      <c r="A1578">
        <v>2782</v>
      </c>
      <c r="C1578" s="2">
        <v>2</v>
      </c>
      <c r="D1578" s="1">
        <v>3</v>
      </c>
    </row>
    <row r="1579" spans="1:5" x14ac:dyDescent="0.25">
      <c r="A1579">
        <v>2783</v>
      </c>
      <c r="C1579" s="2">
        <v>2</v>
      </c>
      <c r="D1579" s="1">
        <v>3</v>
      </c>
      <c r="E1579" s="3">
        <v>4</v>
      </c>
    </row>
    <row r="1580" spans="1:5" x14ac:dyDescent="0.25">
      <c r="A1580">
        <v>2784</v>
      </c>
      <c r="C1580" s="2">
        <v>2</v>
      </c>
      <c r="D1580" s="1">
        <v>3</v>
      </c>
      <c r="E1580" s="3">
        <v>4</v>
      </c>
    </row>
    <row r="1581" spans="1:5" x14ac:dyDescent="0.25">
      <c r="A1581">
        <v>2785</v>
      </c>
      <c r="C1581" s="2">
        <v>2</v>
      </c>
      <c r="D1581" s="1">
        <v>3</v>
      </c>
      <c r="E1581" s="3">
        <v>4</v>
      </c>
    </row>
    <row r="1582" spans="1:5" x14ac:dyDescent="0.25">
      <c r="A1582">
        <v>2786</v>
      </c>
      <c r="C1582" s="2">
        <v>2</v>
      </c>
      <c r="E1582" s="3">
        <v>4</v>
      </c>
    </row>
    <row r="1583" spans="1:5" x14ac:dyDescent="0.25">
      <c r="A1583">
        <v>2787</v>
      </c>
      <c r="C1583" s="2">
        <v>2</v>
      </c>
      <c r="E1583" s="3">
        <v>4</v>
      </c>
    </row>
    <row r="1584" spans="1:5" x14ac:dyDescent="0.25">
      <c r="A1584">
        <v>2788</v>
      </c>
      <c r="C1584" s="2">
        <v>2</v>
      </c>
      <c r="E1584" s="3">
        <v>4</v>
      </c>
    </row>
    <row r="1585" spans="1:5" x14ac:dyDescent="0.25">
      <c r="A1585">
        <v>2789</v>
      </c>
      <c r="C1585" s="2">
        <v>2</v>
      </c>
      <c r="E1585" s="3">
        <v>4</v>
      </c>
    </row>
    <row r="1586" spans="1:5" x14ac:dyDescent="0.25">
      <c r="A1586">
        <v>2790</v>
      </c>
      <c r="C1586" s="2">
        <v>2</v>
      </c>
      <c r="E1586" s="3">
        <v>4</v>
      </c>
    </row>
    <row r="1587" spans="1:5" x14ac:dyDescent="0.25">
      <c r="A1587">
        <v>2791</v>
      </c>
      <c r="C1587" s="2">
        <v>2</v>
      </c>
      <c r="E1587" s="3">
        <v>4</v>
      </c>
    </row>
    <row r="1588" spans="1:5" x14ac:dyDescent="0.25">
      <c r="A1588">
        <v>2792</v>
      </c>
      <c r="C1588" s="2">
        <v>2</v>
      </c>
      <c r="E1588" s="3">
        <v>4</v>
      </c>
    </row>
    <row r="1589" spans="1:5" x14ac:dyDescent="0.25">
      <c r="A1589">
        <v>2793</v>
      </c>
      <c r="C1589" s="2">
        <v>2</v>
      </c>
      <c r="E1589" s="3">
        <v>4</v>
      </c>
    </row>
    <row r="1590" spans="1:5" x14ac:dyDescent="0.25">
      <c r="A1590">
        <v>2794</v>
      </c>
      <c r="C1590" s="2">
        <v>2</v>
      </c>
      <c r="E1590" s="3">
        <v>4</v>
      </c>
    </row>
    <row r="1591" spans="1:5" x14ac:dyDescent="0.25">
      <c r="A1591">
        <v>2795</v>
      </c>
      <c r="C1591" s="2">
        <v>2</v>
      </c>
      <c r="E1591" s="3">
        <v>4</v>
      </c>
    </row>
    <row r="1592" spans="1:5" x14ac:dyDescent="0.25">
      <c r="A1592">
        <v>2796</v>
      </c>
      <c r="C1592" s="2">
        <v>2</v>
      </c>
      <c r="E1592" s="3">
        <v>4</v>
      </c>
    </row>
    <row r="1593" spans="1:5" x14ac:dyDescent="0.25">
      <c r="A1593">
        <v>2797</v>
      </c>
      <c r="E1593" s="3">
        <v>4</v>
      </c>
    </row>
    <row r="1594" spans="1:5" x14ac:dyDescent="0.25">
      <c r="A1594">
        <v>2798</v>
      </c>
      <c r="E1594" s="3">
        <v>4</v>
      </c>
    </row>
    <row r="1595" spans="1:5" x14ac:dyDescent="0.25">
      <c r="A1595">
        <v>2799</v>
      </c>
    </row>
    <row r="1596" spans="1:5" x14ac:dyDescent="0.25">
      <c r="A1596">
        <v>2800</v>
      </c>
    </row>
    <row r="1597" spans="1:5" x14ac:dyDescent="0.25">
      <c r="A1597">
        <v>2801</v>
      </c>
    </row>
    <row r="1598" spans="1:5" x14ac:dyDescent="0.25">
      <c r="A1598">
        <v>2802</v>
      </c>
      <c r="B1598" s="4">
        <v>1</v>
      </c>
    </row>
    <row r="1599" spans="1:5" x14ac:dyDescent="0.25">
      <c r="A1599">
        <v>2803</v>
      </c>
      <c r="B1599" s="4">
        <v>1</v>
      </c>
    </row>
    <row r="1600" spans="1:5" x14ac:dyDescent="0.25">
      <c r="A1600">
        <v>2804</v>
      </c>
      <c r="B1600" s="4">
        <v>1</v>
      </c>
    </row>
    <row r="1601" spans="1:5" x14ac:dyDescent="0.25">
      <c r="A1601">
        <v>2805</v>
      </c>
      <c r="B1601" s="4">
        <v>1</v>
      </c>
      <c r="D1601" s="1">
        <v>3</v>
      </c>
    </row>
    <row r="1602" spans="1:5" x14ac:dyDescent="0.25">
      <c r="A1602">
        <v>2806</v>
      </c>
      <c r="B1602" s="4">
        <v>1</v>
      </c>
      <c r="D1602" s="1">
        <v>3</v>
      </c>
    </row>
    <row r="1603" spans="1:5" x14ac:dyDescent="0.25">
      <c r="A1603">
        <v>2807</v>
      </c>
      <c r="B1603" s="4">
        <v>1</v>
      </c>
      <c r="D1603" s="1">
        <v>3</v>
      </c>
    </row>
    <row r="1604" spans="1:5" x14ac:dyDescent="0.25">
      <c r="A1604">
        <v>2808</v>
      </c>
      <c r="B1604" s="4">
        <v>1</v>
      </c>
      <c r="D1604" s="1">
        <v>3</v>
      </c>
    </row>
    <row r="1605" spans="1:5" x14ac:dyDescent="0.25">
      <c r="A1605">
        <v>2809</v>
      </c>
      <c r="B1605" s="4">
        <v>1</v>
      </c>
      <c r="D1605" s="1">
        <v>3</v>
      </c>
    </row>
    <row r="1606" spans="1:5" x14ac:dyDescent="0.25">
      <c r="A1606">
        <v>2810</v>
      </c>
      <c r="B1606" s="4">
        <v>1</v>
      </c>
      <c r="D1606" s="1">
        <v>3</v>
      </c>
    </row>
    <row r="1607" spans="1:5" x14ac:dyDescent="0.25">
      <c r="A1607">
        <v>2811</v>
      </c>
      <c r="B1607" s="4">
        <v>1</v>
      </c>
      <c r="D1607" s="1">
        <v>3</v>
      </c>
    </row>
    <row r="1608" spans="1:5" x14ac:dyDescent="0.25">
      <c r="A1608">
        <v>2812</v>
      </c>
      <c r="B1608" s="4">
        <v>1</v>
      </c>
      <c r="D1608" s="1">
        <v>3</v>
      </c>
    </row>
    <row r="1609" spans="1:5" x14ac:dyDescent="0.25">
      <c r="A1609">
        <v>2813</v>
      </c>
      <c r="B1609" s="4">
        <v>1</v>
      </c>
      <c r="D1609" s="1">
        <v>3</v>
      </c>
    </row>
    <row r="1610" spans="1:5" x14ac:dyDescent="0.25">
      <c r="A1610">
        <v>2814</v>
      </c>
      <c r="B1610" s="4">
        <v>1</v>
      </c>
      <c r="D1610" s="1">
        <v>3</v>
      </c>
    </row>
    <row r="1611" spans="1:5" x14ac:dyDescent="0.25">
      <c r="A1611">
        <v>2815</v>
      </c>
      <c r="B1611" s="4">
        <v>1</v>
      </c>
      <c r="D1611" s="1">
        <v>3</v>
      </c>
    </row>
    <row r="1612" spans="1:5" x14ac:dyDescent="0.25">
      <c r="A1612">
        <v>2816</v>
      </c>
      <c r="B1612" s="4">
        <v>1</v>
      </c>
      <c r="D1612" s="1">
        <v>3</v>
      </c>
    </row>
    <row r="1613" spans="1:5" x14ac:dyDescent="0.25">
      <c r="A1613">
        <v>2817</v>
      </c>
      <c r="B1613" s="4">
        <v>1</v>
      </c>
      <c r="D1613" s="1">
        <v>3</v>
      </c>
    </row>
    <row r="1614" spans="1:5" x14ac:dyDescent="0.25">
      <c r="A1614">
        <v>2818</v>
      </c>
      <c r="D1614" s="1">
        <v>3</v>
      </c>
      <c r="E1614" s="3">
        <v>4</v>
      </c>
    </row>
    <row r="1615" spans="1:5" x14ac:dyDescent="0.25">
      <c r="A1615">
        <v>2819</v>
      </c>
      <c r="D1615" s="1">
        <v>3</v>
      </c>
      <c r="E1615" s="3">
        <v>4</v>
      </c>
    </row>
    <row r="1616" spans="1:5" x14ac:dyDescent="0.25">
      <c r="A1616">
        <v>2820</v>
      </c>
      <c r="C1616" s="2">
        <v>2</v>
      </c>
      <c r="D1616" s="1">
        <v>3</v>
      </c>
      <c r="E1616" s="3">
        <v>4</v>
      </c>
    </row>
    <row r="1617" spans="1:5" x14ac:dyDescent="0.25">
      <c r="A1617">
        <v>2821</v>
      </c>
      <c r="C1617" s="2">
        <v>2</v>
      </c>
      <c r="E1617" s="3">
        <v>4</v>
      </c>
    </row>
    <row r="1618" spans="1:5" x14ac:dyDescent="0.25">
      <c r="A1618">
        <v>2822</v>
      </c>
      <c r="C1618" s="2">
        <v>2</v>
      </c>
      <c r="E1618" s="3">
        <v>4</v>
      </c>
    </row>
    <row r="1619" spans="1:5" x14ac:dyDescent="0.25">
      <c r="A1619">
        <v>2823</v>
      </c>
      <c r="C1619" s="2">
        <v>2</v>
      </c>
      <c r="E1619" s="3">
        <v>4</v>
      </c>
    </row>
    <row r="1620" spans="1:5" x14ac:dyDescent="0.25">
      <c r="A1620">
        <v>2824</v>
      </c>
      <c r="C1620" s="2">
        <v>2</v>
      </c>
      <c r="E1620" s="3">
        <v>4</v>
      </c>
    </row>
    <row r="1621" spans="1:5" x14ac:dyDescent="0.25">
      <c r="A1621">
        <v>2825</v>
      </c>
      <c r="C1621" s="2">
        <v>2</v>
      </c>
      <c r="E1621" s="3">
        <v>4</v>
      </c>
    </row>
    <row r="1622" spans="1:5" x14ac:dyDescent="0.25">
      <c r="A1622">
        <v>2826</v>
      </c>
      <c r="C1622" s="2">
        <v>2</v>
      </c>
      <c r="E1622" s="3">
        <v>4</v>
      </c>
    </row>
    <row r="1623" spans="1:5" x14ac:dyDescent="0.25">
      <c r="A1623">
        <v>2827</v>
      </c>
      <c r="C1623" s="2">
        <v>2</v>
      </c>
      <c r="E1623" s="3">
        <v>4</v>
      </c>
    </row>
    <row r="1624" spans="1:5" x14ac:dyDescent="0.25">
      <c r="A1624">
        <v>2828</v>
      </c>
      <c r="C1624" s="2">
        <v>2</v>
      </c>
      <c r="E1624" s="3">
        <v>4</v>
      </c>
    </row>
    <row r="1625" spans="1:5" x14ac:dyDescent="0.25">
      <c r="A1625">
        <v>2829</v>
      </c>
      <c r="C1625" s="2">
        <v>2</v>
      </c>
      <c r="E1625" s="3">
        <v>4</v>
      </c>
    </row>
    <row r="1626" spans="1:5" x14ac:dyDescent="0.25">
      <c r="A1626">
        <v>2830</v>
      </c>
      <c r="C1626" s="2">
        <v>2</v>
      </c>
      <c r="E1626" s="3">
        <v>4</v>
      </c>
    </row>
    <row r="1627" spans="1:5" x14ac:dyDescent="0.25">
      <c r="A1627">
        <v>2831</v>
      </c>
      <c r="C1627" s="2">
        <v>2</v>
      </c>
      <c r="E1627" s="3">
        <v>4</v>
      </c>
    </row>
    <row r="1628" spans="1:5" x14ac:dyDescent="0.25">
      <c r="A1628">
        <v>2832</v>
      </c>
      <c r="C1628" s="2">
        <v>2</v>
      </c>
      <c r="E1628" s="3">
        <v>4</v>
      </c>
    </row>
    <row r="1629" spans="1:5" x14ac:dyDescent="0.25">
      <c r="A1629">
        <v>2833</v>
      </c>
      <c r="C1629" s="2">
        <v>2</v>
      </c>
      <c r="E1629" s="3">
        <v>4</v>
      </c>
    </row>
    <row r="1630" spans="1:5" x14ac:dyDescent="0.25">
      <c r="A1630">
        <v>2834</v>
      </c>
      <c r="E1630" s="3">
        <v>4</v>
      </c>
    </row>
    <row r="1631" spans="1:5" x14ac:dyDescent="0.25">
      <c r="A1631">
        <v>2835</v>
      </c>
    </row>
    <row r="1632" spans="1:5" x14ac:dyDescent="0.25">
      <c r="A1632">
        <v>2836</v>
      </c>
    </row>
    <row r="1633" spans="1:4" x14ac:dyDescent="0.25">
      <c r="A1633">
        <v>2837</v>
      </c>
    </row>
    <row r="1634" spans="1:4" x14ac:dyDescent="0.25">
      <c r="A1634">
        <v>2838</v>
      </c>
    </row>
    <row r="1635" spans="1:4" x14ac:dyDescent="0.25">
      <c r="A1635">
        <v>2839</v>
      </c>
      <c r="B1635" s="4">
        <v>1</v>
      </c>
      <c r="D1635" s="1">
        <v>3</v>
      </c>
    </row>
    <row r="1636" spans="1:4" x14ac:dyDescent="0.25">
      <c r="A1636">
        <v>2840</v>
      </c>
      <c r="B1636" s="4">
        <v>1</v>
      </c>
      <c r="D1636" s="1">
        <v>3</v>
      </c>
    </row>
    <row r="1637" spans="1:4" x14ac:dyDescent="0.25">
      <c r="A1637">
        <v>2841</v>
      </c>
      <c r="B1637" s="4">
        <v>1</v>
      </c>
      <c r="D1637" s="1">
        <v>3</v>
      </c>
    </row>
    <row r="1638" spans="1:4" x14ac:dyDescent="0.25">
      <c r="A1638">
        <v>2842</v>
      </c>
      <c r="B1638" s="4">
        <v>1</v>
      </c>
      <c r="D1638" s="1">
        <v>3</v>
      </c>
    </row>
    <row r="1639" spans="1:4" x14ac:dyDescent="0.25">
      <c r="A1639">
        <v>2843</v>
      </c>
      <c r="B1639" s="4">
        <v>1</v>
      </c>
      <c r="D1639" s="1">
        <v>3</v>
      </c>
    </row>
    <row r="1640" spans="1:4" x14ac:dyDescent="0.25">
      <c r="A1640">
        <v>2844</v>
      </c>
      <c r="B1640" s="4">
        <v>1</v>
      </c>
      <c r="D1640" s="1">
        <v>3</v>
      </c>
    </row>
    <row r="1641" spans="1:4" x14ac:dyDescent="0.25">
      <c r="A1641">
        <v>2845</v>
      </c>
      <c r="B1641" s="4">
        <v>1</v>
      </c>
      <c r="D1641" s="1">
        <v>3</v>
      </c>
    </row>
    <row r="1642" spans="1:4" x14ac:dyDescent="0.25">
      <c r="A1642">
        <v>2846</v>
      </c>
      <c r="B1642" s="4">
        <v>1</v>
      </c>
      <c r="D1642" s="1">
        <v>3</v>
      </c>
    </row>
    <row r="1643" spans="1:4" x14ac:dyDescent="0.25">
      <c r="A1643">
        <v>2847</v>
      </c>
      <c r="B1643" s="4">
        <v>1</v>
      </c>
      <c r="D1643" s="1">
        <v>3</v>
      </c>
    </row>
    <row r="1644" spans="1:4" x14ac:dyDescent="0.25">
      <c r="A1644">
        <v>2848</v>
      </c>
      <c r="B1644" s="4">
        <v>1</v>
      </c>
      <c r="D1644" s="1">
        <v>3</v>
      </c>
    </row>
    <row r="1645" spans="1:4" x14ac:dyDescent="0.25">
      <c r="A1645">
        <v>2849</v>
      </c>
      <c r="B1645" s="4">
        <v>1</v>
      </c>
      <c r="D1645" s="1">
        <v>3</v>
      </c>
    </row>
    <row r="1646" spans="1:4" x14ac:dyDescent="0.25">
      <c r="A1646">
        <v>2850</v>
      </c>
      <c r="B1646" s="4">
        <v>1</v>
      </c>
      <c r="D1646" s="1">
        <v>3</v>
      </c>
    </row>
    <row r="1647" spans="1:4" x14ac:dyDescent="0.25">
      <c r="A1647">
        <v>2851</v>
      </c>
      <c r="B1647" s="4">
        <v>1</v>
      </c>
      <c r="D1647" s="1">
        <v>3</v>
      </c>
    </row>
    <row r="1648" spans="1:4" x14ac:dyDescent="0.25">
      <c r="A1648">
        <v>2852</v>
      </c>
      <c r="B1648" s="4">
        <v>1</v>
      </c>
      <c r="D1648" s="1">
        <v>3</v>
      </c>
    </row>
    <row r="1649" spans="1:5" x14ac:dyDescent="0.25">
      <c r="A1649">
        <v>2853</v>
      </c>
      <c r="B1649" s="4">
        <v>1</v>
      </c>
      <c r="D1649" s="1">
        <v>3</v>
      </c>
    </row>
    <row r="1650" spans="1:5" x14ac:dyDescent="0.25">
      <c r="A1650">
        <v>2854</v>
      </c>
    </row>
    <row r="1651" spans="1:5" x14ac:dyDescent="0.25">
      <c r="A1651">
        <v>2855</v>
      </c>
      <c r="E1651" s="3">
        <v>4</v>
      </c>
    </row>
    <row r="1652" spans="1:5" x14ac:dyDescent="0.25">
      <c r="A1652">
        <v>2856</v>
      </c>
      <c r="C1652" s="2">
        <v>2</v>
      </c>
      <c r="E1652" s="3">
        <v>4</v>
      </c>
    </row>
    <row r="1653" spans="1:5" x14ac:dyDescent="0.25">
      <c r="A1653">
        <v>2857</v>
      </c>
      <c r="C1653" s="2">
        <v>2</v>
      </c>
      <c r="E1653" s="3">
        <v>4</v>
      </c>
    </row>
    <row r="1654" spans="1:5" x14ac:dyDescent="0.25">
      <c r="A1654">
        <v>2858</v>
      </c>
      <c r="C1654" s="2">
        <v>2</v>
      </c>
      <c r="E1654" s="3">
        <v>4</v>
      </c>
    </row>
    <row r="1655" spans="1:5" x14ac:dyDescent="0.25">
      <c r="A1655">
        <v>2859</v>
      </c>
      <c r="C1655" s="2">
        <v>2</v>
      </c>
      <c r="E1655" s="3">
        <v>4</v>
      </c>
    </row>
    <row r="1656" spans="1:5" x14ac:dyDescent="0.25">
      <c r="A1656">
        <v>2860</v>
      </c>
      <c r="C1656" s="2">
        <v>2</v>
      </c>
      <c r="E1656" s="3">
        <v>4</v>
      </c>
    </row>
    <row r="1657" spans="1:5" x14ac:dyDescent="0.25">
      <c r="A1657">
        <v>2861</v>
      </c>
      <c r="C1657" s="2">
        <v>2</v>
      </c>
      <c r="E1657" s="3">
        <v>4</v>
      </c>
    </row>
    <row r="1658" spans="1:5" x14ac:dyDescent="0.25">
      <c r="A1658">
        <v>2862</v>
      </c>
      <c r="C1658" s="2">
        <v>2</v>
      </c>
      <c r="E1658" s="3">
        <v>4</v>
      </c>
    </row>
    <row r="1659" spans="1:5" x14ac:dyDescent="0.25">
      <c r="A1659">
        <v>2863</v>
      </c>
      <c r="C1659" s="2">
        <v>2</v>
      </c>
      <c r="E1659" s="3">
        <v>4</v>
      </c>
    </row>
    <row r="1660" spans="1:5" x14ac:dyDescent="0.25">
      <c r="A1660">
        <v>2864</v>
      </c>
      <c r="C1660" s="2">
        <v>2</v>
      </c>
      <c r="E1660" s="3">
        <v>4</v>
      </c>
    </row>
    <row r="1661" spans="1:5" x14ac:dyDescent="0.25">
      <c r="A1661">
        <v>2865</v>
      </c>
      <c r="C1661" s="2">
        <v>2</v>
      </c>
      <c r="E1661" s="3">
        <v>4</v>
      </c>
    </row>
    <row r="1662" spans="1:5" x14ac:dyDescent="0.25">
      <c r="A1662">
        <v>2866</v>
      </c>
      <c r="C1662" s="2">
        <v>2</v>
      </c>
      <c r="E1662" s="3">
        <v>4</v>
      </c>
    </row>
    <row r="1663" spans="1:5" x14ac:dyDescent="0.25">
      <c r="A1663">
        <v>2867</v>
      </c>
      <c r="C1663" s="2">
        <v>2</v>
      </c>
      <c r="E1663" s="3">
        <v>4</v>
      </c>
    </row>
    <row r="1664" spans="1:5" x14ac:dyDescent="0.25">
      <c r="A1664">
        <v>2868</v>
      </c>
      <c r="C1664" s="2">
        <v>2</v>
      </c>
      <c r="E1664" s="3">
        <v>4</v>
      </c>
    </row>
    <row r="1665" spans="1:5" x14ac:dyDescent="0.25">
      <c r="A1665">
        <v>2869</v>
      </c>
      <c r="C1665" s="2">
        <v>2</v>
      </c>
      <c r="E1665" s="3">
        <v>4</v>
      </c>
    </row>
    <row r="1666" spans="1:5" x14ac:dyDescent="0.25">
      <c r="A1666">
        <v>2870</v>
      </c>
    </row>
    <row r="1667" spans="1:5" x14ac:dyDescent="0.25">
      <c r="A1667">
        <v>2871</v>
      </c>
    </row>
    <row r="1668" spans="1:5" x14ac:dyDescent="0.25">
      <c r="A1668">
        <v>2872</v>
      </c>
    </row>
    <row r="1669" spans="1:5" x14ac:dyDescent="0.25">
      <c r="A1669">
        <v>2873</v>
      </c>
    </row>
    <row r="1670" spans="1:5" x14ac:dyDescent="0.25">
      <c r="A1670">
        <v>2874</v>
      </c>
    </row>
    <row r="1671" spans="1:5" x14ac:dyDescent="0.25">
      <c r="A1671">
        <v>2875</v>
      </c>
      <c r="D1671" s="1">
        <v>3</v>
      </c>
    </row>
    <row r="1672" spans="1:5" x14ac:dyDescent="0.25">
      <c r="A1672">
        <v>2876</v>
      </c>
      <c r="D1672" s="1">
        <v>3</v>
      </c>
    </row>
    <row r="1673" spans="1:5" x14ac:dyDescent="0.25">
      <c r="A1673">
        <v>2877</v>
      </c>
      <c r="B1673" s="4">
        <v>1</v>
      </c>
      <c r="D1673" s="1">
        <v>3</v>
      </c>
    </row>
    <row r="1674" spans="1:5" x14ac:dyDescent="0.25">
      <c r="A1674">
        <v>2878</v>
      </c>
      <c r="B1674" s="4">
        <v>1</v>
      </c>
      <c r="D1674" s="1">
        <v>3</v>
      </c>
    </row>
    <row r="1675" spans="1:5" x14ac:dyDescent="0.25">
      <c r="A1675">
        <v>2879</v>
      </c>
      <c r="B1675" s="4">
        <v>1</v>
      </c>
      <c r="D1675" s="1">
        <v>3</v>
      </c>
    </row>
    <row r="1676" spans="1:5" x14ac:dyDescent="0.25">
      <c r="A1676">
        <v>2880</v>
      </c>
      <c r="B1676" s="4">
        <v>1</v>
      </c>
      <c r="D1676" s="1">
        <v>3</v>
      </c>
    </row>
    <row r="1677" spans="1:5" x14ac:dyDescent="0.25">
      <c r="A1677">
        <v>2881</v>
      </c>
      <c r="B1677" s="4">
        <v>1</v>
      </c>
      <c r="D1677" s="1">
        <v>3</v>
      </c>
    </row>
    <row r="1678" spans="1:5" x14ac:dyDescent="0.25">
      <c r="A1678">
        <v>2882</v>
      </c>
      <c r="B1678" s="4">
        <v>1</v>
      </c>
      <c r="D1678" s="1">
        <v>3</v>
      </c>
    </row>
    <row r="1679" spans="1:5" x14ac:dyDescent="0.25">
      <c r="A1679">
        <v>2883</v>
      </c>
      <c r="B1679" s="4">
        <v>1</v>
      </c>
      <c r="D1679" s="1">
        <v>3</v>
      </c>
    </row>
    <row r="1680" spans="1:5" x14ac:dyDescent="0.25">
      <c r="A1680">
        <v>2884</v>
      </c>
      <c r="B1680" s="4">
        <v>1</v>
      </c>
      <c r="D1680" s="1">
        <v>3</v>
      </c>
    </row>
    <row r="1681" spans="1:5" x14ac:dyDescent="0.25">
      <c r="A1681">
        <v>2885</v>
      </c>
      <c r="B1681" s="4">
        <v>1</v>
      </c>
      <c r="D1681" s="1">
        <v>3</v>
      </c>
    </row>
    <row r="1682" spans="1:5" x14ac:dyDescent="0.25">
      <c r="A1682">
        <v>2886</v>
      </c>
      <c r="B1682" s="4">
        <v>1</v>
      </c>
      <c r="D1682" s="1">
        <v>3</v>
      </c>
    </row>
    <row r="1683" spans="1:5" x14ac:dyDescent="0.25">
      <c r="A1683">
        <v>2887</v>
      </c>
      <c r="B1683" s="4">
        <v>1</v>
      </c>
      <c r="D1683" s="1">
        <v>3</v>
      </c>
    </row>
    <row r="1684" spans="1:5" x14ac:dyDescent="0.25">
      <c r="A1684">
        <v>2888</v>
      </c>
      <c r="B1684" s="4">
        <v>1</v>
      </c>
      <c r="D1684" s="1">
        <v>3</v>
      </c>
    </row>
    <row r="1685" spans="1:5" x14ac:dyDescent="0.25">
      <c r="A1685">
        <v>2889</v>
      </c>
      <c r="B1685" s="4">
        <v>1</v>
      </c>
      <c r="D1685" s="1">
        <v>3</v>
      </c>
      <c r="E1685" s="3">
        <v>4</v>
      </c>
    </row>
    <row r="1686" spans="1:5" x14ac:dyDescent="0.25">
      <c r="A1686">
        <v>2890</v>
      </c>
      <c r="B1686" s="4">
        <v>1</v>
      </c>
      <c r="D1686" s="1">
        <v>3</v>
      </c>
      <c r="E1686" s="3">
        <v>4</v>
      </c>
    </row>
    <row r="1687" spans="1:5" x14ac:dyDescent="0.25">
      <c r="A1687">
        <v>2891</v>
      </c>
      <c r="B1687" s="4">
        <v>1</v>
      </c>
      <c r="E1687" s="3">
        <v>4</v>
      </c>
    </row>
    <row r="1688" spans="1:5" x14ac:dyDescent="0.25">
      <c r="A1688">
        <v>2892</v>
      </c>
      <c r="B1688" s="4">
        <v>1</v>
      </c>
      <c r="E1688" s="3">
        <v>4</v>
      </c>
    </row>
    <row r="1689" spans="1:5" x14ac:dyDescent="0.25">
      <c r="A1689">
        <v>2893</v>
      </c>
      <c r="E1689" s="3">
        <v>4</v>
      </c>
    </row>
    <row r="1690" spans="1:5" x14ac:dyDescent="0.25">
      <c r="A1690">
        <v>2894</v>
      </c>
      <c r="E1690" s="3">
        <v>4</v>
      </c>
    </row>
    <row r="1691" spans="1:5" x14ac:dyDescent="0.25">
      <c r="A1691">
        <v>2895</v>
      </c>
      <c r="E1691" s="3">
        <v>4</v>
      </c>
    </row>
    <row r="1692" spans="1:5" x14ac:dyDescent="0.25">
      <c r="A1692">
        <v>2896</v>
      </c>
      <c r="E1692" s="3">
        <v>4</v>
      </c>
    </row>
    <row r="1693" spans="1:5" x14ac:dyDescent="0.25">
      <c r="A1693">
        <v>2897</v>
      </c>
      <c r="E1693" s="3">
        <v>4</v>
      </c>
    </row>
    <row r="1694" spans="1:5" x14ac:dyDescent="0.25">
      <c r="A1694">
        <v>2898</v>
      </c>
      <c r="E1694" s="3">
        <v>4</v>
      </c>
    </row>
    <row r="1695" spans="1:5" x14ac:dyDescent="0.25">
      <c r="A1695">
        <v>2899</v>
      </c>
      <c r="E1695" s="3">
        <v>4</v>
      </c>
    </row>
    <row r="1696" spans="1:5" x14ac:dyDescent="0.25">
      <c r="A1696">
        <v>2900</v>
      </c>
      <c r="E1696" s="3">
        <v>4</v>
      </c>
    </row>
    <row r="1697" spans="1:5" x14ac:dyDescent="0.25">
      <c r="A1697">
        <v>2901</v>
      </c>
      <c r="E1697" s="3">
        <v>4</v>
      </c>
    </row>
    <row r="1698" spans="1:5" x14ac:dyDescent="0.25">
      <c r="A1698">
        <v>2902</v>
      </c>
      <c r="E1698" s="3">
        <v>4</v>
      </c>
    </row>
    <row r="1699" spans="1:5" x14ac:dyDescent="0.25">
      <c r="A1699">
        <v>2903</v>
      </c>
      <c r="E1699" s="3">
        <v>4</v>
      </c>
    </row>
    <row r="1700" spans="1:5" x14ac:dyDescent="0.25">
      <c r="A1700">
        <v>2904</v>
      </c>
      <c r="E1700" s="3">
        <v>4</v>
      </c>
    </row>
    <row r="1701" spans="1:5" x14ac:dyDescent="0.25">
      <c r="A1701">
        <v>2905</v>
      </c>
    </row>
    <row r="1702" spans="1:5" x14ac:dyDescent="0.25">
      <c r="A1702">
        <v>2906</v>
      </c>
    </row>
    <row r="1703" spans="1:5" x14ac:dyDescent="0.25">
      <c r="A1703">
        <v>2907</v>
      </c>
    </row>
    <row r="1704" spans="1:5" x14ac:dyDescent="0.25">
      <c r="A1704">
        <v>2908</v>
      </c>
    </row>
    <row r="1705" spans="1:5" x14ac:dyDescent="0.25">
      <c r="A1705">
        <v>2909</v>
      </c>
    </row>
    <row r="1706" spans="1:5" x14ac:dyDescent="0.25">
      <c r="A1706">
        <v>2910</v>
      </c>
      <c r="D1706" s="1">
        <v>3</v>
      </c>
    </row>
    <row r="1707" spans="1:5" x14ac:dyDescent="0.25">
      <c r="A1707">
        <v>2911</v>
      </c>
      <c r="D1707" s="1">
        <v>3</v>
      </c>
    </row>
    <row r="1708" spans="1:5" x14ac:dyDescent="0.25">
      <c r="A1708">
        <v>2912</v>
      </c>
      <c r="D1708" s="1">
        <v>3</v>
      </c>
    </row>
    <row r="1709" spans="1:5" x14ac:dyDescent="0.25">
      <c r="A1709">
        <v>2913</v>
      </c>
      <c r="D1709" s="1">
        <v>3</v>
      </c>
    </row>
    <row r="1710" spans="1:5" x14ac:dyDescent="0.25">
      <c r="A1710">
        <v>2914</v>
      </c>
      <c r="D1710" s="1">
        <v>3</v>
      </c>
    </row>
    <row r="1711" spans="1:5" x14ac:dyDescent="0.25">
      <c r="A1711">
        <v>2915</v>
      </c>
      <c r="D1711" s="1">
        <v>3</v>
      </c>
    </row>
    <row r="1712" spans="1:5" x14ac:dyDescent="0.25">
      <c r="A1712">
        <v>2916</v>
      </c>
      <c r="D1712" s="1">
        <v>3</v>
      </c>
    </row>
    <row r="1713" spans="1:4" x14ac:dyDescent="0.25">
      <c r="A1713">
        <v>2917</v>
      </c>
      <c r="D1713" s="1">
        <v>3</v>
      </c>
    </row>
    <row r="1714" spans="1:4" x14ac:dyDescent="0.25">
      <c r="A1714">
        <v>2918</v>
      </c>
      <c r="D1714" s="1">
        <v>3</v>
      </c>
    </row>
    <row r="1715" spans="1:4" x14ac:dyDescent="0.25">
      <c r="A1715">
        <v>2919</v>
      </c>
      <c r="D1715" s="1">
        <v>3</v>
      </c>
    </row>
    <row r="1716" spans="1:4" x14ac:dyDescent="0.25">
      <c r="A1716">
        <v>2920</v>
      </c>
      <c r="D1716" s="1">
        <v>3</v>
      </c>
    </row>
    <row r="1717" spans="1:4" x14ac:dyDescent="0.25">
      <c r="A1717">
        <v>2921</v>
      </c>
      <c r="D1717" s="1">
        <v>3</v>
      </c>
    </row>
    <row r="1718" spans="1:4" x14ac:dyDescent="0.25">
      <c r="A1718">
        <v>2922</v>
      </c>
      <c r="D1718" s="1">
        <v>3</v>
      </c>
    </row>
    <row r="1719" spans="1:4" x14ac:dyDescent="0.25">
      <c r="A1719">
        <v>2923</v>
      </c>
      <c r="D1719" s="1">
        <v>3</v>
      </c>
    </row>
    <row r="1720" spans="1:4" x14ac:dyDescent="0.25">
      <c r="A1720">
        <v>2924</v>
      </c>
      <c r="D1720" s="1">
        <v>3</v>
      </c>
    </row>
    <row r="1721" spans="1:4" x14ac:dyDescent="0.25">
      <c r="A1721">
        <v>2925</v>
      </c>
      <c r="D1721" s="1">
        <v>3</v>
      </c>
    </row>
    <row r="1722" spans="1:4" x14ac:dyDescent="0.25">
      <c r="A1722">
        <v>2926</v>
      </c>
      <c r="D1722" s="1">
        <v>3</v>
      </c>
    </row>
    <row r="1723" spans="1:4" x14ac:dyDescent="0.25">
      <c r="A1723">
        <v>2927</v>
      </c>
      <c r="D1723" s="1">
        <v>3</v>
      </c>
    </row>
    <row r="1724" spans="1:4" x14ac:dyDescent="0.25">
      <c r="A1724">
        <v>2928</v>
      </c>
      <c r="D1724" s="1">
        <v>3</v>
      </c>
    </row>
    <row r="1725" spans="1:4" x14ac:dyDescent="0.25">
      <c r="A1725">
        <v>2929</v>
      </c>
    </row>
    <row r="1726" spans="1:4" x14ac:dyDescent="0.25">
      <c r="A1726">
        <v>2930</v>
      </c>
    </row>
    <row r="1727" spans="1:4" x14ac:dyDescent="0.25">
      <c r="A1727">
        <v>2931</v>
      </c>
    </row>
    <row r="1728" spans="1:4" x14ac:dyDescent="0.25">
      <c r="A1728">
        <v>2932</v>
      </c>
    </row>
    <row r="1729" spans="1:1" x14ac:dyDescent="0.25">
      <c r="A1729">
        <v>2933</v>
      </c>
    </row>
    <row r="1730" spans="1:1" x14ac:dyDescent="0.25">
      <c r="A1730">
        <v>2934</v>
      </c>
    </row>
    <row r="1731" spans="1:1" x14ac:dyDescent="0.25">
      <c r="A1731">
        <v>2935</v>
      </c>
    </row>
    <row r="1732" spans="1:1" x14ac:dyDescent="0.25">
      <c r="A1732">
        <v>2936</v>
      </c>
    </row>
    <row r="1733" spans="1:1" x14ac:dyDescent="0.25">
      <c r="A1733">
        <v>2937</v>
      </c>
    </row>
    <row r="1734" spans="1:1" x14ac:dyDescent="0.25">
      <c r="A1734">
        <v>2938</v>
      </c>
    </row>
    <row r="1735" spans="1:1" x14ac:dyDescent="0.25">
      <c r="A1735">
        <v>2939</v>
      </c>
    </row>
    <row r="1736" spans="1:1" x14ac:dyDescent="0.25">
      <c r="A1736">
        <v>2940</v>
      </c>
    </row>
    <row r="1737" spans="1:1" x14ac:dyDescent="0.25">
      <c r="A1737">
        <v>2941</v>
      </c>
    </row>
    <row r="1738" spans="1:1" x14ac:dyDescent="0.25">
      <c r="A1738">
        <v>2942</v>
      </c>
    </row>
    <row r="1739" spans="1:1" x14ac:dyDescent="0.25">
      <c r="A1739">
        <v>2943</v>
      </c>
    </row>
    <row r="1740" spans="1:1" x14ac:dyDescent="0.25">
      <c r="A1740">
        <v>2944</v>
      </c>
    </row>
    <row r="1741" spans="1:1" x14ac:dyDescent="0.25">
      <c r="A1741">
        <v>2945</v>
      </c>
    </row>
    <row r="1742" spans="1:1" x14ac:dyDescent="0.25">
      <c r="A1742">
        <v>2946</v>
      </c>
    </row>
    <row r="1743" spans="1:1" x14ac:dyDescent="0.25">
      <c r="A1743">
        <v>2947</v>
      </c>
    </row>
    <row r="1744" spans="1:1" x14ac:dyDescent="0.25">
      <c r="A1744">
        <v>2948</v>
      </c>
    </row>
    <row r="1745" spans="1:1" x14ac:dyDescent="0.25">
      <c r="A1745">
        <v>2949</v>
      </c>
    </row>
    <row r="1746" spans="1:1" x14ac:dyDescent="0.25">
      <c r="A1746">
        <v>2950</v>
      </c>
    </row>
    <row r="1747" spans="1:1" x14ac:dyDescent="0.25">
      <c r="A1747">
        <v>2951</v>
      </c>
    </row>
    <row r="1748" spans="1:1" x14ac:dyDescent="0.25">
      <c r="A1748">
        <v>2952</v>
      </c>
    </row>
    <row r="1749" spans="1:1" x14ac:dyDescent="0.25">
      <c r="A1749">
        <v>2953</v>
      </c>
    </row>
    <row r="1750" spans="1:1" x14ac:dyDescent="0.25">
      <c r="A1750">
        <v>2954</v>
      </c>
    </row>
    <row r="1751" spans="1:1" x14ac:dyDescent="0.25">
      <c r="A1751">
        <v>2955</v>
      </c>
    </row>
    <row r="1752" spans="1:1" x14ac:dyDescent="0.25">
      <c r="A1752">
        <v>2956</v>
      </c>
    </row>
    <row r="1753" spans="1:1" x14ac:dyDescent="0.25">
      <c r="A1753">
        <v>2957</v>
      </c>
    </row>
    <row r="1754" spans="1:1" x14ac:dyDescent="0.25">
      <c r="A1754">
        <v>2958</v>
      </c>
    </row>
    <row r="1755" spans="1:1" x14ac:dyDescent="0.25">
      <c r="A1755">
        <v>2959</v>
      </c>
    </row>
    <row r="1756" spans="1:1" x14ac:dyDescent="0.25">
      <c r="A1756">
        <v>2960</v>
      </c>
    </row>
    <row r="1757" spans="1:1" x14ac:dyDescent="0.25">
      <c r="A1757">
        <v>2961</v>
      </c>
    </row>
    <row r="1758" spans="1:1" x14ac:dyDescent="0.25">
      <c r="A1758">
        <v>2962</v>
      </c>
    </row>
    <row r="1759" spans="1:1" x14ac:dyDescent="0.25">
      <c r="A1759">
        <v>2963</v>
      </c>
    </row>
    <row r="1760" spans="1:1" x14ac:dyDescent="0.25">
      <c r="A1760">
        <v>2964</v>
      </c>
    </row>
    <row r="1761" spans="1:1" x14ac:dyDescent="0.25">
      <c r="A1761">
        <v>2965</v>
      </c>
    </row>
    <row r="1762" spans="1:1" x14ac:dyDescent="0.25">
      <c r="A1762">
        <v>2966</v>
      </c>
    </row>
    <row r="1763" spans="1:1" x14ac:dyDescent="0.25">
      <c r="A1763">
        <v>2967</v>
      </c>
    </row>
    <row r="1764" spans="1:1" x14ac:dyDescent="0.25">
      <c r="A1764">
        <v>2968</v>
      </c>
    </row>
    <row r="1765" spans="1:1" x14ac:dyDescent="0.25">
      <c r="A1765">
        <v>2969</v>
      </c>
    </row>
    <row r="1766" spans="1:1" x14ac:dyDescent="0.25">
      <c r="A1766">
        <v>2970</v>
      </c>
    </row>
    <row r="1767" spans="1:1" x14ac:dyDescent="0.25">
      <c r="A1767">
        <v>2971</v>
      </c>
    </row>
    <row r="1768" spans="1:1" x14ac:dyDescent="0.25">
      <c r="A1768">
        <v>2972</v>
      </c>
    </row>
    <row r="1769" spans="1:1" x14ac:dyDescent="0.25">
      <c r="A1769">
        <v>2973</v>
      </c>
    </row>
    <row r="1770" spans="1:1" x14ac:dyDescent="0.25">
      <c r="A1770">
        <v>2974</v>
      </c>
    </row>
    <row r="1771" spans="1:1" x14ac:dyDescent="0.25">
      <c r="A1771">
        <v>2975</v>
      </c>
    </row>
    <row r="1772" spans="1:1" x14ac:dyDescent="0.25">
      <c r="A1772">
        <v>2976</v>
      </c>
    </row>
    <row r="1773" spans="1:1" x14ac:dyDescent="0.25">
      <c r="A1773">
        <v>2977</v>
      </c>
    </row>
    <row r="1774" spans="1:1" x14ac:dyDescent="0.25">
      <c r="A1774">
        <v>2978</v>
      </c>
    </row>
    <row r="1775" spans="1:1" x14ac:dyDescent="0.25">
      <c r="A1775">
        <v>2979</v>
      </c>
    </row>
    <row r="1776" spans="1:1" x14ac:dyDescent="0.25">
      <c r="A1776">
        <v>2980</v>
      </c>
    </row>
    <row r="1777" spans="1:1" x14ac:dyDescent="0.25">
      <c r="A1777">
        <v>2981</v>
      </c>
    </row>
    <row r="1778" spans="1:1" x14ac:dyDescent="0.25">
      <c r="A1778">
        <v>2982</v>
      </c>
    </row>
    <row r="1779" spans="1:1" x14ac:dyDescent="0.25">
      <c r="A1779">
        <v>2983</v>
      </c>
    </row>
    <row r="1780" spans="1:1" x14ac:dyDescent="0.25">
      <c r="A1780">
        <v>2984</v>
      </c>
    </row>
    <row r="1781" spans="1:1" x14ac:dyDescent="0.25">
      <c r="A1781">
        <v>2985</v>
      </c>
    </row>
    <row r="1782" spans="1:1" x14ac:dyDescent="0.25">
      <c r="A1782">
        <v>2986</v>
      </c>
    </row>
    <row r="1783" spans="1:1" x14ac:dyDescent="0.25">
      <c r="A1783">
        <v>2987</v>
      </c>
    </row>
    <row r="1784" spans="1:1" x14ac:dyDescent="0.25">
      <c r="A1784">
        <v>2988</v>
      </c>
    </row>
    <row r="1785" spans="1:1" x14ac:dyDescent="0.25">
      <c r="A1785">
        <v>2989</v>
      </c>
    </row>
    <row r="1786" spans="1:1" x14ac:dyDescent="0.25">
      <c r="A1786">
        <v>2990</v>
      </c>
    </row>
    <row r="1787" spans="1:1" x14ac:dyDescent="0.25">
      <c r="A1787">
        <v>2991</v>
      </c>
    </row>
    <row r="1788" spans="1:1" x14ac:dyDescent="0.25">
      <c r="A1788">
        <v>2992</v>
      </c>
    </row>
    <row r="1789" spans="1:1" x14ac:dyDescent="0.25">
      <c r="A1789">
        <v>2993</v>
      </c>
    </row>
    <row r="1790" spans="1:1" x14ac:dyDescent="0.25">
      <c r="A1790">
        <v>2994</v>
      </c>
    </row>
    <row r="1791" spans="1:1" x14ac:dyDescent="0.25">
      <c r="A1791">
        <v>2995</v>
      </c>
    </row>
    <row r="1792" spans="1:1" x14ac:dyDescent="0.25">
      <c r="A1792">
        <v>2996</v>
      </c>
    </row>
    <row r="1793" spans="1:1" x14ac:dyDescent="0.25">
      <c r="A1793">
        <v>2997</v>
      </c>
    </row>
    <row r="1794" spans="1:1" x14ac:dyDescent="0.25">
      <c r="A1794">
        <v>2998</v>
      </c>
    </row>
    <row r="1795" spans="1:1" x14ac:dyDescent="0.25">
      <c r="A1795">
        <v>2999</v>
      </c>
    </row>
    <row r="1796" spans="1:1" x14ac:dyDescent="0.25">
      <c r="A1796">
        <v>3000</v>
      </c>
    </row>
    <row r="1797" spans="1:1" x14ac:dyDescent="0.25">
      <c r="A1797">
        <v>3001</v>
      </c>
    </row>
    <row r="1798" spans="1:1" x14ac:dyDescent="0.25">
      <c r="A1798">
        <v>3002</v>
      </c>
    </row>
    <row r="1799" spans="1:1" x14ac:dyDescent="0.25">
      <c r="A1799">
        <v>3003</v>
      </c>
    </row>
    <row r="1800" spans="1:1" x14ac:dyDescent="0.25">
      <c r="A1800">
        <v>3004</v>
      </c>
    </row>
    <row r="1801" spans="1:1" x14ac:dyDescent="0.25">
      <c r="A1801">
        <v>3005</v>
      </c>
    </row>
    <row r="1802" spans="1:1" x14ac:dyDescent="0.25">
      <c r="A1802">
        <v>3006</v>
      </c>
    </row>
    <row r="1803" spans="1:1" x14ac:dyDescent="0.25">
      <c r="A1803">
        <v>3007</v>
      </c>
    </row>
    <row r="1804" spans="1:1" x14ac:dyDescent="0.25">
      <c r="A1804">
        <v>3008</v>
      </c>
    </row>
    <row r="1805" spans="1:1" x14ac:dyDescent="0.25">
      <c r="A1805">
        <v>3009</v>
      </c>
    </row>
    <row r="1806" spans="1:1" x14ac:dyDescent="0.25">
      <c r="A1806">
        <v>3010</v>
      </c>
    </row>
    <row r="1807" spans="1:1" x14ac:dyDescent="0.25">
      <c r="A1807">
        <v>3011</v>
      </c>
    </row>
    <row r="1808" spans="1:1" x14ac:dyDescent="0.25">
      <c r="A1808">
        <v>3012</v>
      </c>
    </row>
    <row r="1809" spans="1:1" x14ac:dyDescent="0.25">
      <c r="A1809">
        <v>3013</v>
      </c>
    </row>
    <row r="1810" spans="1:1" x14ac:dyDescent="0.25">
      <c r="A1810">
        <v>3014</v>
      </c>
    </row>
    <row r="1811" spans="1:1" x14ac:dyDescent="0.25">
      <c r="A1811">
        <v>3015</v>
      </c>
    </row>
    <row r="1812" spans="1:1" x14ac:dyDescent="0.25">
      <c r="A1812">
        <v>3016</v>
      </c>
    </row>
    <row r="1813" spans="1:1" x14ac:dyDescent="0.25">
      <c r="A1813">
        <v>3017</v>
      </c>
    </row>
    <row r="1814" spans="1:1" x14ac:dyDescent="0.25">
      <c r="A1814">
        <v>3018</v>
      </c>
    </row>
    <row r="1815" spans="1:1" x14ac:dyDescent="0.25">
      <c r="A1815">
        <v>3019</v>
      </c>
    </row>
    <row r="1816" spans="1:1" x14ac:dyDescent="0.25">
      <c r="A1816">
        <v>3020</v>
      </c>
    </row>
    <row r="1817" spans="1:1" x14ac:dyDescent="0.25">
      <c r="A1817">
        <v>3021</v>
      </c>
    </row>
    <row r="1818" spans="1:1" x14ac:dyDescent="0.25">
      <c r="A1818">
        <v>3022</v>
      </c>
    </row>
    <row r="1819" spans="1:1" x14ac:dyDescent="0.25">
      <c r="A1819">
        <v>3023</v>
      </c>
    </row>
    <row r="1820" spans="1:1" x14ac:dyDescent="0.25">
      <c r="A1820">
        <v>3024</v>
      </c>
    </row>
    <row r="1821" spans="1:1" x14ac:dyDescent="0.25">
      <c r="A1821">
        <v>3025</v>
      </c>
    </row>
    <row r="1822" spans="1:1" x14ac:dyDescent="0.25">
      <c r="A1822">
        <v>3026</v>
      </c>
    </row>
    <row r="1823" spans="1:1" x14ac:dyDescent="0.25">
      <c r="A1823">
        <v>3027</v>
      </c>
    </row>
    <row r="1824" spans="1:1" x14ac:dyDescent="0.25">
      <c r="A1824">
        <v>3028</v>
      </c>
    </row>
    <row r="1825" spans="1:1" x14ac:dyDescent="0.25">
      <c r="A1825">
        <v>3029</v>
      </c>
    </row>
    <row r="1826" spans="1:1" x14ac:dyDescent="0.25">
      <c r="A1826">
        <v>3030</v>
      </c>
    </row>
    <row r="1827" spans="1:1" x14ac:dyDescent="0.25">
      <c r="A1827">
        <v>3031</v>
      </c>
    </row>
    <row r="1828" spans="1:1" x14ac:dyDescent="0.25">
      <c r="A1828">
        <v>3032</v>
      </c>
    </row>
    <row r="1829" spans="1:1" x14ac:dyDescent="0.25">
      <c r="A1829">
        <v>3033</v>
      </c>
    </row>
    <row r="1830" spans="1:1" x14ac:dyDescent="0.25">
      <c r="A1830">
        <v>3034</v>
      </c>
    </row>
    <row r="1831" spans="1:1" x14ac:dyDescent="0.25">
      <c r="A1831">
        <v>3035</v>
      </c>
    </row>
    <row r="1832" spans="1:1" x14ac:dyDescent="0.25">
      <c r="A1832">
        <v>3036</v>
      </c>
    </row>
    <row r="1833" spans="1:1" x14ac:dyDescent="0.25">
      <c r="A1833">
        <v>3037</v>
      </c>
    </row>
    <row r="1834" spans="1:1" x14ac:dyDescent="0.25">
      <c r="A1834">
        <v>3038</v>
      </c>
    </row>
    <row r="1835" spans="1:1" x14ac:dyDescent="0.25">
      <c r="A1835">
        <v>3039</v>
      </c>
    </row>
    <row r="1836" spans="1:1" x14ac:dyDescent="0.25">
      <c r="A1836">
        <v>3040</v>
      </c>
    </row>
    <row r="1837" spans="1:1" x14ac:dyDescent="0.25">
      <c r="A1837">
        <v>3041</v>
      </c>
    </row>
    <row r="1838" spans="1:1" x14ac:dyDescent="0.25">
      <c r="A1838">
        <v>3042</v>
      </c>
    </row>
    <row r="1839" spans="1:1" x14ac:dyDescent="0.25">
      <c r="A1839">
        <v>3043</v>
      </c>
    </row>
    <row r="1840" spans="1:1" x14ac:dyDescent="0.25">
      <c r="A1840">
        <v>3044</v>
      </c>
    </row>
    <row r="1841" spans="1:1" x14ac:dyDescent="0.25">
      <c r="A1841">
        <v>3045</v>
      </c>
    </row>
    <row r="1842" spans="1:1" x14ac:dyDescent="0.25">
      <c r="A1842">
        <v>3046</v>
      </c>
    </row>
    <row r="1843" spans="1:1" x14ac:dyDescent="0.25">
      <c r="A1843">
        <v>3047</v>
      </c>
    </row>
    <row r="1844" spans="1:1" x14ac:dyDescent="0.25">
      <c r="A1844">
        <v>3048</v>
      </c>
    </row>
    <row r="1845" spans="1:1" x14ac:dyDescent="0.25">
      <c r="A1845">
        <v>3049</v>
      </c>
    </row>
    <row r="1846" spans="1:1" x14ac:dyDescent="0.25">
      <c r="A1846">
        <v>3050</v>
      </c>
    </row>
    <row r="1847" spans="1:1" x14ac:dyDescent="0.25">
      <c r="A1847">
        <v>3051</v>
      </c>
    </row>
    <row r="1848" spans="1:1" x14ac:dyDescent="0.25">
      <c r="A1848">
        <v>3052</v>
      </c>
    </row>
    <row r="1849" spans="1:1" x14ac:dyDescent="0.25">
      <c r="A1849">
        <v>3053</v>
      </c>
    </row>
    <row r="1850" spans="1:1" x14ac:dyDescent="0.25">
      <c r="A1850">
        <v>3054</v>
      </c>
    </row>
    <row r="1851" spans="1:1" x14ac:dyDescent="0.25">
      <c r="A1851">
        <v>3055</v>
      </c>
    </row>
    <row r="1852" spans="1:1" x14ac:dyDescent="0.25">
      <c r="A1852">
        <v>3056</v>
      </c>
    </row>
    <row r="1853" spans="1:1" x14ac:dyDescent="0.25">
      <c r="A1853">
        <v>3057</v>
      </c>
    </row>
    <row r="1854" spans="1:1" x14ac:dyDescent="0.25">
      <c r="A1854">
        <v>3058</v>
      </c>
    </row>
    <row r="1855" spans="1:1" x14ac:dyDescent="0.25">
      <c r="A1855">
        <v>3059</v>
      </c>
    </row>
    <row r="1856" spans="1:1" x14ac:dyDescent="0.25">
      <c r="A1856">
        <v>3060</v>
      </c>
    </row>
    <row r="1857" spans="1:1" x14ac:dyDescent="0.25">
      <c r="A1857">
        <v>3061</v>
      </c>
    </row>
    <row r="1858" spans="1:1" x14ac:dyDescent="0.25">
      <c r="A1858">
        <v>3062</v>
      </c>
    </row>
    <row r="1859" spans="1:1" x14ac:dyDescent="0.25">
      <c r="A1859">
        <v>3063</v>
      </c>
    </row>
    <row r="1860" spans="1:1" x14ac:dyDescent="0.25">
      <c r="A1860">
        <v>3064</v>
      </c>
    </row>
    <row r="1861" spans="1:1" x14ac:dyDescent="0.25">
      <c r="A1861">
        <v>3065</v>
      </c>
    </row>
    <row r="1862" spans="1:1" x14ac:dyDescent="0.25">
      <c r="A1862">
        <v>3066</v>
      </c>
    </row>
    <row r="1863" spans="1:1" x14ac:dyDescent="0.25">
      <c r="A1863">
        <v>3067</v>
      </c>
    </row>
    <row r="1864" spans="1:1" x14ac:dyDescent="0.25">
      <c r="A1864">
        <v>3068</v>
      </c>
    </row>
    <row r="1865" spans="1:1" x14ac:dyDescent="0.25">
      <c r="A1865">
        <v>3069</v>
      </c>
    </row>
    <row r="1866" spans="1:1" x14ac:dyDescent="0.25">
      <c r="A1866">
        <v>3070</v>
      </c>
    </row>
    <row r="1867" spans="1:1" x14ac:dyDescent="0.25">
      <c r="A1867">
        <v>3071</v>
      </c>
    </row>
    <row r="1868" spans="1:1" x14ac:dyDescent="0.25">
      <c r="A1868">
        <v>3072</v>
      </c>
    </row>
    <row r="1869" spans="1:1" x14ac:dyDescent="0.25">
      <c r="A1869">
        <v>3073</v>
      </c>
    </row>
    <row r="1870" spans="1:1" x14ac:dyDescent="0.25">
      <c r="A1870">
        <v>3074</v>
      </c>
    </row>
    <row r="1871" spans="1:1" x14ac:dyDescent="0.25">
      <c r="A1871">
        <v>3075</v>
      </c>
    </row>
    <row r="1872" spans="1:1" x14ac:dyDescent="0.25">
      <c r="A1872">
        <v>3076</v>
      </c>
    </row>
    <row r="1873" spans="1:1" x14ac:dyDescent="0.25">
      <c r="A1873">
        <v>3077</v>
      </c>
    </row>
    <row r="1874" spans="1:1" x14ac:dyDescent="0.25">
      <c r="A1874">
        <v>3078</v>
      </c>
    </row>
    <row r="1875" spans="1:1" x14ac:dyDescent="0.25">
      <c r="A1875">
        <v>3079</v>
      </c>
    </row>
    <row r="1876" spans="1:1" x14ac:dyDescent="0.25">
      <c r="A1876">
        <v>3080</v>
      </c>
    </row>
    <row r="1877" spans="1:1" x14ac:dyDescent="0.25">
      <c r="A1877">
        <v>3081</v>
      </c>
    </row>
    <row r="1878" spans="1:1" x14ac:dyDescent="0.25">
      <c r="A1878">
        <v>3082</v>
      </c>
    </row>
    <row r="1879" spans="1:1" x14ac:dyDescent="0.25">
      <c r="A1879">
        <v>3083</v>
      </c>
    </row>
    <row r="1880" spans="1:1" x14ac:dyDescent="0.25">
      <c r="A1880">
        <v>3084</v>
      </c>
    </row>
    <row r="1881" spans="1:1" x14ac:dyDescent="0.25">
      <c r="A1881">
        <v>3085</v>
      </c>
    </row>
    <row r="1882" spans="1:1" x14ac:dyDescent="0.25">
      <c r="A1882">
        <v>3086</v>
      </c>
    </row>
    <row r="1883" spans="1:1" x14ac:dyDescent="0.25">
      <c r="A1883">
        <v>3087</v>
      </c>
    </row>
    <row r="1884" spans="1:1" x14ac:dyDescent="0.25">
      <c r="A1884">
        <v>3088</v>
      </c>
    </row>
    <row r="1885" spans="1:1" x14ac:dyDescent="0.25">
      <c r="A1885">
        <v>3089</v>
      </c>
    </row>
    <row r="1886" spans="1:1" x14ac:dyDescent="0.25">
      <c r="A1886">
        <v>3090</v>
      </c>
    </row>
    <row r="1887" spans="1:1" x14ac:dyDescent="0.25">
      <c r="A1887">
        <v>3091</v>
      </c>
    </row>
    <row r="1888" spans="1:1" x14ac:dyDescent="0.25">
      <c r="A1888">
        <v>3092</v>
      </c>
    </row>
    <row r="1889" spans="1:1" x14ac:dyDescent="0.25">
      <c r="A1889">
        <v>3093</v>
      </c>
    </row>
    <row r="1890" spans="1:1" x14ac:dyDescent="0.25">
      <c r="A1890">
        <v>3094</v>
      </c>
    </row>
    <row r="1891" spans="1:1" x14ac:dyDescent="0.25">
      <c r="A1891">
        <v>3095</v>
      </c>
    </row>
    <row r="1892" spans="1:1" x14ac:dyDescent="0.25">
      <c r="A1892">
        <v>3096</v>
      </c>
    </row>
    <row r="1893" spans="1:1" x14ac:dyDescent="0.25">
      <c r="A1893">
        <v>3097</v>
      </c>
    </row>
    <row r="1894" spans="1:1" x14ac:dyDescent="0.25">
      <c r="A1894">
        <v>3098</v>
      </c>
    </row>
    <row r="1895" spans="1:1" x14ac:dyDescent="0.25">
      <c r="A1895">
        <v>3099</v>
      </c>
    </row>
    <row r="1896" spans="1:1" x14ac:dyDescent="0.25">
      <c r="A1896">
        <v>3100</v>
      </c>
    </row>
    <row r="1897" spans="1:1" x14ac:dyDescent="0.25">
      <c r="A1897">
        <v>3101</v>
      </c>
    </row>
    <row r="1898" spans="1:1" x14ac:dyDescent="0.25">
      <c r="A1898">
        <v>3102</v>
      </c>
    </row>
    <row r="1899" spans="1:1" x14ac:dyDescent="0.25">
      <c r="A1899">
        <v>3103</v>
      </c>
    </row>
    <row r="1900" spans="1:1" x14ac:dyDescent="0.25">
      <c r="A1900">
        <v>3104</v>
      </c>
    </row>
    <row r="1901" spans="1:1" x14ac:dyDescent="0.25">
      <c r="A1901">
        <v>3105</v>
      </c>
    </row>
    <row r="1902" spans="1:1" x14ac:dyDescent="0.25">
      <c r="A1902">
        <v>3106</v>
      </c>
    </row>
    <row r="1903" spans="1:1" x14ac:dyDescent="0.25">
      <c r="A1903">
        <v>3107</v>
      </c>
    </row>
    <row r="1904" spans="1:1" x14ac:dyDescent="0.25">
      <c r="A1904">
        <v>3108</v>
      </c>
    </row>
    <row r="1905" spans="1:1" x14ac:dyDescent="0.25">
      <c r="A1905">
        <v>3109</v>
      </c>
    </row>
    <row r="1906" spans="1:1" x14ac:dyDescent="0.25">
      <c r="A1906">
        <v>3110</v>
      </c>
    </row>
    <row r="1907" spans="1:1" x14ac:dyDescent="0.25">
      <c r="A1907">
        <v>3111</v>
      </c>
    </row>
    <row r="1908" spans="1:1" x14ac:dyDescent="0.25">
      <c r="A1908">
        <v>3112</v>
      </c>
    </row>
    <row r="1909" spans="1:1" x14ac:dyDescent="0.25">
      <c r="A1909">
        <v>3113</v>
      </c>
    </row>
    <row r="1910" spans="1:1" x14ac:dyDescent="0.25">
      <c r="A1910">
        <v>3114</v>
      </c>
    </row>
    <row r="1911" spans="1:1" x14ac:dyDescent="0.25">
      <c r="A1911">
        <v>3115</v>
      </c>
    </row>
    <row r="1912" spans="1:1" x14ac:dyDescent="0.25">
      <c r="A1912">
        <v>3116</v>
      </c>
    </row>
    <row r="1913" spans="1:1" x14ac:dyDescent="0.25">
      <c r="A1913">
        <v>3117</v>
      </c>
    </row>
    <row r="1914" spans="1:1" x14ac:dyDescent="0.25">
      <c r="A1914">
        <v>3118</v>
      </c>
    </row>
    <row r="1915" spans="1:1" x14ac:dyDescent="0.25">
      <c r="A1915">
        <v>3119</v>
      </c>
    </row>
    <row r="1916" spans="1:1" x14ac:dyDescent="0.25">
      <c r="A1916">
        <v>3120</v>
      </c>
    </row>
    <row r="1917" spans="1:1" x14ac:dyDescent="0.25">
      <c r="A1917">
        <v>3121</v>
      </c>
    </row>
    <row r="1918" spans="1:1" x14ac:dyDescent="0.25">
      <c r="A1918">
        <v>3122</v>
      </c>
    </row>
    <row r="1919" spans="1:1" x14ac:dyDescent="0.25">
      <c r="A1919">
        <v>3123</v>
      </c>
    </row>
    <row r="1920" spans="1:1" x14ac:dyDescent="0.25">
      <c r="A1920">
        <v>3124</v>
      </c>
    </row>
    <row r="1921" spans="1:1" x14ac:dyDescent="0.25">
      <c r="A1921">
        <v>3125</v>
      </c>
    </row>
    <row r="1922" spans="1:1" x14ac:dyDescent="0.25">
      <c r="A1922">
        <v>3126</v>
      </c>
    </row>
    <row r="1923" spans="1:1" x14ac:dyDescent="0.25">
      <c r="A1923">
        <v>3127</v>
      </c>
    </row>
    <row r="1924" spans="1:1" x14ac:dyDescent="0.25">
      <c r="A1924">
        <v>3128</v>
      </c>
    </row>
    <row r="1925" spans="1:1" x14ac:dyDescent="0.25">
      <c r="A1925">
        <v>3129</v>
      </c>
    </row>
    <row r="1926" spans="1:1" x14ac:dyDescent="0.25">
      <c r="A1926">
        <v>3130</v>
      </c>
    </row>
    <row r="1927" spans="1:1" x14ac:dyDescent="0.25">
      <c r="A1927">
        <v>3131</v>
      </c>
    </row>
    <row r="1928" spans="1:1" x14ac:dyDescent="0.25">
      <c r="A1928">
        <v>3132</v>
      </c>
    </row>
    <row r="1929" spans="1:1" x14ac:dyDescent="0.25">
      <c r="A1929">
        <v>3133</v>
      </c>
    </row>
    <row r="1930" spans="1:1" x14ac:dyDescent="0.25">
      <c r="A1930">
        <v>3134</v>
      </c>
    </row>
    <row r="1931" spans="1:1" x14ac:dyDescent="0.25">
      <c r="A1931">
        <v>3135</v>
      </c>
    </row>
    <row r="1932" spans="1:1" x14ac:dyDescent="0.25">
      <c r="A1932">
        <v>3136</v>
      </c>
    </row>
    <row r="1933" spans="1:1" x14ac:dyDescent="0.25">
      <c r="A1933">
        <v>3137</v>
      </c>
    </row>
    <row r="1934" spans="1:1" x14ac:dyDescent="0.25">
      <c r="A1934">
        <v>3138</v>
      </c>
    </row>
    <row r="1935" spans="1:1" x14ac:dyDescent="0.25">
      <c r="A1935">
        <v>3139</v>
      </c>
    </row>
    <row r="1936" spans="1:1" x14ac:dyDescent="0.25">
      <c r="A1936">
        <v>3140</v>
      </c>
    </row>
    <row r="1937" spans="1:1" x14ac:dyDescent="0.25">
      <c r="A1937">
        <v>3141</v>
      </c>
    </row>
    <row r="1938" spans="1:1" x14ac:dyDescent="0.25">
      <c r="A1938">
        <v>3142</v>
      </c>
    </row>
    <row r="1939" spans="1:1" x14ac:dyDescent="0.25">
      <c r="A1939">
        <v>3143</v>
      </c>
    </row>
    <row r="1940" spans="1:1" x14ac:dyDescent="0.25">
      <c r="A1940">
        <v>3144</v>
      </c>
    </row>
    <row r="1941" spans="1:1" x14ac:dyDescent="0.25">
      <c r="A1941">
        <v>3145</v>
      </c>
    </row>
    <row r="1942" spans="1:1" x14ac:dyDescent="0.25">
      <c r="A1942">
        <v>3146</v>
      </c>
    </row>
    <row r="1943" spans="1:1" x14ac:dyDescent="0.25">
      <c r="A1943">
        <v>3147</v>
      </c>
    </row>
    <row r="1944" spans="1:1" x14ac:dyDescent="0.25">
      <c r="A1944">
        <v>3148</v>
      </c>
    </row>
    <row r="1945" spans="1:1" x14ac:dyDescent="0.25">
      <c r="A1945">
        <v>3149</v>
      </c>
    </row>
    <row r="1946" spans="1:1" x14ac:dyDescent="0.25">
      <c r="A1946">
        <v>3150</v>
      </c>
    </row>
    <row r="1947" spans="1:1" x14ac:dyDescent="0.25">
      <c r="A1947">
        <v>3151</v>
      </c>
    </row>
    <row r="1948" spans="1:1" x14ac:dyDescent="0.25">
      <c r="A1948">
        <v>3152</v>
      </c>
    </row>
    <row r="1949" spans="1:1" x14ac:dyDescent="0.25">
      <c r="A1949">
        <v>3153</v>
      </c>
    </row>
    <row r="1950" spans="1:1" x14ac:dyDescent="0.25">
      <c r="A1950">
        <v>3154</v>
      </c>
    </row>
    <row r="1951" spans="1:1" x14ac:dyDescent="0.25">
      <c r="A1951">
        <v>3155</v>
      </c>
    </row>
    <row r="1952" spans="1:1" x14ac:dyDescent="0.25">
      <c r="A1952">
        <v>3156</v>
      </c>
    </row>
    <row r="1953" spans="1:1" x14ac:dyDescent="0.25">
      <c r="A1953">
        <v>3157</v>
      </c>
    </row>
    <row r="1954" spans="1:1" x14ac:dyDescent="0.25">
      <c r="A1954">
        <v>3158</v>
      </c>
    </row>
    <row r="1955" spans="1:1" x14ac:dyDescent="0.25">
      <c r="A1955">
        <v>3159</v>
      </c>
    </row>
    <row r="1956" spans="1:1" x14ac:dyDescent="0.25">
      <c r="A1956">
        <v>3160</v>
      </c>
    </row>
    <row r="1957" spans="1:1" x14ac:dyDescent="0.25">
      <c r="A1957">
        <v>3161</v>
      </c>
    </row>
    <row r="1958" spans="1:1" x14ac:dyDescent="0.25">
      <c r="A1958">
        <v>3162</v>
      </c>
    </row>
    <row r="1959" spans="1:1" x14ac:dyDescent="0.25">
      <c r="A1959">
        <v>3163</v>
      </c>
    </row>
    <row r="1960" spans="1:1" x14ac:dyDescent="0.25">
      <c r="A1960">
        <v>3164</v>
      </c>
    </row>
    <row r="1961" spans="1:1" x14ac:dyDescent="0.25">
      <c r="A1961">
        <v>3165</v>
      </c>
    </row>
    <row r="1962" spans="1:1" x14ac:dyDescent="0.25">
      <c r="A1962">
        <v>3166</v>
      </c>
    </row>
    <row r="1963" spans="1:1" x14ac:dyDescent="0.25">
      <c r="A1963">
        <v>3167</v>
      </c>
    </row>
    <row r="1964" spans="1:1" x14ac:dyDescent="0.25">
      <c r="A1964">
        <v>3168</v>
      </c>
    </row>
    <row r="1965" spans="1:1" x14ac:dyDescent="0.25">
      <c r="A1965">
        <v>3169</v>
      </c>
    </row>
    <row r="1966" spans="1:1" x14ac:dyDescent="0.25">
      <c r="A1966">
        <v>3170</v>
      </c>
    </row>
    <row r="1967" spans="1:1" x14ac:dyDescent="0.25">
      <c r="A1967">
        <v>3171</v>
      </c>
    </row>
    <row r="1968" spans="1:1" x14ac:dyDescent="0.25">
      <c r="A1968">
        <v>3172</v>
      </c>
    </row>
    <row r="1969" spans="1:1" x14ac:dyDescent="0.25">
      <c r="A1969">
        <v>3173</v>
      </c>
    </row>
    <row r="1970" spans="1:1" x14ac:dyDescent="0.25">
      <c r="A1970">
        <v>3174</v>
      </c>
    </row>
    <row r="1971" spans="1:1" x14ac:dyDescent="0.25">
      <c r="A1971">
        <v>3175</v>
      </c>
    </row>
    <row r="1972" spans="1:1" x14ac:dyDescent="0.25">
      <c r="A1972">
        <v>3176</v>
      </c>
    </row>
    <row r="1973" spans="1:1" x14ac:dyDescent="0.25">
      <c r="A1973">
        <v>3177</v>
      </c>
    </row>
    <row r="1974" spans="1:1" x14ac:dyDescent="0.25">
      <c r="A1974">
        <v>3178</v>
      </c>
    </row>
    <row r="1975" spans="1:1" x14ac:dyDescent="0.25">
      <c r="A1975">
        <v>3179</v>
      </c>
    </row>
    <row r="1976" spans="1:1" x14ac:dyDescent="0.25">
      <c r="A1976">
        <v>3180</v>
      </c>
    </row>
    <row r="1977" spans="1:1" x14ac:dyDescent="0.25">
      <c r="A1977">
        <v>3181</v>
      </c>
    </row>
    <row r="1978" spans="1:1" x14ac:dyDescent="0.25">
      <c r="A1978">
        <v>3182</v>
      </c>
    </row>
    <row r="1979" spans="1:1" x14ac:dyDescent="0.25">
      <c r="A1979">
        <v>3183</v>
      </c>
    </row>
    <row r="1980" spans="1:1" x14ac:dyDescent="0.25">
      <c r="A1980">
        <v>3184</v>
      </c>
    </row>
    <row r="1981" spans="1:1" x14ac:dyDescent="0.25">
      <c r="A1981">
        <v>3185</v>
      </c>
    </row>
    <row r="1982" spans="1:1" x14ac:dyDescent="0.25">
      <c r="A1982">
        <v>3186</v>
      </c>
    </row>
    <row r="1983" spans="1:1" x14ac:dyDescent="0.25">
      <c r="A1983">
        <v>3187</v>
      </c>
    </row>
    <row r="1984" spans="1:1" x14ac:dyDescent="0.25">
      <c r="A1984">
        <v>3188</v>
      </c>
    </row>
    <row r="1985" spans="1:1" x14ac:dyDescent="0.25">
      <c r="A1985">
        <v>3189</v>
      </c>
    </row>
    <row r="1986" spans="1:1" x14ac:dyDescent="0.25">
      <c r="A1986">
        <v>3190</v>
      </c>
    </row>
    <row r="1987" spans="1:1" x14ac:dyDescent="0.25">
      <c r="A1987">
        <v>3191</v>
      </c>
    </row>
    <row r="1988" spans="1:1" x14ac:dyDescent="0.25">
      <c r="A1988">
        <v>3192</v>
      </c>
    </row>
    <row r="1989" spans="1:1" x14ac:dyDescent="0.25">
      <c r="A1989">
        <v>3193</v>
      </c>
    </row>
    <row r="1990" spans="1:1" x14ac:dyDescent="0.25">
      <c r="A1990">
        <v>3194</v>
      </c>
    </row>
    <row r="1991" spans="1:1" x14ac:dyDescent="0.25">
      <c r="A1991">
        <v>3195</v>
      </c>
    </row>
    <row r="1992" spans="1:1" x14ac:dyDescent="0.25">
      <c r="A1992">
        <v>3196</v>
      </c>
    </row>
    <row r="1993" spans="1:1" x14ac:dyDescent="0.25">
      <c r="A1993">
        <v>3197</v>
      </c>
    </row>
    <row r="1994" spans="1:1" x14ac:dyDescent="0.25">
      <c r="A1994">
        <v>3198</v>
      </c>
    </row>
    <row r="1995" spans="1:1" x14ac:dyDescent="0.25">
      <c r="A1995">
        <v>3199</v>
      </c>
    </row>
    <row r="1996" spans="1:1" x14ac:dyDescent="0.25">
      <c r="A1996">
        <v>3200</v>
      </c>
    </row>
    <row r="1997" spans="1:1" x14ac:dyDescent="0.25">
      <c r="A1997">
        <v>3201</v>
      </c>
    </row>
    <row r="1998" spans="1:1" x14ac:dyDescent="0.25">
      <c r="A1998">
        <v>3202</v>
      </c>
    </row>
    <row r="1999" spans="1:1" x14ac:dyDescent="0.25">
      <c r="A1999">
        <v>3203</v>
      </c>
    </row>
    <row r="2000" spans="1:1" x14ac:dyDescent="0.25">
      <c r="A2000">
        <v>3204</v>
      </c>
    </row>
    <row r="2001" spans="1:1" x14ac:dyDescent="0.25">
      <c r="A2001">
        <v>3205</v>
      </c>
    </row>
    <row r="2002" spans="1:1" x14ac:dyDescent="0.25">
      <c r="A2002">
        <v>3206</v>
      </c>
    </row>
    <row r="2003" spans="1:1" x14ac:dyDescent="0.25">
      <c r="A2003">
        <v>3207</v>
      </c>
    </row>
    <row r="2004" spans="1:1" x14ac:dyDescent="0.25">
      <c r="A2004">
        <v>3208</v>
      </c>
    </row>
    <row r="2005" spans="1:1" x14ac:dyDescent="0.25">
      <c r="A2005">
        <v>3209</v>
      </c>
    </row>
    <row r="2006" spans="1:1" x14ac:dyDescent="0.25">
      <c r="A2006">
        <v>3210</v>
      </c>
    </row>
    <row r="2007" spans="1:1" x14ac:dyDescent="0.25">
      <c r="A2007">
        <v>3211</v>
      </c>
    </row>
    <row r="2008" spans="1:1" x14ac:dyDescent="0.25">
      <c r="A2008">
        <v>3212</v>
      </c>
    </row>
    <row r="2009" spans="1:1" x14ac:dyDescent="0.25">
      <c r="A2009">
        <v>3213</v>
      </c>
    </row>
    <row r="2010" spans="1:1" x14ac:dyDescent="0.25">
      <c r="A2010">
        <v>3214</v>
      </c>
    </row>
    <row r="2011" spans="1:1" x14ac:dyDescent="0.25">
      <c r="A2011">
        <v>3215</v>
      </c>
    </row>
    <row r="2012" spans="1:1" x14ac:dyDescent="0.25">
      <c r="A2012">
        <v>3216</v>
      </c>
    </row>
    <row r="2013" spans="1:1" x14ac:dyDescent="0.25">
      <c r="A2013">
        <v>3217</v>
      </c>
    </row>
    <row r="2014" spans="1:1" x14ac:dyDescent="0.25">
      <c r="A2014">
        <v>3218</v>
      </c>
    </row>
    <row r="2015" spans="1:1" x14ac:dyDescent="0.25">
      <c r="A2015">
        <v>3219</v>
      </c>
    </row>
    <row r="2016" spans="1:1" x14ac:dyDescent="0.25">
      <c r="A2016">
        <v>3220</v>
      </c>
    </row>
    <row r="2017" spans="1:1" x14ac:dyDescent="0.25">
      <c r="A2017">
        <v>3221</v>
      </c>
    </row>
    <row r="2018" spans="1:1" x14ac:dyDescent="0.25">
      <c r="A2018">
        <v>3222</v>
      </c>
    </row>
    <row r="2019" spans="1:1" x14ac:dyDescent="0.25">
      <c r="A2019">
        <v>3223</v>
      </c>
    </row>
    <row r="2020" spans="1:1" x14ac:dyDescent="0.25">
      <c r="A2020">
        <v>3224</v>
      </c>
    </row>
    <row r="2021" spans="1:1" x14ac:dyDescent="0.25">
      <c r="A2021">
        <v>3225</v>
      </c>
    </row>
    <row r="2022" spans="1:1" x14ac:dyDescent="0.25">
      <c r="A2022">
        <v>3226</v>
      </c>
    </row>
    <row r="2023" spans="1:1" x14ac:dyDescent="0.25">
      <c r="A2023">
        <v>3227</v>
      </c>
    </row>
    <row r="2024" spans="1:1" x14ac:dyDescent="0.25">
      <c r="A2024">
        <v>3228</v>
      </c>
    </row>
    <row r="2025" spans="1:1" x14ac:dyDescent="0.25">
      <c r="A2025">
        <v>3229</v>
      </c>
    </row>
    <row r="2026" spans="1:1" x14ac:dyDescent="0.25">
      <c r="A2026">
        <v>3230</v>
      </c>
    </row>
    <row r="2027" spans="1:1" x14ac:dyDescent="0.25">
      <c r="A2027">
        <v>3231</v>
      </c>
    </row>
    <row r="2028" spans="1:1" x14ac:dyDescent="0.25">
      <c r="A2028">
        <v>3232</v>
      </c>
    </row>
    <row r="2029" spans="1:1" x14ac:dyDescent="0.25">
      <c r="A2029">
        <v>3233</v>
      </c>
    </row>
    <row r="2030" spans="1:1" x14ac:dyDescent="0.25">
      <c r="A2030">
        <v>3234</v>
      </c>
    </row>
    <row r="2031" spans="1:1" x14ac:dyDescent="0.25">
      <c r="A2031">
        <v>3235</v>
      </c>
    </row>
    <row r="2032" spans="1:1" x14ac:dyDescent="0.25">
      <c r="A2032">
        <v>3236</v>
      </c>
    </row>
    <row r="2033" spans="1:1" x14ac:dyDescent="0.25">
      <c r="A2033">
        <v>3237</v>
      </c>
    </row>
    <row r="2034" spans="1:1" x14ac:dyDescent="0.25">
      <c r="A2034">
        <v>3238</v>
      </c>
    </row>
    <row r="2035" spans="1:1" x14ac:dyDescent="0.25">
      <c r="A2035">
        <v>3239</v>
      </c>
    </row>
    <row r="2036" spans="1:1" x14ac:dyDescent="0.25">
      <c r="A2036">
        <v>3240</v>
      </c>
    </row>
    <row r="2037" spans="1:1" x14ac:dyDescent="0.25">
      <c r="A2037">
        <v>3241</v>
      </c>
    </row>
    <row r="2038" spans="1:1" x14ac:dyDescent="0.25">
      <c r="A2038">
        <v>3242</v>
      </c>
    </row>
    <row r="2039" spans="1:1" x14ac:dyDescent="0.25">
      <c r="A2039">
        <v>3243</v>
      </c>
    </row>
    <row r="2040" spans="1:1" x14ac:dyDescent="0.25">
      <c r="A2040">
        <v>3244</v>
      </c>
    </row>
    <row r="2041" spans="1:1" x14ac:dyDescent="0.25">
      <c r="A2041">
        <v>3245</v>
      </c>
    </row>
    <row r="2042" spans="1:1" x14ac:dyDescent="0.25">
      <c r="A2042">
        <v>3246</v>
      </c>
    </row>
    <row r="2043" spans="1:1" x14ac:dyDescent="0.25">
      <c r="A2043">
        <v>3247</v>
      </c>
    </row>
    <row r="2044" spans="1:1" x14ac:dyDescent="0.25">
      <c r="A2044">
        <v>3248</v>
      </c>
    </row>
    <row r="2045" spans="1:1" x14ac:dyDescent="0.25">
      <c r="A2045">
        <v>3249</v>
      </c>
    </row>
    <row r="2046" spans="1:1" x14ac:dyDescent="0.25">
      <c r="A2046">
        <v>3250</v>
      </c>
    </row>
    <row r="2047" spans="1:1" x14ac:dyDescent="0.25">
      <c r="A2047">
        <v>3251</v>
      </c>
    </row>
    <row r="2048" spans="1:1" x14ac:dyDescent="0.25">
      <c r="A2048">
        <v>3252</v>
      </c>
    </row>
    <row r="2049" spans="1:1" x14ac:dyDescent="0.25">
      <c r="A2049">
        <v>3253</v>
      </c>
    </row>
    <row r="2050" spans="1:1" x14ac:dyDescent="0.25">
      <c r="A2050">
        <v>3254</v>
      </c>
    </row>
    <row r="2051" spans="1:1" x14ac:dyDescent="0.25">
      <c r="A2051">
        <v>3255</v>
      </c>
    </row>
    <row r="2052" spans="1:1" x14ac:dyDescent="0.25">
      <c r="A2052">
        <v>3256</v>
      </c>
    </row>
    <row r="2053" spans="1:1" x14ac:dyDescent="0.25">
      <c r="A2053">
        <v>3257</v>
      </c>
    </row>
    <row r="2054" spans="1:1" x14ac:dyDescent="0.25">
      <c r="A2054">
        <v>3258</v>
      </c>
    </row>
    <row r="2055" spans="1:1" x14ac:dyDescent="0.25">
      <c r="A2055">
        <v>3259</v>
      </c>
    </row>
    <row r="2056" spans="1:1" x14ac:dyDescent="0.25">
      <c r="A2056">
        <v>3260</v>
      </c>
    </row>
    <row r="2057" spans="1:1" x14ac:dyDescent="0.25">
      <c r="A2057">
        <v>3261</v>
      </c>
    </row>
    <row r="2058" spans="1:1" x14ac:dyDescent="0.25">
      <c r="A2058">
        <v>3262</v>
      </c>
    </row>
    <row r="2059" spans="1:1" x14ac:dyDescent="0.25">
      <c r="A2059">
        <v>3263</v>
      </c>
    </row>
    <row r="2060" spans="1:1" x14ac:dyDescent="0.25">
      <c r="A2060">
        <v>3264</v>
      </c>
    </row>
    <row r="2061" spans="1:1" x14ac:dyDescent="0.25">
      <c r="A2061">
        <v>3265</v>
      </c>
    </row>
    <row r="2062" spans="1:1" x14ac:dyDescent="0.25">
      <c r="A2062">
        <v>3266</v>
      </c>
    </row>
    <row r="2063" spans="1:1" x14ac:dyDescent="0.25">
      <c r="A2063">
        <v>3267</v>
      </c>
    </row>
    <row r="2064" spans="1:1" x14ac:dyDescent="0.25">
      <c r="A2064">
        <v>3268</v>
      </c>
    </row>
    <row r="2065" spans="1:1" x14ac:dyDescent="0.25">
      <c r="A2065">
        <v>3269</v>
      </c>
    </row>
    <row r="2066" spans="1:1" x14ac:dyDescent="0.25">
      <c r="A2066">
        <v>3270</v>
      </c>
    </row>
    <row r="2067" spans="1:1" x14ac:dyDescent="0.25">
      <c r="A2067">
        <v>3271</v>
      </c>
    </row>
    <row r="2068" spans="1:1" x14ac:dyDescent="0.25">
      <c r="A2068">
        <v>3272</v>
      </c>
    </row>
    <row r="2069" spans="1:1" x14ac:dyDescent="0.25">
      <c r="A2069">
        <v>3273</v>
      </c>
    </row>
    <row r="2070" spans="1:1" x14ac:dyDescent="0.25">
      <c r="A2070">
        <v>3274</v>
      </c>
    </row>
    <row r="2071" spans="1:1" x14ac:dyDescent="0.25">
      <c r="A2071">
        <v>3275</v>
      </c>
    </row>
    <row r="2072" spans="1:1" x14ac:dyDescent="0.25">
      <c r="A2072">
        <v>3276</v>
      </c>
    </row>
    <row r="2073" spans="1:1" x14ac:dyDescent="0.25">
      <c r="A2073">
        <v>3277</v>
      </c>
    </row>
    <row r="2074" spans="1:1" x14ac:dyDescent="0.25">
      <c r="A2074">
        <v>3278</v>
      </c>
    </row>
    <row r="2075" spans="1:1" x14ac:dyDescent="0.25">
      <c r="A2075">
        <v>3279</v>
      </c>
    </row>
    <row r="2076" spans="1:1" x14ac:dyDescent="0.25">
      <c r="A2076">
        <v>3280</v>
      </c>
    </row>
    <row r="2077" spans="1:1" x14ac:dyDescent="0.25">
      <c r="A2077">
        <v>3281</v>
      </c>
    </row>
    <row r="2078" spans="1:1" x14ac:dyDescent="0.25">
      <c r="A2078">
        <v>3282</v>
      </c>
    </row>
    <row r="2079" spans="1:1" x14ac:dyDescent="0.25">
      <c r="A2079">
        <v>3283</v>
      </c>
    </row>
    <row r="2080" spans="1:1" x14ac:dyDescent="0.25">
      <c r="A2080">
        <v>3284</v>
      </c>
    </row>
    <row r="2081" spans="1:1" x14ac:dyDescent="0.25">
      <c r="A2081">
        <v>3285</v>
      </c>
    </row>
    <row r="2082" spans="1:1" x14ac:dyDescent="0.25">
      <c r="A2082">
        <v>3286</v>
      </c>
    </row>
    <row r="2083" spans="1:1" x14ac:dyDescent="0.25">
      <c r="A2083">
        <v>3287</v>
      </c>
    </row>
    <row r="2084" spans="1:1" x14ac:dyDescent="0.25">
      <c r="A2084">
        <v>3288</v>
      </c>
    </row>
    <row r="2085" spans="1:1" x14ac:dyDescent="0.25">
      <c r="A2085">
        <v>3289</v>
      </c>
    </row>
    <row r="2086" spans="1:1" x14ac:dyDescent="0.25">
      <c r="A2086">
        <v>3290</v>
      </c>
    </row>
    <row r="2087" spans="1:1" x14ac:dyDescent="0.25">
      <c r="A2087">
        <v>3291</v>
      </c>
    </row>
    <row r="2088" spans="1:1" x14ac:dyDescent="0.25">
      <c r="A2088">
        <v>3292</v>
      </c>
    </row>
    <row r="2089" spans="1:1" x14ac:dyDescent="0.25">
      <c r="A2089">
        <v>3293</v>
      </c>
    </row>
    <row r="2090" spans="1:1" x14ac:dyDescent="0.25">
      <c r="A2090">
        <v>3294</v>
      </c>
    </row>
    <row r="2091" spans="1:1" x14ac:dyDescent="0.25">
      <c r="A2091">
        <v>3295</v>
      </c>
    </row>
    <row r="2092" spans="1:1" x14ac:dyDescent="0.25">
      <c r="A2092">
        <v>3296</v>
      </c>
    </row>
    <row r="2093" spans="1:1" x14ac:dyDescent="0.25">
      <c r="A2093">
        <v>3297</v>
      </c>
    </row>
    <row r="2094" spans="1:1" x14ac:dyDescent="0.25">
      <c r="A2094">
        <v>3298</v>
      </c>
    </row>
    <row r="2095" spans="1:1" x14ac:dyDescent="0.25">
      <c r="A2095">
        <v>3299</v>
      </c>
    </row>
    <row r="2096" spans="1:1" x14ac:dyDescent="0.25">
      <c r="A2096">
        <v>3300</v>
      </c>
    </row>
    <row r="2097" spans="1:1" x14ac:dyDescent="0.25">
      <c r="A2097">
        <v>3301</v>
      </c>
    </row>
    <row r="2098" spans="1:1" x14ac:dyDescent="0.25">
      <c r="A2098">
        <v>3302</v>
      </c>
    </row>
    <row r="2099" spans="1:1" x14ac:dyDescent="0.25">
      <c r="A2099">
        <v>3303</v>
      </c>
    </row>
    <row r="2100" spans="1:1" x14ac:dyDescent="0.25">
      <c r="A2100">
        <v>3304</v>
      </c>
    </row>
    <row r="2101" spans="1:1" x14ac:dyDescent="0.25">
      <c r="A2101">
        <v>3305</v>
      </c>
    </row>
    <row r="2102" spans="1:1" x14ac:dyDescent="0.25">
      <c r="A2102">
        <v>3306</v>
      </c>
    </row>
    <row r="2103" spans="1:1" x14ac:dyDescent="0.25">
      <c r="A2103">
        <v>3307</v>
      </c>
    </row>
    <row r="2104" spans="1:1" x14ac:dyDescent="0.25">
      <c r="A2104">
        <v>3308</v>
      </c>
    </row>
    <row r="2105" spans="1:1" x14ac:dyDescent="0.25">
      <c r="A2105">
        <v>3309</v>
      </c>
    </row>
    <row r="2106" spans="1:1" x14ac:dyDescent="0.25">
      <c r="A2106">
        <v>3310</v>
      </c>
    </row>
    <row r="2107" spans="1:1" x14ac:dyDescent="0.25">
      <c r="A2107">
        <v>3311</v>
      </c>
    </row>
    <row r="2108" spans="1:1" x14ac:dyDescent="0.25">
      <c r="A2108">
        <v>3312</v>
      </c>
    </row>
    <row r="2109" spans="1:1" x14ac:dyDescent="0.25">
      <c r="A2109">
        <v>3313</v>
      </c>
    </row>
    <row r="2110" spans="1:1" x14ac:dyDescent="0.25">
      <c r="A2110">
        <v>3314</v>
      </c>
    </row>
    <row r="2111" spans="1:1" x14ac:dyDescent="0.25">
      <c r="A2111">
        <v>3315</v>
      </c>
    </row>
    <row r="2112" spans="1:1" x14ac:dyDescent="0.25">
      <c r="A2112">
        <v>3316</v>
      </c>
    </row>
    <row r="2113" spans="1:1" x14ac:dyDescent="0.25">
      <c r="A2113">
        <v>3317</v>
      </c>
    </row>
    <row r="2114" spans="1:1" x14ac:dyDescent="0.25">
      <c r="A2114">
        <v>3318</v>
      </c>
    </row>
    <row r="2115" spans="1:1" x14ac:dyDescent="0.25">
      <c r="A2115">
        <v>3319</v>
      </c>
    </row>
    <row r="2116" spans="1:1" x14ac:dyDescent="0.25">
      <c r="A2116">
        <v>3320</v>
      </c>
    </row>
    <row r="2117" spans="1:1" x14ac:dyDescent="0.25">
      <c r="A2117">
        <v>3321</v>
      </c>
    </row>
    <row r="2118" spans="1:1" x14ac:dyDescent="0.25">
      <c r="A2118">
        <v>3322</v>
      </c>
    </row>
    <row r="2119" spans="1:1" x14ac:dyDescent="0.25">
      <c r="A2119">
        <v>3323</v>
      </c>
    </row>
    <row r="2120" spans="1:1" x14ac:dyDescent="0.25">
      <c r="A2120">
        <v>3324</v>
      </c>
    </row>
    <row r="2121" spans="1:1" x14ac:dyDescent="0.25">
      <c r="A2121">
        <v>3325</v>
      </c>
    </row>
    <row r="2122" spans="1:1" x14ac:dyDescent="0.25">
      <c r="A2122">
        <v>3326</v>
      </c>
    </row>
    <row r="2123" spans="1:1" x14ac:dyDescent="0.25">
      <c r="A2123">
        <v>3327</v>
      </c>
    </row>
    <row r="2124" spans="1:1" x14ac:dyDescent="0.25">
      <c r="A2124">
        <v>3328</v>
      </c>
    </row>
    <row r="2125" spans="1:1" x14ac:dyDescent="0.25">
      <c r="A2125">
        <v>3329</v>
      </c>
    </row>
    <row r="2126" spans="1:1" x14ac:dyDescent="0.25">
      <c r="A2126">
        <v>3330</v>
      </c>
    </row>
    <row r="2127" spans="1:1" x14ac:dyDescent="0.25">
      <c r="A2127">
        <v>3331</v>
      </c>
    </row>
    <row r="2128" spans="1:1" x14ac:dyDescent="0.25">
      <c r="A2128">
        <v>3332</v>
      </c>
    </row>
    <row r="2129" spans="1:1" x14ac:dyDescent="0.25">
      <c r="A2129">
        <v>3333</v>
      </c>
    </row>
    <row r="2130" spans="1:1" x14ac:dyDescent="0.25">
      <c r="A2130">
        <v>3334</v>
      </c>
    </row>
    <row r="2131" spans="1:1" x14ac:dyDescent="0.25">
      <c r="A2131">
        <v>3335</v>
      </c>
    </row>
    <row r="2132" spans="1:1" x14ac:dyDescent="0.25">
      <c r="A2132">
        <v>3336</v>
      </c>
    </row>
    <row r="2133" spans="1:1" x14ac:dyDescent="0.25">
      <c r="A2133">
        <v>3337</v>
      </c>
    </row>
    <row r="2134" spans="1:1" x14ac:dyDescent="0.25">
      <c r="A2134">
        <v>3338</v>
      </c>
    </row>
    <row r="2135" spans="1:1" x14ac:dyDescent="0.25">
      <c r="A2135">
        <v>3339</v>
      </c>
    </row>
    <row r="2136" spans="1:1" x14ac:dyDescent="0.25">
      <c r="A2136">
        <v>3340</v>
      </c>
    </row>
    <row r="2137" spans="1:1" x14ac:dyDescent="0.25">
      <c r="A2137">
        <v>3341</v>
      </c>
    </row>
    <row r="2138" spans="1:1" x14ac:dyDescent="0.25">
      <c r="A2138">
        <v>3342</v>
      </c>
    </row>
    <row r="2139" spans="1:1" x14ac:dyDescent="0.25">
      <c r="A2139">
        <v>3343</v>
      </c>
    </row>
    <row r="2140" spans="1:1" x14ac:dyDescent="0.25">
      <c r="A2140">
        <v>3344</v>
      </c>
    </row>
    <row r="2141" spans="1:1" x14ac:dyDescent="0.25">
      <c r="A2141">
        <v>3345</v>
      </c>
    </row>
    <row r="2142" spans="1:1" x14ac:dyDescent="0.25">
      <c r="A2142">
        <v>3346</v>
      </c>
    </row>
    <row r="2143" spans="1:1" x14ac:dyDescent="0.25">
      <c r="A2143">
        <v>3347</v>
      </c>
    </row>
    <row r="2144" spans="1:1" x14ac:dyDescent="0.25">
      <c r="A2144">
        <v>3348</v>
      </c>
    </row>
    <row r="2145" spans="1:1" x14ac:dyDescent="0.25">
      <c r="A2145">
        <v>3349</v>
      </c>
    </row>
    <row r="2146" spans="1:1" x14ac:dyDescent="0.25">
      <c r="A2146">
        <v>3350</v>
      </c>
    </row>
    <row r="2147" spans="1:1" x14ac:dyDescent="0.25">
      <c r="A2147">
        <v>3351</v>
      </c>
    </row>
    <row r="2148" spans="1:1" x14ac:dyDescent="0.25">
      <c r="A2148">
        <v>3352</v>
      </c>
    </row>
    <row r="2149" spans="1:1" x14ac:dyDescent="0.25">
      <c r="A2149">
        <v>3353</v>
      </c>
    </row>
    <row r="2150" spans="1:1" x14ac:dyDescent="0.25">
      <c r="A2150">
        <v>3354</v>
      </c>
    </row>
    <row r="2151" spans="1:1" x14ac:dyDescent="0.25">
      <c r="A2151">
        <v>3355</v>
      </c>
    </row>
    <row r="2152" spans="1:1" x14ac:dyDescent="0.25">
      <c r="A2152">
        <v>3356</v>
      </c>
    </row>
    <row r="2153" spans="1:1" x14ac:dyDescent="0.25">
      <c r="A2153">
        <v>3357</v>
      </c>
    </row>
    <row r="2154" spans="1:1" x14ac:dyDescent="0.25">
      <c r="A2154">
        <v>3358</v>
      </c>
    </row>
    <row r="2155" spans="1:1" x14ac:dyDescent="0.25">
      <c r="A2155">
        <v>3359</v>
      </c>
    </row>
    <row r="2156" spans="1:1" x14ac:dyDescent="0.25">
      <c r="A2156">
        <v>3360</v>
      </c>
    </row>
    <row r="2157" spans="1:1" x14ac:dyDescent="0.25">
      <c r="A2157">
        <v>3361</v>
      </c>
    </row>
    <row r="2158" spans="1:1" x14ac:dyDescent="0.25">
      <c r="A2158">
        <v>3362</v>
      </c>
    </row>
    <row r="2159" spans="1:1" x14ac:dyDescent="0.25">
      <c r="A2159">
        <v>3363</v>
      </c>
    </row>
    <row r="2160" spans="1:1" x14ac:dyDescent="0.25">
      <c r="A2160">
        <v>3364</v>
      </c>
    </row>
    <row r="2161" spans="1:1" x14ac:dyDescent="0.25">
      <c r="A2161">
        <v>3365</v>
      </c>
    </row>
    <row r="2162" spans="1:1" x14ac:dyDescent="0.25">
      <c r="A2162">
        <v>3366</v>
      </c>
    </row>
    <row r="2163" spans="1:1" x14ac:dyDescent="0.25">
      <c r="A2163">
        <v>3367</v>
      </c>
    </row>
    <row r="2164" spans="1:1" x14ac:dyDescent="0.25">
      <c r="A2164">
        <v>3368</v>
      </c>
    </row>
    <row r="2165" spans="1:1" x14ac:dyDescent="0.25">
      <c r="A2165">
        <v>3369</v>
      </c>
    </row>
    <row r="2166" spans="1:1" x14ac:dyDescent="0.25">
      <c r="A2166">
        <v>3370</v>
      </c>
    </row>
    <row r="2167" spans="1:1" x14ac:dyDescent="0.25">
      <c r="A2167">
        <v>3371</v>
      </c>
    </row>
    <row r="2168" spans="1:1" x14ac:dyDescent="0.25">
      <c r="A2168">
        <v>3372</v>
      </c>
    </row>
    <row r="2169" spans="1:1" x14ac:dyDescent="0.25">
      <c r="A2169">
        <v>3373</v>
      </c>
    </row>
    <row r="2170" spans="1:1" x14ac:dyDescent="0.25">
      <c r="A2170">
        <v>3374</v>
      </c>
    </row>
    <row r="2171" spans="1:1" x14ac:dyDescent="0.25">
      <c r="A2171">
        <v>3375</v>
      </c>
    </row>
    <row r="2172" spans="1:1" x14ac:dyDescent="0.25">
      <c r="A2172">
        <v>3376</v>
      </c>
    </row>
    <row r="2173" spans="1:1" x14ac:dyDescent="0.25">
      <c r="A2173">
        <v>3377</v>
      </c>
    </row>
    <row r="2174" spans="1:1" x14ac:dyDescent="0.25">
      <c r="A2174">
        <v>3378</v>
      </c>
    </row>
    <row r="2175" spans="1:1" x14ac:dyDescent="0.25">
      <c r="A2175">
        <v>3379</v>
      </c>
    </row>
    <row r="2176" spans="1:1" x14ac:dyDescent="0.25">
      <c r="A2176">
        <v>3380</v>
      </c>
    </row>
    <row r="2177" spans="1:1" x14ac:dyDescent="0.25">
      <c r="A2177">
        <v>3381</v>
      </c>
    </row>
    <row r="2178" spans="1:1" x14ac:dyDescent="0.25">
      <c r="A2178">
        <v>3382</v>
      </c>
    </row>
    <row r="2179" spans="1:1" x14ac:dyDescent="0.25">
      <c r="A2179">
        <v>3383</v>
      </c>
    </row>
    <row r="2180" spans="1:1" x14ac:dyDescent="0.25">
      <c r="A2180">
        <v>3384</v>
      </c>
    </row>
    <row r="2181" spans="1:1" x14ac:dyDescent="0.25">
      <c r="A2181">
        <v>3385</v>
      </c>
    </row>
    <row r="2182" spans="1:1" x14ac:dyDescent="0.25">
      <c r="A2182">
        <v>3386</v>
      </c>
    </row>
    <row r="2183" spans="1:1" x14ac:dyDescent="0.25">
      <c r="A2183">
        <v>3387</v>
      </c>
    </row>
    <row r="2184" spans="1:1" x14ac:dyDescent="0.25">
      <c r="A2184">
        <v>3388</v>
      </c>
    </row>
    <row r="2185" spans="1:1" x14ac:dyDescent="0.25">
      <c r="A2185">
        <v>3389</v>
      </c>
    </row>
    <row r="2186" spans="1:1" x14ac:dyDescent="0.25">
      <c r="A2186">
        <v>3390</v>
      </c>
    </row>
    <row r="2187" spans="1:1" x14ac:dyDescent="0.25">
      <c r="A2187">
        <v>3391</v>
      </c>
    </row>
    <row r="2188" spans="1:1" x14ac:dyDescent="0.25">
      <c r="A2188">
        <v>3392</v>
      </c>
    </row>
    <row r="2189" spans="1:1" x14ac:dyDescent="0.25">
      <c r="A2189">
        <v>3393</v>
      </c>
    </row>
    <row r="2190" spans="1:1" x14ac:dyDescent="0.25">
      <c r="A2190">
        <v>3394</v>
      </c>
    </row>
    <row r="2191" spans="1:1" x14ac:dyDescent="0.25">
      <c r="A2191">
        <v>3395</v>
      </c>
    </row>
    <row r="2192" spans="1:1" x14ac:dyDescent="0.25">
      <c r="A2192">
        <v>3396</v>
      </c>
    </row>
    <row r="2193" spans="1:1" x14ac:dyDescent="0.25">
      <c r="A2193">
        <v>3397</v>
      </c>
    </row>
    <row r="2194" spans="1:1" x14ac:dyDescent="0.25">
      <c r="A2194">
        <v>3398</v>
      </c>
    </row>
    <row r="2195" spans="1:1" x14ac:dyDescent="0.25">
      <c r="A2195">
        <v>3399</v>
      </c>
    </row>
    <row r="2196" spans="1:1" x14ac:dyDescent="0.25">
      <c r="A2196">
        <v>3400</v>
      </c>
    </row>
    <row r="2197" spans="1:1" x14ac:dyDescent="0.25">
      <c r="A2197">
        <v>3401</v>
      </c>
    </row>
    <row r="2198" spans="1:1" x14ac:dyDescent="0.25">
      <c r="A2198">
        <v>3402</v>
      </c>
    </row>
    <row r="2199" spans="1:1" x14ac:dyDescent="0.25">
      <c r="A2199">
        <v>3403</v>
      </c>
    </row>
    <row r="2200" spans="1:1" x14ac:dyDescent="0.25">
      <c r="A2200">
        <v>3404</v>
      </c>
    </row>
    <row r="2201" spans="1:1" x14ac:dyDescent="0.25">
      <c r="A2201">
        <v>3405</v>
      </c>
    </row>
    <row r="2202" spans="1:1" x14ac:dyDescent="0.25">
      <c r="A2202">
        <v>3406</v>
      </c>
    </row>
    <row r="2203" spans="1:1" x14ac:dyDescent="0.25">
      <c r="A2203">
        <v>3407</v>
      </c>
    </row>
    <row r="2204" spans="1:1" x14ac:dyDescent="0.25">
      <c r="A2204">
        <v>3408</v>
      </c>
    </row>
    <row r="2205" spans="1:1" x14ac:dyDescent="0.25">
      <c r="A2205">
        <v>3409</v>
      </c>
    </row>
    <row r="2206" spans="1:1" x14ac:dyDescent="0.25">
      <c r="A2206">
        <v>3410</v>
      </c>
    </row>
    <row r="2207" spans="1:1" x14ac:dyDescent="0.25">
      <c r="A2207">
        <v>3411</v>
      </c>
    </row>
    <row r="2208" spans="1:1" x14ac:dyDescent="0.25">
      <c r="A2208">
        <v>3412</v>
      </c>
    </row>
    <row r="2209" spans="1:1" x14ac:dyDescent="0.25">
      <c r="A2209">
        <v>3413</v>
      </c>
    </row>
    <row r="2210" spans="1:1" x14ac:dyDescent="0.25">
      <c r="A2210">
        <v>3414</v>
      </c>
    </row>
    <row r="2211" spans="1:1" x14ac:dyDescent="0.25">
      <c r="A2211">
        <v>3415</v>
      </c>
    </row>
    <row r="2212" spans="1:1" x14ac:dyDescent="0.25">
      <c r="A2212">
        <v>3416</v>
      </c>
    </row>
    <row r="2213" spans="1:1" x14ac:dyDescent="0.25">
      <c r="A2213">
        <v>3417</v>
      </c>
    </row>
    <row r="2214" spans="1:1" x14ac:dyDescent="0.25">
      <c r="A2214">
        <v>3418</v>
      </c>
    </row>
    <row r="2215" spans="1:1" x14ac:dyDescent="0.25">
      <c r="A2215">
        <v>3419</v>
      </c>
    </row>
    <row r="2216" spans="1:1" x14ac:dyDescent="0.25">
      <c r="A2216">
        <v>3420</v>
      </c>
    </row>
    <row r="2217" spans="1:1" x14ac:dyDescent="0.25">
      <c r="A2217">
        <v>3421</v>
      </c>
    </row>
    <row r="2218" spans="1:1" x14ac:dyDescent="0.25">
      <c r="A2218">
        <v>3422</v>
      </c>
    </row>
    <row r="2219" spans="1:1" x14ac:dyDescent="0.25">
      <c r="A2219">
        <v>3423</v>
      </c>
    </row>
    <row r="2220" spans="1:1" x14ac:dyDescent="0.25">
      <c r="A2220">
        <v>3424</v>
      </c>
    </row>
    <row r="2221" spans="1:1" x14ac:dyDescent="0.25">
      <c r="A2221">
        <v>3425</v>
      </c>
    </row>
    <row r="2222" spans="1:1" x14ac:dyDescent="0.25">
      <c r="A2222">
        <v>3426</v>
      </c>
    </row>
    <row r="2223" spans="1:1" x14ac:dyDescent="0.25">
      <c r="A2223">
        <v>3427</v>
      </c>
    </row>
    <row r="2224" spans="1:1" x14ac:dyDescent="0.25">
      <c r="A2224">
        <v>3428</v>
      </c>
    </row>
    <row r="2225" spans="1:1" x14ac:dyDescent="0.25">
      <c r="A2225">
        <v>3429</v>
      </c>
    </row>
    <row r="2226" spans="1:1" x14ac:dyDescent="0.25">
      <c r="A2226">
        <v>3430</v>
      </c>
    </row>
    <row r="2227" spans="1:1" x14ac:dyDescent="0.25">
      <c r="A2227">
        <v>3431</v>
      </c>
    </row>
    <row r="2228" spans="1:1" x14ac:dyDescent="0.25">
      <c r="A2228">
        <v>3432</v>
      </c>
    </row>
    <row r="2229" spans="1:1" x14ac:dyDescent="0.25">
      <c r="A2229">
        <v>3433</v>
      </c>
    </row>
    <row r="2230" spans="1:1" x14ac:dyDescent="0.25">
      <c r="A2230">
        <v>3434</v>
      </c>
    </row>
    <row r="2231" spans="1:1" x14ac:dyDescent="0.25">
      <c r="A2231">
        <v>3435</v>
      </c>
    </row>
    <row r="2232" spans="1:1" x14ac:dyDescent="0.25">
      <c r="A2232">
        <v>3436</v>
      </c>
    </row>
    <row r="2233" spans="1:1" x14ac:dyDescent="0.25">
      <c r="A2233">
        <v>3437</v>
      </c>
    </row>
    <row r="2234" spans="1:1" x14ac:dyDescent="0.25">
      <c r="A2234">
        <v>3438</v>
      </c>
    </row>
    <row r="2235" spans="1:1" x14ac:dyDescent="0.25">
      <c r="A2235">
        <v>3439</v>
      </c>
    </row>
    <row r="2236" spans="1:1" x14ac:dyDescent="0.25">
      <c r="A2236">
        <v>3440</v>
      </c>
    </row>
    <row r="2237" spans="1:1" x14ac:dyDescent="0.25">
      <c r="A2237">
        <v>3441</v>
      </c>
    </row>
    <row r="2238" spans="1:1" x14ac:dyDescent="0.25">
      <c r="A2238">
        <v>3442</v>
      </c>
    </row>
    <row r="2239" spans="1:1" x14ac:dyDescent="0.25">
      <c r="A2239">
        <v>3443</v>
      </c>
    </row>
    <row r="2240" spans="1:1" x14ac:dyDescent="0.25">
      <c r="A2240">
        <v>3444</v>
      </c>
    </row>
    <row r="2241" spans="1:1" x14ac:dyDescent="0.25">
      <c r="A2241">
        <v>3445</v>
      </c>
    </row>
    <row r="2242" spans="1:1" x14ac:dyDescent="0.25">
      <c r="A2242">
        <v>3446</v>
      </c>
    </row>
    <row r="2243" spans="1:1" x14ac:dyDescent="0.25">
      <c r="A2243">
        <v>3447</v>
      </c>
    </row>
    <row r="2244" spans="1:1" x14ac:dyDescent="0.25">
      <c r="A2244">
        <v>3448</v>
      </c>
    </row>
    <row r="2245" spans="1:1" x14ac:dyDescent="0.25">
      <c r="A2245">
        <v>3449</v>
      </c>
    </row>
    <row r="2246" spans="1:1" x14ac:dyDescent="0.25">
      <c r="A2246">
        <v>3450</v>
      </c>
    </row>
    <row r="2247" spans="1:1" x14ac:dyDescent="0.25">
      <c r="A2247">
        <v>3451</v>
      </c>
    </row>
    <row r="2248" spans="1:1" x14ac:dyDescent="0.25">
      <c r="A2248">
        <v>3452</v>
      </c>
    </row>
    <row r="2249" spans="1:1" x14ac:dyDescent="0.25">
      <c r="A2249">
        <v>3453</v>
      </c>
    </row>
    <row r="2250" spans="1:1" x14ac:dyDescent="0.25">
      <c r="A2250">
        <v>3454</v>
      </c>
    </row>
    <row r="2251" spans="1:1" x14ac:dyDescent="0.25">
      <c r="A2251">
        <v>3455</v>
      </c>
    </row>
    <row r="2252" spans="1:1" x14ac:dyDescent="0.25">
      <c r="A2252">
        <v>3456</v>
      </c>
    </row>
    <row r="2253" spans="1:1" x14ac:dyDescent="0.25">
      <c r="A2253">
        <v>3457</v>
      </c>
    </row>
    <row r="2254" spans="1:1" x14ac:dyDescent="0.25">
      <c r="A2254">
        <v>3458</v>
      </c>
    </row>
    <row r="2255" spans="1:1" x14ac:dyDescent="0.25">
      <c r="A2255">
        <v>3459</v>
      </c>
    </row>
    <row r="2256" spans="1:1" x14ac:dyDescent="0.25">
      <c r="A2256">
        <v>3460</v>
      </c>
    </row>
    <row r="2257" spans="1:1" x14ac:dyDescent="0.25">
      <c r="A2257">
        <v>3461</v>
      </c>
    </row>
    <row r="2258" spans="1:1" x14ac:dyDescent="0.25">
      <c r="A2258">
        <v>3462</v>
      </c>
    </row>
    <row r="2259" spans="1:1" x14ac:dyDescent="0.25">
      <c r="A2259">
        <v>3463</v>
      </c>
    </row>
    <row r="2260" spans="1:1" x14ac:dyDescent="0.25">
      <c r="A2260">
        <v>3464</v>
      </c>
    </row>
    <row r="2261" spans="1:1" x14ac:dyDescent="0.25">
      <c r="A2261">
        <v>3465</v>
      </c>
    </row>
    <row r="2262" spans="1:1" x14ac:dyDescent="0.25">
      <c r="A2262">
        <v>3466</v>
      </c>
    </row>
    <row r="2263" spans="1:1" x14ac:dyDescent="0.25">
      <c r="A2263">
        <v>3467</v>
      </c>
    </row>
    <row r="2264" spans="1:1" x14ac:dyDescent="0.25">
      <c r="A2264">
        <v>3468</v>
      </c>
    </row>
    <row r="2265" spans="1:1" x14ac:dyDescent="0.25">
      <c r="A2265">
        <v>3469</v>
      </c>
    </row>
    <row r="2266" spans="1:1" x14ac:dyDescent="0.25">
      <c r="A2266">
        <v>3470</v>
      </c>
    </row>
    <row r="2267" spans="1:1" x14ac:dyDescent="0.25">
      <c r="A2267">
        <v>3471</v>
      </c>
    </row>
    <row r="2268" spans="1:1" x14ac:dyDescent="0.25">
      <c r="A2268">
        <v>3472</v>
      </c>
    </row>
    <row r="2269" spans="1:1" x14ac:dyDescent="0.25">
      <c r="A2269">
        <v>3473</v>
      </c>
    </row>
    <row r="2270" spans="1:1" x14ac:dyDescent="0.25">
      <c r="A2270">
        <v>3474</v>
      </c>
    </row>
    <row r="2271" spans="1:1" x14ac:dyDescent="0.25">
      <c r="A2271">
        <v>3475</v>
      </c>
    </row>
    <row r="2272" spans="1:1" x14ac:dyDescent="0.25">
      <c r="A2272">
        <v>3476</v>
      </c>
    </row>
    <row r="2273" spans="1:1" x14ac:dyDescent="0.25">
      <c r="A2273">
        <v>3477</v>
      </c>
    </row>
    <row r="2274" spans="1:1" x14ac:dyDescent="0.25">
      <c r="A2274">
        <v>3478</v>
      </c>
    </row>
    <row r="2275" spans="1:1" x14ac:dyDescent="0.25">
      <c r="A2275">
        <v>3479</v>
      </c>
    </row>
    <row r="2276" spans="1:1" x14ac:dyDescent="0.25">
      <c r="A2276">
        <v>3480</v>
      </c>
    </row>
    <row r="2277" spans="1:1" x14ac:dyDescent="0.25">
      <c r="A2277">
        <v>3481</v>
      </c>
    </row>
    <row r="2278" spans="1:1" x14ac:dyDescent="0.25">
      <c r="A2278">
        <v>3482</v>
      </c>
    </row>
    <row r="2279" spans="1:1" x14ac:dyDescent="0.25">
      <c r="A2279">
        <v>3483</v>
      </c>
    </row>
    <row r="2280" spans="1:1" x14ac:dyDescent="0.25">
      <c r="A2280">
        <v>3484</v>
      </c>
    </row>
    <row r="2281" spans="1:1" x14ac:dyDescent="0.25">
      <c r="A2281">
        <v>3485</v>
      </c>
    </row>
    <row r="2282" spans="1:1" x14ac:dyDescent="0.25">
      <c r="A2282">
        <v>3486</v>
      </c>
    </row>
    <row r="2283" spans="1:1" x14ac:dyDescent="0.25">
      <c r="A2283">
        <v>3487</v>
      </c>
    </row>
    <row r="2284" spans="1:1" x14ac:dyDescent="0.25">
      <c r="A2284">
        <v>3488</v>
      </c>
    </row>
    <row r="2285" spans="1:1" x14ac:dyDescent="0.25">
      <c r="A2285">
        <v>3489</v>
      </c>
    </row>
    <row r="2286" spans="1:1" x14ac:dyDescent="0.25">
      <c r="A2286">
        <v>3490</v>
      </c>
    </row>
    <row r="2287" spans="1:1" x14ac:dyDescent="0.25">
      <c r="A2287">
        <v>3491</v>
      </c>
    </row>
    <row r="2288" spans="1:1" x14ac:dyDescent="0.25">
      <c r="A2288">
        <v>3492</v>
      </c>
    </row>
    <row r="2289" spans="1:1" x14ac:dyDescent="0.25">
      <c r="A2289">
        <v>3493</v>
      </c>
    </row>
    <row r="2290" spans="1:1" x14ac:dyDescent="0.25">
      <c r="A2290">
        <v>3494</v>
      </c>
    </row>
    <row r="2291" spans="1:1" x14ac:dyDescent="0.25">
      <c r="A2291">
        <v>3495</v>
      </c>
    </row>
    <row r="2292" spans="1:1" x14ac:dyDescent="0.25">
      <c r="A2292">
        <v>3496</v>
      </c>
    </row>
    <row r="2293" spans="1:1" x14ac:dyDescent="0.25">
      <c r="A2293">
        <v>3497</v>
      </c>
    </row>
    <row r="2294" spans="1:1" x14ac:dyDescent="0.25">
      <c r="A2294">
        <v>3498</v>
      </c>
    </row>
    <row r="2295" spans="1:1" x14ac:dyDescent="0.25">
      <c r="A2295">
        <v>3499</v>
      </c>
    </row>
    <row r="2296" spans="1:1" x14ac:dyDescent="0.25">
      <c r="A2296">
        <v>3500</v>
      </c>
    </row>
    <row r="2297" spans="1:1" x14ac:dyDescent="0.25">
      <c r="A2297">
        <v>3501</v>
      </c>
    </row>
    <row r="2298" spans="1:1" x14ac:dyDescent="0.25">
      <c r="A2298">
        <v>3502</v>
      </c>
    </row>
    <row r="2299" spans="1:1" x14ac:dyDescent="0.25">
      <c r="A2299">
        <v>3503</v>
      </c>
    </row>
    <row r="2300" spans="1:1" x14ac:dyDescent="0.25">
      <c r="A2300">
        <v>3504</v>
      </c>
    </row>
    <row r="2301" spans="1:1" x14ac:dyDescent="0.25">
      <c r="A2301">
        <v>3505</v>
      </c>
    </row>
    <row r="2302" spans="1:1" x14ac:dyDescent="0.25">
      <c r="A2302">
        <v>3506</v>
      </c>
    </row>
    <row r="2303" spans="1:1" x14ac:dyDescent="0.25">
      <c r="A2303">
        <v>3507</v>
      </c>
    </row>
    <row r="2304" spans="1:1" x14ac:dyDescent="0.25">
      <c r="A2304">
        <v>3508</v>
      </c>
    </row>
    <row r="2305" spans="1:1" x14ac:dyDescent="0.25">
      <c r="A2305">
        <v>3509</v>
      </c>
    </row>
    <row r="2306" spans="1:1" x14ac:dyDescent="0.25">
      <c r="A2306">
        <v>3510</v>
      </c>
    </row>
    <row r="2307" spans="1:1" x14ac:dyDescent="0.25">
      <c r="A2307">
        <v>3511</v>
      </c>
    </row>
    <row r="2308" spans="1:1" x14ac:dyDescent="0.25">
      <c r="A2308">
        <v>3512</v>
      </c>
    </row>
    <row r="2309" spans="1:1" x14ac:dyDescent="0.25">
      <c r="A2309">
        <v>3513</v>
      </c>
    </row>
    <row r="2310" spans="1:1" x14ac:dyDescent="0.25">
      <c r="A2310">
        <v>3514</v>
      </c>
    </row>
    <row r="2311" spans="1:1" x14ac:dyDescent="0.25">
      <c r="A2311">
        <v>3515</v>
      </c>
    </row>
    <row r="2312" spans="1:1" x14ac:dyDescent="0.25">
      <c r="A2312">
        <v>3516</v>
      </c>
    </row>
    <row r="2313" spans="1:1" x14ac:dyDescent="0.25">
      <c r="A2313">
        <v>3517</v>
      </c>
    </row>
    <row r="2314" spans="1:1" x14ac:dyDescent="0.25">
      <c r="A2314">
        <v>3518</v>
      </c>
    </row>
    <row r="2315" spans="1:1" x14ac:dyDescent="0.25">
      <c r="A2315">
        <v>3519</v>
      </c>
    </row>
    <row r="2316" spans="1:1" x14ac:dyDescent="0.25">
      <c r="A2316">
        <v>3520</v>
      </c>
    </row>
    <row r="2317" spans="1:1" x14ac:dyDescent="0.25">
      <c r="A2317">
        <v>3521</v>
      </c>
    </row>
    <row r="2318" spans="1:1" x14ac:dyDescent="0.25">
      <c r="A2318">
        <v>3522</v>
      </c>
    </row>
    <row r="2319" spans="1:1" x14ac:dyDescent="0.25">
      <c r="A2319">
        <v>3523</v>
      </c>
    </row>
    <row r="2320" spans="1:1" x14ac:dyDescent="0.25">
      <c r="A2320">
        <v>3524</v>
      </c>
    </row>
    <row r="2321" spans="1:1" x14ac:dyDescent="0.25">
      <c r="A2321">
        <v>3525</v>
      </c>
    </row>
    <row r="2322" spans="1:1" x14ac:dyDescent="0.25">
      <c r="A2322">
        <v>3526</v>
      </c>
    </row>
    <row r="2323" spans="1:1" x14ac:dyDescent="0.25">
      <c r="A2323">
        <v>3527</v>
      </c>
    </row>
    <row r="2324" spans="1:1" x14ac:dyDescent="0.25">
      <c r="A2324">
        <v>3528</v>
      </c>
    </row>
    <row r="2325" spans="1:1" x14ac:dyDescent="0.25">
      <c r="A2325">
        <v>3529</v>
      </c>
    </row>
    <row r="2326" spans="1:1" x14ac:dyDescent="0.25">
      <c r="A2326">
        <v>3530</v>
      </c>
    </row>
    <row r="2327" spans="1:1" x14ac:dyDescent="0.25">
      <c r="A2327">
        <v>3531</v>
      </c>
    </row>
    <row r="2328" spans="1:1" x14ac:dyDescent="0.25">
      <c r="A2328">
        <v>3532</v>
      </c>
    </row>
    <row r="2329" spans="1:1" x14ac:dyDescent="0.25">
      <c r="A2329">
        <v>3533</v>
      </c>
    </row>
    <row r="2330" spans="1:1" x14ac:dyDescent="0.25">
      <c r="A2330">
        <v>3534</v>
      </c>
    </row>
    <row r="2331" spans="1:1" x14ac:dyDescent="0.25">
      <c r="A2331">
        <v>3535</v>
      </c>
    </row>
    <row r="2332" spans="1:1" x14ac:dyDescent="0.25">
      <c r="A2332">
        <v>3536</v>
      </c>
    </row>
    <row r="2333" spans="1:1" x14ac:dyDescent="0.25">
      <c r="A2333">
        <v>3537</v>
      </c>
    </row>
    <row r="2334" spans="1:1" x14ac:dyDescent="0.25">
      <c r="A2334">
        <v>3538</v>
      </c>
    </row>
    <row r="2335" spans="1:1" x14ac:dyDescent="0.25">
      <c r="A2335">
        <v>3539</v>
      </c>
    </row>
    <row r="2336" spans="1:1" x14ac:dyDescent="0.25">
      <c r="A2336">
        <v>3540</v>
      </c>
    </row>
    <row r="2337" spans="1:1" x14ac:dyDescent="0.25">
      <c r="A2337">
        <v>3541</v>
      </c>
    </row>
    <row r="2338" spans="1:1" x14ac:dyDescent="0.25">
      <c r="A2338">
        <v>3542</v>
      </c>
    </row>
    <row r="2339" spans="1:1" x14ac:dyDescent="0.25">
      <c r="A2339">
        <v>3543</v>
      </c>
    </row>
    <row r="2340" spans="1:1" x14ac:dyDescent="0.25">
      <c r="A2340">
        <v>3544</v>
      </c>
    </row>
    <row r="2341" spans="1:1" x14ac:dyDescent="0.25">
      <c r="A2341">
        <v>3545</v>
      </c>
    </row>
    <row r="2342" spans="1:1" x14ac:dyDescent="0.25">
      <c r="A2342">
        <v>3546</v>
      </c>
    </row>
    <row r="2343" spans="1:1" x14ac:dyDescent="0.25">
      <c r="A2343">
        <v>3547</v>
      </c>
    </row>
    <row r="2344" spans="1:1" x14ac:dyDescent="0.25">
      <c r="A2344">
        <v>3548</v>
      </c>
    </row>
    <row r="2345" spans="1:1" x14ac:dyDescent="0.25">
      <c r="A2345">
        <v>3549</v>
      </c>
    </row>
    <row r="2346" spans="1:1" x14ac:dyDescent="0.25">
      <c r="A2346">
        <v>3550</v>
      </c>
    </row>
    <row r="2347" spans="1:1" x14ac:dyDescent="0.25">
      <c r="A2347">
        <v>3551</v>
      </c>
    </row>
    <row r="2348" spans="1:1" x14ac:dyDescent="0.25">
      <c r="A2348">
        <v>3552</v>
      </c>
    </row>
    <row r="2349" spans="1:1" x14ac:dyDescent="0.25">
      <c r="A2349">
        <v>3553</v>
      </c>
    </row>
    <row r="2350" spans="1:1" x14ac:dyDescent="0.25">
      <c r="A2350">
        <v>3554</v>
      </c>
    </row>
    <row r="2351" spans="1:1" x14ac:dyDescent="0.25">
      <c r="A2351">
        <v>3555</v>
      </c>
    </row>
    <row r="2352" spans="1:1" x14ac:dyDescent="0.25">
      <c r="A2352">
        <v>3556</v>
      </c>
    </row>
    <row r="2353" spans="1:1" x14ac:dyDescent="0.25">
      <c r="A2353">
        <v>3557</v>
      </c>
    </row>
    <row r="2354" spans="1:1" x14ac:dyDescent="0.25">
      <c r="A2354">
        <v>3558</v>
      </c>
    </row>
    <row r="2355" spans="1:1" x14ac:dyDescent="0.25">
      <c r="A2355">
        <v>3559</v>
      </c>
    </row>
    <row r="2356" spans="1:1" x14ac:dyDescent="0.25">
      <c r="A2356">
        <v>3560</v>
      </c>
    </row>
    <row r="2357" spans="1:1" x14ac:dyDescent="0.25">
      <c r="A2357">
        <v>3561</v>
      </c>
    </row>
    <row r="2358" spans="1:1" x14ac:dyDescent="0.25">
      <c r="A2358">
        <v>3562</v>
      </c>
    </row>
    <row r="2359" spans="1:1" x14ac:dyDescent="0.25">
      <c r="A2359">
        <v>3563</v>
      </c>
    </row>
    <row r="2360" spans="1:1" x14ac:dyDescent="0.25">
      <c r="A2360">
        <v>3564</v>
      </c>
    </row>
    <row r="2361" spans="1:1" x14ac:dyDescent="0.25">
      <c r="A2361">
        <v>3565</v>
      </c>
    </row>
    <row r="2362" spans="1:1" x14ac:dyDescent="0.25">
      <c r="A2362">
        <v>3566</v>
      </c>
    </row>
    <row r="2363" spans="1:1" x14ac:dyDescent="0.25">
      <c r="A2363">
        <v>3567</v>
      </c>
    </row>
    <row r="2364" spans="1:1" x14ac:dyDescent="0.25">
      <c r="A2364">
        <v>3568</v>
      </c>
    </row>
    <row r="2365" spans="1:1" x14ac:dyDescent="0.25">
      <c r="A2365">
        <v>3569</v>
      </c>
    </row>
    <row r="2366" spans="1:1" x14ac:dyDescent="0.25">
      <c r="A2366">
        <v>3570</v>
      </c>
    </row>
    <row r="2367" spans="1:1" x14ac:dyDescent="0.25">
      <c r="A2367">
        <v>3571</v>
      </c>
    </row>
    <row r="2368" spans="1:1" x14ac:dyDescent="0.25">
      <c r="A2368">
        <v>3572</v>
      </c>
    </row>
    <row r="2369" spans="1:1" x14ac:dyDescent="0.25">
      <c r="A2369">
        <v>3573</v>
      </c>
    </row>
    <row r="2370" spans="1:1" x14ac:dyDescent="0.25">
      <c r="A2370">
        <v>3574</v>
      </c>
    </row>
    <row r="2371" spans="1:1" x14ac:dyDescent="0.25">
      <c r="A2371">
        <v>3575</v>
      </c>
    </row>
    <row r="2372" spans="1:1" x14ac:dyDescent="0.25">
      <c r="A2372">
        <v>3576</v>
      </c>
    </row>
    <row r="2373" spans="1:1" x14ac:dyDescent="0.25">
      <c r="A2373">
        <v>3577</v>
      </c>
    </row>
    <row r="2374" spans="1:1" x14ac:dyDescent="0.25">
      <c r="A2374">
        <v>3578</v>
      </c>
    </row>
    <row r="2375" spans="1:1" x14ac:dyDescent="0.25">
      <c r="A2375">
        <v>3579</v>
      </c>
    </row>
    <row r="2376" spans="1:1" x14ac:dyDescent="0.25">
      <c r="A2376">
        <v>3580</v>
      </c>
    </row>
    <row r="2377" spans="1:1" x14ac:dyDescent="0.25">
      <c r="A2377">
        <v>3581</v>
      </c>
    </row>
    <row r="2378" spans="1:1" x14ac:dyDescent="0.25">
      <c r="A2378">
        <v>3582</v>
      </c>
    </row>
    <row r="2379" spans="1:1" x14ac:dyDescent="0.25">
      <c r="A2379">
        <v>3583</v>
      </c>
    </row>
    <row r="2380" spans="1:1" x14ac:dyDescent="0.25">
      <c r="A2380">
        <v>3584</v>
      </c>
    </row>
    <row r="2381" spans="1:1" x14ac:dyDescent="0.25">
      <c r="A2381">
        <v>3585</v>
      </c>
    </row>
    <row r="2382" spans="1:1" x14ac:dyDescent="0.25">
      <c r="A2382">
        <v>3586</v>
      </c>
    </row>
    <row r="2383" spans="1:1" x14ac:dyDescent="0.25">
      <c r="A2383">
        <v>3587</v>
      </c>
    </row>
    <row r="2384" spans="1:1" x14ac:dyDescent="0.25">
      <c r="A2384">
        <v>3588</v>
      </c>
    </row>
    <row r="2385" spans="1:1" x14ac:dyDescent="0.25">
      <c r="A2385">
        <v>3589</v>
      </c>
    </row>
    <row r="2386" spans="1:1" x14ac:dyDescent="0.25">
      <c r="A2386">
        <v>3590</v>
      </c>
    </row>
    <row r="2387" spans="1:1" x14ac:dyDescent="0.25">
      <c r="A2387">
        <v>3591</v>
      </c>
    </row>
    <row r="2388" spans="1:1" x14ac:dyDescent="0.25">
      <c r="A2388">
        <v>3592</v>
      </c>
    </row>
    <row r="2389" spans="1:1" x14ac:dyDescent="0.25">
      <c r="A2389">
        <v>3593</v>
      </c>
    </row>
    <row r="2390" spans="1:1" x14ac:dyDescent="0.25">
      <c r="A2390">
        <v>3594</v>
      </c>
    </row>
    <row r="2391" spans="1:1" x14ac:dyDescent="0.25">
      <c r="A2391">
        <v>3595</v>
      </c>
    </row>
    <row r="2392" spans="1:1" x14ac:dyDescent="0.25">
      <c r="A2392">
        <v>3596</v>
      </c>
    </row>
    <row r="2393" spans="1:1" x14ac:dyDescent="0.25">
      <c r="A2393">
        <v>3597</v>
      </c>
    </row>
    <row r="2394" spans="1:1" x14ac:dyDescent="0.25">
      <c r="A2394">
        <v>3598</v>
      </c>
    </row>
    <row r="2395" spans="1:1" x14ac:dyDescent="0.25">
      <c r="A2395">
        <v>3599</v>
      </c>
    </row>
    <row r="2396" spans="1:1" x14ac:dyDescent="0.25">
      <c r="A2396">
        <v>3600</v>
      </c>
    </row>
    <row r="2397" spans="1:1" x14ac:dyDescent="0.25">
      <c r="A2397">
        <v>3601</v>
      </c>
    </row>
    <row r="2398" spans="1:1" x14ac:dyDescent="0.25">
      <c r="A2398">
        <v>3602</v>
      </c>
    </row>
    <row r="2399" spans="1:1" x14ac:dyDescent="0.25">
      <c r="A2399">
        <v>3603</v>
      </c>
    </row>
    <row r="2400" spans="1:1" x14ac:dyDescent="0.25">
      <c r="A2400">
        <v>3604</v>
      </c>
    </row>
    <row r="2401" spans="1:1" x14ac:dyDescent="0.25">
      <c r="A2401">
        <v>3605</v>
      </c>
    </row>
    <row r="2402" spans="1:1" x14ac:dyDescent="0.25">
      <c r="A2402">
        <v>3606</v>
      </c>
    </row>
    <row r="2403" spans="1:1" x14ac:dyDescent="0.25">
      <c r="A2403">
        <v>3607</v>
      </c>
    </row>
    <row r="2404" spans="1:1" x14ac:dyDescent="0.25">
      <c r="A2404">
        <v>3608</v>
      </c>
    </row>
    <row r="2405" spans="1:1" x14ac:dyDescent="0.25">
      <c r="A2405">
        <v>3609</v>
      </c>
    </row>
    <row r="2406" spans="1:1" x14ac:dyDescent="0.25">
      <c r="A2406">
        <v>3610</v>
      </c>
    </row>
    <row r="2407" spans="1:1" x14ac:dyDescent="0.25">
      <c r="A2407">
        <v>3611</v>
      </c>
    </row>
    <row r="2408" spans="1:1" x14ac:dyDescent="0.25">
      <c r="A2408">
        <v>3612</v>
      </c>
    </row>
    <row r="2409" spans="1:1" x14ac:dyDescent="0.25">
      <c r="A2409">
        <v>3613</v>
      </c>
    </row>
    <row r="2410" spans="1:1" x14ac:dyDescent="0.25">
      <c r="A2410">
        <v>3614</v>
      </c>
    </row>
    <row r="2411" spans="1:1" x14ac:dyDescent="0.25">
      <c r="A2411">
        <v>3615</v>
      </c>
    </row>
    <row r="2412" spans="1:1" x14ac:dyDescent="0.25">
      <c r="A2412">
        <v>3616</v>
      </c>
    </row>
    <row r="2413" spans="1:1" x14ac:dyDescent="0.25">
      <c r="A2413">
        <v>3617</v>
      </c>
    </row>
    <row r="2414" spans="1:1" x14ac:dyDescent="0.25">
      <c r="A2414">
        <v>3618</v>
      </c>
    </row>
    <row r="2415" spans="1:1" x14ac:dyDescent="0.25">
      <c r="A2415">
        <v>3619</v>
      </c>
    </row>
    <row r="2416" spans="1:1" x14ac:dyDescent="0.25">
      <c r="A2416">
        <v>3620</v>
      </c>
    </row>
    <row r="2417" spans="1:1" x14ac:dyDescent="0.25">
      <c r="A2417">
        <v>3621</v>
      </c>
    </row>
    <row r="2418" spans="1:1" x14ac:dyDescent="0.25">
      <c r="A2418">
        <v>3622</v>
      </c>
    </row>
    <row r="2419" spans="1:1" x14ac:dyDescent="0.25">
      <c r="A2419">
        <v>3623</v>
      </c>
    </row>
    <row r="2420" spans="1:1" x14ac:dyDescent="0.25">
      <c r="A2420">
        <v>3624</v>
      </c>
    </row>
    <row r="2421" spans="1:1" x14ac:dyDescent="0.25">
      <c r="A2421">
        <v>3625</v>
      </c>
    </row>
    <row r="2422" spans="1:1" x14ac:dyDescent="0.25">
      <c r="A2422">
        <v>3626</v>
      </c>
    </row>
    <row r="2423" spans="1:1" x14ac:dyDescent="0.25">
      <c r="A2423">
        <v>3627</v>
      </c>
    </row>
    <row r="2424" spans="1:1" x14ac:dyDescent="0.25">
      <c r="A2424">
        <v>3628</v>
      </c>
    </row>
    <row r="2425" spans="1:1" x14ac:dyDescent="0.25">
      <c r="A2425">
        <v>3629</v>
      </c>
    </row>
    <row r="2426" spans="1:1" x14ac:dyDescent="0.25">
      <c r="A2426">
        <v>3630</v>
      </c>
    </row>
    <row r="2427" spans="1:1" x14ac:dyDescent="0.25">
      <c r="A2427">
        <v>3631</v>
      </c>
    </row>
    <row r="2428" spans="1:1" x14ac:dyDescent="0.25">
      <c r="A2428">
        <v>3632</v>
      </c>
    </row>
    <row r="2429" spans="1:1" x14ac:dyDescent="0.25">
      <c r="A2429">
        <v>3633</v>
      </c>
    </row>
    <row r="2430" spans="1:1" x14ac:dyDescent="0.25">
      <c r="A2430">
        <v>3634</v>
      </c>
    </row>
    <row r="2431" spans="1:1" x14ac:dyDescent="0.25">
      <c r="A2431">
        <v>3635</v>
      </c>
    </row>
    <row r="2432" spans="1:1" x14ac:dyDescent="0.25">
      <c r="A2432">
        <v>3636</v>
      </c>
    </row>
    <row r="2433" spans="1:1" x14ac:dyDescent="0.25">
      <c r="A2433">
        <v>3637</v>
      </c>
    </row>
    <row r="2434" spans="1:1" x14ac:dyDescent="0.25">
      <c r="A2434">
        <v>3638</v>
      </c>
    </row>
    <row r="2435" spans="1:1" x14ac:dyDescent="0.25">
      <c r="A2435">
        <v>3639</v>
      </c>
    </row>
    <row r="2436" spans="1:1" x14ac:dyDescent="0.25">
      <c r="A2436">
        <v>3640</v>
      </c>
    </row>
    <row r="2437" spans="1:1" x14ac:dyDescent="0.25">
      <c r="A2437">
        <v>3641</v>
      </c>
    </row>
    <row r="2438" spans="1:1" x14ac:dyDescent="0.25">
      <c r="A2438">
        <v>3642</v>
      </c>
    </row>
    <row r="2439" spans="1:1" x14ac:dyDescent="0.25">
      <c r="A2439">
        <v>3643</v>
      </c>
    </row>
    <row r="2440" spans="1:1" x14ac:dyDescent="0.25">
      <c r="A2440">
        <v>3644</v>
      </c>
    </row>
    <row r="2441" spans="1:1" x14ac:dyDescent="0.25">
      <c r="A2441">
        <v>3645</v>
      </c>
    </row>
    <row r="2442" spans="1:1" x14ac:dyDescent="0.25">
      <c r="A2442">
        <v>3646</v>
      </c>
    </row>
    <row r="2443" spans="1:1" x14ac:dyDescent="0.25">
      <c r="A2443">
        <v>3647</v>
      </c>
    </row>
    <row r="2444" spans="1:1" x14ac:dyDescent="0.25">
      <c r="A2444">
        <v>3648</v>
      </c>
    </row>
    <row r="2445" spans="1:1" x14ac:dyDescent="0.25">
      <c r="A2445">
        <v>3649</v>
      </c>
    </row>
    <row r="2446" spans="1:1" x14ac:dyDescent="0.25">
      <c r="A2446">
        <v>3650</v>
      </c>
    </row>
    <row r="2447" spans="1:1" x14ac:dyDescent="0.25">
      <c r="A2447">
        <v>3651</v>
      </c>
    </row>
    <row r="2448" spans="1:1" x14ac:dyDescent="0.25">
      <c r="A2448">
        <v>3652</v>
      </c>
    </row>
    <row r="2449" spans="1:1" x14ac:dyDescent="0.25">
      <c r="A2449">
        <v>3653</v>
      </c>
    </row>
    <row r="2450" spans="1:1" x14ac:dyDescent="0.25">
      <c r="A2450">
        <v>3654</v>
      </c>
    </row>
    <row r="2451" spans="1:1" x14ac:dyDescent="0.25">
      <c r="A2451">
        <v>3655</v>
      </c>
    </row>
    <row r="2452" spans="1:1" x14ac:dyDescent="0.25">
      <c r="A2452">
        <v>3656</v>
      </c>
    </row>
    <row r="2453" spans="1:1" x14ac:dyDescent="0.25">
      <c r="A2453">
        <v>3657</v>
      </c>
    </row>
    <row r="2454" spans="1:1" x14ac:dyDescent="0.25">
      <c r="A2454">
        <v>3658</v>
      </c>
    </row>
    <row r="2455" spans="1:1" x14ac:dyDescent="0.25">
      <c r="A2455">
        <v>3659</v>
      </c>
    </row>
    <row r="2456" spans="1:1" x14ac:dyDescent="0.25">
      <c r="A2456">
        <v>3660</v>
      </c>
    </row>
    <row r="2457" spans="1:1" x14ac:dyDescent="0.25">
      <c r="A2457">
        <v>3661</v>
      </c>
    </row>
    <row r="2458" spans="1:1" x14ac:dyDescent="0.25">
      <c r="A2458">
        <v>3662</v>
      </c>
    </row>
    <row r="2459" spans="1:1" x14ac:dyDescent="0.25">
      <c r="A2459">
        <v>3663</v>
      </c>
    </row>
    <row r="2460" spans="1:1" x14ac:dyDescent="0.25">
      <c r="A2460">
        <v>3664</v>
      </c>
    </row>
    <row r="2461" spans="1:1" x14ac:dyDescent="0.25">
      <c r="A2461">
        <v>3665</v>
      </c>
    </row>
    <row r="2462" spans="1:1" x14ac:dyDescent="0.25">
      <c r="A2462">
        <v>3666</v>
      </c>
    </row>
    <row r="2463" spans="1:1" x14ac:dyDescent="0.25">
      <c r="A2463">
        <v>3667</v>
      </c>
    </row>
    <row r="2464" spans="1:1" x14ac:dyDescent="0.25">
      <c r="A2464">
        <v>3668</v>
      </c>
    </row>
    <row r="2465" spans="1:1" x14ac:dyDescent="0.25">
      <c r="A2465">
        <v>3669</v>
      </c>
    </row>
    <row r="2466" spans="1:1" x14ac:dyDescent="0.25">
      <c r="A2466">
        <v>3670</v>
      </c>
    </row>
    <row r="2467" spans="1:1" x14ac:dyDescent="0.25">
      <c r="A2467">
        <v>3671</v>
      </c>
    </row>
    <row r="2468" spans="1:1" x14ac:dyDescent="0.25">
      <c r="A2468">
        <v>3672</v>
      </c>
    </row>
    <row r="2469" spans="1:1" x14ac:dyDescent="0.25">
      <c r="A2469">
        <v>3673</v>
      </c>
    </row>
    <row r="2470" spans="1:1" x14ac:dyDescent="0.25">
      <c r="A2470">
        <v>3674</v>
      </c>
    </row>
    <row r="2471" spans="1:1" x14ac:dyDescent="0.25">
      <c r="A2471">
        <v>3675</v>
      </c>
    </row>
    <row r="2472" spans="1:1" x14ac:dyDescent="0.25">
      <c r="A2472">
        <v>3676</v>
      </c>
    </row>
    <row r="2473" spans="1:1" x14ac:dyDescent="0.25">
      <c r="A2473">
        <v>3677</v>
      </c>
    </row>
    <row r="2474" spans="1:1" x14ac:dyDescent="0.25">
      <c r="A2474">
        <v>3678</v>
      </c>
    </row>
    <row r="2475" spans="1:1" x14ac:dyDescent="0.25">
      <c r="A2475">
        <v>3679</v>
      </c>
    </row>
    <row r="2476" spans="1:1" x14ac:dyDescent="0.25">
      <c r="A2476">
        <v>3680</v>
      </c>
    </row>
    <row r="2477" spans="1:1" x14ac:dyDescent="0.25">
      <c r="A2477">
        <v>3681</v>
      </c>
    </row>
    <row r="2478" spans="1:1" x14ac:dyDescent="0.25">
      <c r="A2478">
        <v>3682</v>
      </c>
    </row>
    <row r="2479" spans="1:1" x14ac:dyDescent="0.25">
      <c r="A2479">
        <v>3683</v>
      </c>
    </row>
    <row r="2480" spans="1:1" x14ac:dyDescent="0.25">
      <c r="A2480">
        <v>3684</v>
      </c>
    </row>
    <row r="2481" spans="1:1" x14ac:dyDescent="0.25">
      <c r="A2481">
        <v>3685</v>
      </c>
    </row>
    <row r="2482" spans="1:1" x14ac:dyDescent="0.25">
      <c r="A2482">
        <v>3686</v>
      </c>
    </row>
    <row r="2483" spans="1:1" x14ac:dyDescent="0.25">
      <c r="A2483">
        <v>3687</v>
      </c>
    </row>
    <row r="2484" spans="1:1" x14ac:dyDescent="0.25">
      <c r="A2484">
        <v>3688</v>
      </c>
    </row>
    <row r="2485" spans="1:1" x14ac:dyDescent="0.25">
      <c r="A2485">
        <v>3689</v>
      </c>
    </row>
    <row r="2486" spans="1:1" x14ac:dyDescent="0.25">
      <c r="A2486">
        <v>3690</v>
      </c>
    </row>
    <row r="2487" spans="1:1" x14ac:dyDescent="0.25">
      <c r="A2487">
        <v>3691</v>
      </c>
    </row>
    <row r="2488" spans="1:1" x14ac:dyDescent="0.25">
      <c r="A2488">
        <v>3692</v>
      </c>
    </row>
    <row r="2489" spans="1:1" x14ac:dyDescent="0.25">
      <c r="A2489">
        <v>3693</v>
      </c>
    </row>
    <row r="2490" spans="1:1" x14ac:dyDescent="0.25">
      <c r="A2490">
        <v>3694</v>
      </c>
    </row>
    <row r="2491" spans="1:1" x14ac:dyDescent="0.25">
      <c r="A2491">
        <v>3695</v>
      </c>
    </row>
    <row r="2492" spans="1:1" x14ac:dyDescent="0.25">
      <c r="A2492">
        <v>3696</v>
      </c>
    </row>
    <row r="2493" spans="1:1" x14ac:dyDescent="0.25">
      <c r="A2493">
        <v>3697</v>
      </c>
    </row>
    <row r="2494" spans="1:1" x14ac:dyDescent="0.25">
      <c r="A2494">
        <v>3698</v>
      </c>
    </row>
    <row r="2495" spans="1:1" x14ac:dyDescent="0.25">
      <c r="A2495">
        <v>3699</v>
      </c>
    </row>
    <row r="2496" spans="1:1" x14ac:dyDescent="0.25">
      <c r="A2496">
        <v>3700</v>
      </c>
    </row>
    <row r="2497" spans="1:1" x14ac:dyDescent="0.25">
      <c r="A2497">
        <v>3701</v>
      </c>
    </row>
    <row r="2498" spans="1:1" x14ac:dyDescent="0.25">
      <c r="A2498">
        <v>3702</v>
      </c>
    </row>
    <row r="2499" spans="1:1" x14ac:dyDescent="0.25">
      <c r="A2499">
        <v>3703</v>
      </c>
    </row>
    <row r="2500" spans="1:1" x14ac:dyDescent="0.25">
      <c r="A2500">
        <v>3704</v>
      </c>
    </row>
    <row r="2501" spans="1:1" x14ac:dyDescent="0.25">
      <c r="A2501">
        <v>3705</v>
      </c>
    </row>
    <row r="2502" spans="1:1" x14ac:dyDescent="0.25">
      <c r="A2502">
        <v>3706</v>
      </c>
    </row>
    <row r="2503" spans="1:1" x14ac:dyDescent="0.25">
      <c r="A2503">
        <v>3707</v>
      </c>
    </row>
    <row r="2504" spans="1:1" x14ac:dyDescent="0.25">
      <c r="A2504">
        <v>3708</v>
      </c>
    </row>
    <row r="2505" spans="1:1" x14ac:dyDescent="0.25">
      <c r="A2505">
        <v>3709</v>
      </c>
    </row>
    <row r="2506" spans="1:1" x14ac:dyDescent="0.25">
      <c r="A2506">
        <v>3710</v>
      </c>
    </row>
    <row r="2507" spans="1:1" x14ac:dyDescent="0.25">
      <c r="A2507">
        <v>3711</v>
      </c>
    </row>
    <row r="2508" spans="1:1" x14ac:dyDescent="0.25">
      <c r="A2508">
        <v>3712</v>
      </c>
    </row>
    <row r="2509" spans="1:1" x14ac:dyDescent="0.25">
      <c r="A2509">
        <v>3713</v>
      </c>
    </row>
    <row r="2510" spans="1:1" x14ac:dyDescent="0.25">
      <c r="A2510">
        <v>3714</v>
      </c>
    </row>
    <row r="2511" spans="1:1" x14ac:dyDescent="0.25">
      <c r="A2511">
        <v>3715</v>
      </c>
    </row>
    <row r="2512" spans="1:1" x14ac:dyDescent="0.25">
      <c r="A2512">
        <v>3716</v>
      </c>
    </row>
    <row r="2513" spans="1:1" x14ac:dyDescent="0.25">
      <c r="A2513">
        <v>3717</v>
      </c>
    </row>
    <row r="2514" spans="1:1" x14ac:dyDescent="0.25">
      <c r="A2514">
        <v>3718</v>
      </c>
    </row>
    <row r="2515" spans="1:1" x14ac:dyDescent="0.25">
      <c r="A2515">
        <v>3719</v>
      </c>
    </row>
    <row r="2516" spans="1:1" x14ac:dyDescent="0.25">
      <c r="A2516">
        <v>3720</v>
      </c>
    </row>
    <row r="2517" spans="1:1" x14ac:dyDescent="0.25">
      <c r="A2517">
        <v>3721</v>
      </c>
    </row>
    <row r="2518" spans="1:1" x14ac:dyDescent="0.25">
      <c r="A2518">
        <v>3722</v>
      </c>
    </row>
    <row r="2519" spans="1:1" x14ac:dyDescent="0.25">
      <c r="A2519">
        <v>3723</v>
      </c>
    </row>
    <row r="2520" spans="1:1" x14ac:dyDescent="0.25">
      <c r="A2520">
        <v>3724</v>
      </c>
    </row>
    <row r="2521" spans="1:1" x14ac:dyDescent="0.25">
      <c r="A2521">
        <v>3725</v>
      </c>
    </row>
    <row r="2522" spans="1:1" x14ac:dyDescent="0.25">
      <c r="A2522">
        <v>3726</v>
      </c>
    </row>
    <row r="2523" spans="1:1" x14ac:dyDescent="0.25">
      <c r="A2523">
        <v>3727</v>
      </c>
    </row>
    <row r="2524" spans="1:1" x14ac:dyDescent="0.25">
      <c r="A2524">
        <v>3728</v>
      </c>
    </row>
    <row r="2525" spans="1:1" x14ac:dyDescent="0.25">
      <c r="A2525">
        <v>3729</v>
      </c>
    </row>
    <row r="2526" spans="1:1" x14ac:dyDescent="0.25">
      <c r="A2526">
        <v>3730</v>
      </c>
    </row>
    <row r="2527" spans="1:1" x14ac:dyDescent="0.25">
      <c r="A2527">
        <v>3731</v>
      </c>
    </row>
    <row r="2528" spans="1:1" x14ac:dyDescent="0.25">
      <c r="A2528">
        <v>3732</v>
      </c>
    </row>
    <row r="2529" spans="1:1" x14ac:dyDescent="0.25">
      <c r="A2529">
        <v>3733</v>
      </c>
    </row>
    <row r="2530" spans="1:1" x14ac:dyDescent="0.25">
      <c r="A2530">
        <v>3734</v>
      </c>
    </row>
    <row r="2531" spans="1:1" x14ac:dyDescent="0.25">
      <c r="A2531">
        <v>3735</v>
      </c>
    </row>
    <row r="2532" spans="1:1" x14ac:dyDescent="0.25">
      <c r="A2532">
        <v>3736</v>
      </c>
    </row>
    <row r="2533" spans="1:1" x14ac:dyDescent="0.25">
      <c r="A2533">
        <v>3737</v>
      </c>
    </row>
    <row r="2534" spans="1:1" x14ac:dyDescent="0.25">
      <c r="A2534">
        <v>3738</v>
      </c>
    </row>
    <row r="2535" spans="1:1" x14ac:dyDescent="0.25">
      <c r="A2535">
        <v>3739</v>
      </c>
    </row>
    <row r="2536" spans="1:1" x14ac:dyDescent="0.25">
      <c r="A2536">
        <v>3740</v>
      </c>
    </row>
    <row r="2537" spans="1:1" x14ac:dyDescent="0.25">
      <c r="A2537">
        <v>3741</v>
      </c>
    </row>
    <row r="2538" spans="1:1" x14ac:dyDescent="0.25">
      <c r="A2538">
        <v>3742</v>
      </c>
    </row>
    <row r="2539" spans="1:1" x14ac:dyDescent="0.25">
      <c r="A2539">
        <v>3743</v>
      </c>
    </row>
    <row r="2540" spans="1:1" x14ac:dyDescent="0.25">
      <c r="A2540">
        <v>3744</v>
      </c>
    </row>
    <row r="2541" spans="1:1" x14ac:dyDescent="0.25">
      <c r="A2541">
        <v>3745</v>
      </c>
    </row>
    <row r="2542" spans="1:1" x14ac:dyDescent="0.25">
      <c r="A2542">
        <v>3746</v>
      </c>
    </row>
    <row r="2543" spans="1:1" x14ac:dyDescent="0.25">
      <c r="A2543">
        <v>3747</v>
      </c>
    </row>
    <row r="2544" spans="1:1" x14ac:dyDescent="0.25">
      <c r="A2544">
        <v>3748</v>
      </c>
    </row>
    <row r="2545" spans="1:1" x14ac:dyDescent="0.25">
      <c r="A2545">
        <v>3749</v>
      </c>
    </row>
    <row r="2546" spans="1:1" x14ac:dyDescent="0.25">
      <c r="A2546">
        <v>3750</v>
      </c>
    </row>
    <row r="2547" spans="1:1" x14ac:dyDescent="0.25">
      <c r="A2547">
        <v>3751</v>
      </c>
    </row>
    <row r="2548" spans="1:1" x14ac:dyDescent="0.25">
      <c r="A2548">
        <v>3752</v>
      </c>
    </row>
    <row r="2549" spans="1:1" x14ac:dyDescent="0.25">
      <c r="A2549">
        <v>3753</v>
      </c>
    </row>
    <row r="2550" spans="1:1" x14ac:dyDescent="0.25">
      <c r="A2550">
        <v>3754</v>
      </c>
    </row>
    <row r="2551" spans="1:1" x14ac:dyDescent="0.25">
      <c r="A2551">
        <v>3755</v>
      </c>
    </row>
    <row r="2552" spans="1:1" x14ac:dyDescent="0.25">
      <c r="A2552">
        <v>3756</v>
      </c>
    </row>
    <row r="2553" spans="1:1" x14ac:dyDescent="0.25">
      <c r="A2553">
        <v>3757</v>
      </c>
    </row>
    <row r="2554" spans="1:1" x14ac:dyDescent="0.25">
      <c r="A2554">
        <v>3758</v>
      </c>
    </row>
    <row r="2555" spans="1:1" x14ac:dyDescent="0.25">
      <c r="A2555">
        <v>3759</v>
      </c>
    </row>
    <row r="2556" spans="1:1" x14ac:dyDescent="0.25">
      <c r="A2556">
        <v>3760</v>
      </c>
    </row>
    <row r="2557" spans="1:1" x14ac:dyDescent="0.25">
      <c r="A2557">
        <v>3761</v>
      </c>
    </row>
    <row r="2558" spans="1:1" x14ac:dyDescent="0.25">
      <c r="A2558">
        <v>3762</v>
      </c>
    </row>
    <row r="2559" spans="1:1" x14ac:dyDescent="0.25">
      <c r="A2559">
        <v>3763</v>
      </c>
    </row>
    <row r="2560" spans="1:1" x14ac:dyDescent="0.25">
      <c r="A2560">
        <v>3764</v>
      </c>
    </row>
    <row r="2561" spans="1:1" x14ac:dyDescent="0.25">
      <c r="A2561">
        <v>3765</v>
      </c>
    </row>
    <row r="2562" spans="1:1" x14ac:dyDescent="0.25">
      <c r="A2562">
        <v>3766</v>
      </c>
    </row>
    <row r="2563" spans="1:1" x14ac:dyDescent="0.25">
      <c r="A2563">
        <v>3767</v>
      </c>
    </row>
    <row r="2564" spans="1:1" x14ac:dyDescent="0.25">
      <c r="A2564">
        <v>3768</v>
      </c>
    </row>
    <row r="2565" spans="1:1" x14ac:dyDescent="0.25">
      <c r="A2565">
        <v>3769</v>
      </c>
    </row>
    <row r="2566" spans="1:1" x14ac:dyDescent="0.25">
      <c r="A2566">
        <v>3770</v>
      </c>
    </row>
    <row r="2567" spans="1:1" x14ac:dyDescent="0.25">
      <c r="A2567">
        <v>3771</v>
      </c>
    </row>
    <row r="2568" spans="1:1" x14ac:dyDescent="0.25">
      <c r="A2568">
        <v>3772</v>
      </c>
    </row>
    <row r="2569" spans="1:1" x14ac:dyDescent="0.25">
      <c r="A2569">
        <v>3773</v>
      </c>
    </row>
    <row r="2570" spans="1:1" x14ac:dyDescent="0.25">
      <c r="A2570">
        <v>3774</v>
      </c>
    </row>
    <row r="2571" spans="1:1" x14ac:dyDescent="0.25">
      <c r="A2571">
        <v>3775</v>
      </c>
    </row>
    <row r="2572" spans="1:1" x14ac:dyDescent="0.25">
      <c r="A2572">
        <v>3776</v>
      </c>
    </row>
    <row r="2573" spans="1:1" x14ac:dyDescent="0.25">
      <c r="A2573">
        <v>3777</v>
      </c>
    </row>
    <row r="2574" spans="1:1" x14ac:dyDescent="0.25">
      <c r="A2574">
        <v>3778</v>
      </c>
    </row>
    <row r="2575" spans="1:1" x14ac:dyDescent="0.25">
      <c r="A2575">
        <v>3779</v>
      </c>
    </row>
    <row r="2576" spans="1:1" x14ac:dyDescent="0.25">
      <c r="A2576">
        <v>3780</v>
      </c>
    </row>
    <row r="2577" spans="1:1" x14ac:dyDescent="0.25">
      <c r="A2577">
        <v>3781</v>
      </c>
    </row>
    <row r="2578" spans="1:1" x14ac:dyDescent="0.25">
      <c r="A2578">
        <v>3782</v>
      </c>
    </row>
    <row r="2579" spans="1:1" x14ac:dyDescent="0.25">
      <c r="A2579">
        <v>3783</v>
      </c>
    </row>
    <row r="2580" spans="1:1" x14ac:dyDescent="0.25">
      <c r="A2580">
        <v>3784</v>
      </c>
    </row>
    <row r="2581" spans="1:1" x14ac:dyDescent="0.25">
      <c r="A2581">
        <v>3785</v>
      </c>
    </row>
    <row r="2582" spans="1:1" x14ac:dyDescent="0.25">
      <c r="A2582">
        <v>3786</v>
      </c>
    </row>
    <row r="2583" spans="1:1" x14ac:dyDescent="0.25">
      <c r="A2583">
        <v>3787</v>
      </c>
    </row>
    <row r="2584" spans="1:1" x14ac:dyDescent="0.25">
      <c r="A2584">
        <v>3788</v>
      </c>
    </row>
    <row r="2585" spans="1:1" x14ac:dyDescent="0.25">
      <c r="A2585">
        <v>3789</v>
      </c>
    </row>
    <row r="2586" spans="1:1" x14ac:dyDescent="0.25">
      <c r="A2586">
        <v>3790</v>
      </c>
    </row>
    <row r="2587" spans="1:1" x14ac:dyDescent="0.25">
      <c r="A2587">
        <v>3791</v>
      </c>
    </row>
    <row r="2588" spans="1:1" x14ac:dyDescent="0.25">
      <c r="A2588">
        <v>3792</v>
      </c>
    </row>
    <row r="2589" spans="1:1" x14ac:dyDescent="0.25">
      <c r="A2589">
        <v>3793</v>
      </c>
    </row>
    <row r="2590" spans="1:1" x14ac:dyDescent="0.25">
      <c r="A2590">
        <v>3794</v>
      </c>
    </row>
    <row r="2591" spans="1:1" x14ac:dyDescent="0.25">
      <c r="A2591">
        <v>3795</v>
      </c>
    </row>
    <row r="2592" spans="1:1" x14ac:dyDescent="0.25">
      <c r="A2592">
        <v>3796</v>
      </c>
    </row>
    <row r="2593" spans="1:1" x14ac:dyDescent="0.25">
      <c r="A2593">
        <v>3797</v>
      </c>
    </row>
    <row r="2594" spans="1:1" x14ac:dyDescent="0.25">
      <c r="A2594">
        <v>3798</v>
      </c>
    </row>
    <row r="2595" spans="1:1" x14ac:dyDescent="0.25">
      <c r="A2595">
        <v>3799</v>
      </c>
    </row>
    <row r="2596" spans="1:1" x14ac:dyDescent="0.25">
      <c r="A2596">
        <v>3800</v>
      </c>
    </row>
    <row r="2597" spans="1:1" x14ac:dyDescent="0.25">
      <c r="A2597">
        <v>3801</v>
      </c>
    </row>
    <row r="2598" spans="1:1" x14ac:dyDescent="0.25">
      <c r="A2598">
        <v>3802</v>
      </c>
    </row>
    <row r="2599" spans="1:1" x14ac:dyDescent="0.25">
      <c r="A2599">
        <v>3803</v>
      </c>
    </row>
    <row r="2600" spans="1:1" x14ac:dyDescent="0.25">
      <c r="A2600">
        <v>3804</v>
      </c>
    </row>
    <row r="2601" spans="1:1" x14ac:dyDescent="0.25">
      <c r="A2601">
        <v>3805</v>
      </c>
    </row>
    <row r="2602" spans="1:1" x14ac:dyDescent="0.25">
      <c r="A2602">
        <v>3806</v>
      </c>
    </row>
    <row r="2603" spans="1:1" x14ac:dyDescent="0.25">
      <c r="A2603">
        <v>3807</v>
      </c>
    </row>
    <row r="2604" spans="1:1" x14ac:dyDescent="0.25">
      <c r="A2604">
        <v>3808</v>
      </c>
    </row>
    <row r="2605" spans="1:1" x14ac:dyDescent="0.25">
      <c r="A2605">
        <v>3809</v>
      </c>
    </row>
    <row r="2606" spans="1:1" x14ac:dyDescent="0.25">
      <c r="A2606">
        <v>3810</v>
      </c>
    </row>
    <row r="2607" spans="1:1" x14ac:dyDescent="0.25">
      <c r="A2607">
        <v>3811</v>
      </c>
    </row>
    <row r="2608" spans="1:1" x14ac:dyDescent="0.25">
      <c r="A2608">
        <v>3812</v>
      </c>
    </row>
    <row r="2609" spans="1:1" x14ac:dyDescent="0.25">
      <c r="A2609">
        <v>3813</v>
      </c>
    </row>
    <row r="2610" spans="1:1" x14ac:dyDescent="0.25">
      <c r="A2610">
        <v>3814</v>
      </c>
    </row>
    <row r="2611" spans="1:1" x14ac:dyDescent="0.25">
      <c r="A2611">
        <v>3815</v>
      </c>
    </row>
    <row r="2612" spans="1:1" x14ac:dyDescent="0.25">
      <c r="A2612">
        <v>3816</v>
      </c>
    </row>
    <row r="2613" spans="1:1" x14ac:dyDescent="0.25">
      <c r="A2613">
        <v>3817</v>
      </c>
    </row>
    <row r="2614" spans="1:1" x14ac:dyDescent="0.25">
      <c r="A2614">
        <v>3818</v>
      </c>
    </row>
    <row r="2615" spans="1:1" x14ac:dyDescent="0.25">
      <c r="A2615">
        <v>3819</v>
      </c>
    </row>
    <row r="2616" spans="1:1" x14ac:dyDescent="0.25">
      <c r="A2616">
        <v>3820</v>
      </c>
    </row>
    <row r="2617" spans="1:1" x14ac:dyDescent="0.25">
      <c r="A2617">
        <v>3821</v>
      </c>
    </row>
    <row r="2618" spans="1:1" x14ac:dyDescent="0.25">
      <c r="A2618">
        <v>3822</v>
      </c>
    </row>
    <row r="2619" spans="1:1" x14ac:dyDescent="0.25">
      <c r="A2619">
        <v>3823</v>
      </c>
    </row>
    <row r="2620" spans="1:1" x14ac:dyDescent="0.25">
      <c r="A2620">
        <v>3824</v>
      </c>
    </row>
    <row r="2621" spans="1:1" x14ac:dyDescent="0.25">
      <c r="A2621">
        <v>3825</v>
      </c>
    </row>
    <row r="2622" spans="1:1" x14ac:dyDescent="0.25">
      <c r="A2622">
        <v>3826</v>
      </c>
    </row>
    <row r="2623" spans="1:1" x14ac:dyDescent="0.25">
      <c r="A2623">
        <v>3827</v>
      </c>
    </row>
    <row r="2624" spans="1:1" x14ac:dyDescent="0.25">
      <c r="A2624">
        <v>3828</v>
      </c>
    </row>
    <row r="2625" spans="1:1" x14ac:dyDescent="0.25">
      <c r="A2625">
        <v>3829</v>
      </c>
    </row>
    <row r="2626" spans="1:1" x14ac:dyDescent="0.25">
      <c r="A2626">
        <v>3830</v>
      </c>
    </row>
    <row r="2627" spans="1:1" x14ac:dyDescent="0.25">
      <c r="A2627">
        <v>3831</v>
      </c>
    </row>
    <row r="2628" spans="1:1" x14ac:dyDescent="0.25">
      <c r="A2628">
        <v>3832</v>
      </c>
    </row>
    <row r="2629" spans="1:1" x14ac:dyDescent="0.25">
      <c r="A2629">
        <v>3833</v>
      </c>
    </row>
    <row r="2630" spans="1:1" x14ac:dyDescent="0.25">
      <c r="A2630">
        <v>3834</v>
      </c>
    </row>
    <row r="2631" spans="1:1" x14ac:dyDescent="0.25">
      <c r="A2631">
        <v>3835</v>
      </c>
    </row>
    <row r="2632" spans="1:1" x14ac:dyDescent="0.25">
      <c r="A2632">
        <v>3836</v>
      </c>
    </row>
    <row r="2633" spans="1:1" x14ac:dyDescent="0.25">
      <c r="A2633">
        <v>3837</v>
      </c>
    </row>
    <row r="2634" spans="1:1" x14ac:dyDescent="0.25">
      <c r="A2634">
        <v>3838</v>
      </c>
    </row>
    <row r="2635" spans="1:1" x14ac:dyDescent="0.25">
      <c r="A2635">
        <v>3839</v>
      </c>
    </row>
    <row r="2636" spans="1:1" x14ac:dyDescent="0.25">
      <c r="A2636">
        <v>3840</v>
      </c>
    </row>
    <row r="2637" spans="1:1" x14ac:dyDescent="0.25">
      <c r="A2637">
        <v>3841</v>
      </c>
    </row>
    <row r="2638" spans="1:1" x14ac:dyDescent="0.25">
      <c r="A2638">
        <v>3842</v>
      </c>
    </row>
    <row r="2639" spans="1:1" x14ac:dyDescent="0.25">
      <c r="A2639">
        <v>3843</v>
      </c>
    </row>
    <row r="2640" spans="1:1" x14ac:dyDescent="0.25">
      <c r="A2640">
        <v>3844</v>
      </c>
    </row>
    <row r="2641" spans="1:1" x14ac:dyDescent="0.25">
      <c r="A2641">
        <v>3845</v>
      </c>
    </row>
    <row r="2642" spans="1:1" x14ac:dyDescent="0.25">
      <c r="A2642">
        <v>3846</v>
      </c>
    </row>
    <row r="2643" spans="1:1" x14ac:dyDescent="0.25">
      <c r="A2643">
        <v>3847</v>
      </c>
    </row>
    <row r="2644" spans="1:1" x14ac:dyDescent="0.25">
      <c r="A2644">
        <v>3848</v>
      </c>
    </row>
    <row r="2645" spans="1:1" x14ac:dyDescent="0.25">
      <c r="A2645">
        <v>3849</v>
      </c>
    </row>
    <row r="2646" spans="1:1" x14ac:dyDescent="0.25">
      <c r="A2646">
        <v>3850</v>
      </c>
    </row>
    <row r="2647" spans="1:1" x14ac:dyDescent="0.25">
      <c r="A2647">
        <v>3851</v>
      </c>
    </row>
    <row r="2648" spans="1:1" x14ac:dyDescent="0.25">
      <c r="A2648">
        <v>3852</v>
      </c>
    </row>
    <row r="2649" spans="1:1" x14ac:dyDescent="0.25">
      <c r="A2649">
        <v>3853</v>
      </c>
    </row>
    <row r="2650" spans="1:1" x14ac:dyDescent="0.25">
      <c r="A2650">
        <v>3854</v>
      </c>
    </row>
    <row r="2651" spans="1:1" x14ac:dyDescent="0.25">
      <c r="A2651">
        <v>3855</v>
      </c>
    </row>
    <row r="2652" spans="1:1" x14ac:dyDescent="0.25">
      <c r="A2652">
        <v>3856</v>
      </c>
    </row>
    <row r="2653" spans="1:1" x14ac:dyDescent="0.25">
      <c r="A2653">
        <v>3857</v>
      </c>
    </row>
    <row r="2654" spans="1:1" x14ac:dyDescent="0.25">
      <c r="A2654">
        <v>3858</v>
      </c>
    </row>
    <row r="2655" spans="1:1" x14ac:dyDescent="0.25">
      <c r="A2655">
        <v>3859</v>
      </c>
    </row>
    <row r="2656" spans="1:1" x14ac:dyDescent="0.25">
      <c r="A2656">
        <v>3860</v>
      </c>
    </row>
    <row r="2657" spans="1:1" x14ac:dyDescent="0.25">
      <c r="A2657">
        <v>3861</v>
      </c>
    </row>
    <row r="2658" spans="1:1" x14ac:dyDescent="0.25">
      <c r="A2658">
        <v>3862</v>
      </c>
    </row>
    <row r="2659" spans="1:1" x14ac:dyDescent="0.25">
      <c r="A2659">
        <v>3863</v>
      </c>
    </row>
    <row r="2660" spans="1:1" x14ac:dyDescent="0.25">
      <c r="A2660">
        <v>3864</v>
      </c>
    </row>
    <row r="2661" spans="1:1" x14ac:dyDescent="0.25">
      <c r="A2661">
        <v>3865</v>
      </c>
    </row>
    <row r="2662" spans="1:1" x14ac:dyDescent="0.25">
      <c r="A2662">
        <v>3866</v>
      </c>
    </row>
    <row r="2663" spans="1:1" x14ac:dyDescent="0.25">
      <c r="A2663">
        <v>3867</v>
      </c>
    </row>
    <row r="2664" spans="1:1" x14ac:dyDescent="0.25">
      <c r="A2664">
        <v>3868</v>
      </c>
    </row>
    <row r="2665" spans="1:1" x14ac:dyDescent="0.25">
      <c r="A2665">
        <v>3869</v>
      </c>
    </row>
    <row r="2666" spans="1:1" x14ac:dyDescent="0.25">
      <c r="A2666">
        <v>3870</v>
      </c>
    </row>
    <row r="2667" spans="1:1" x14ac:dyDescent="0.25">
      <c r="A2667">
        <v>3871</v>
      </c>
    </row>
    <row r="2668" spans="1:1" x14ac:dyDescent="0.25">
      <c r="A2668">
        <v>3872</v>
      </c>
    </row>
    <row r="2669" spans="1:1" x14ac:dyDescent="0.25">
      <c r="A2669">
        <v>3873</v>
      </c>
    </row>
    <row r="2670" spans="1:1" x14ac:dyDescent="0.25">
      <c r="A2670">
        <v>3874</v>
      </c>
    </row>
    <row r="2671" spans="1:1" x14ac:dyDescent="0.25">
      <c r="A2671">
        <v>3875</v>
      </c>
    </row>
    <row r="2672" spans="1:1" x14ac:dyDescent="0.25">
      <c r="A2672">
        <v>3876</v>
      </c>
    </row>
    <row r="2673" spans="1:1" x14ac:dyDescent="0.25">
      <c r="A2673">
        <v>3877</v>
      </c>
    </row>
    <row r="2674" spans="1:1" x14ac:dyDescent="0.25">
      <c r="A2674">
        <v>3878</v>
      </c>
    </row>
    <row r="2675" spans="1:1" x14ac:dyDescent="0.25">
      <c r="A2675">
        <v>3879</v>
      </c>
    </row>
    <row r="2676" spans="1:1" x14ac:dyDescent="0.25">
      <c r="A2676">
        <v>3880</v>
      </c>
    </row>
    <row r="2677" spans="1:1" x14ac:dyDescent="0.25">
      <c r="A2677">
        <v>3881</v>
      </c>
    </row>
    <row r="2678" spans="1:1" x14ac:dyDescent="0.25">
      <c r="A2678">
        <v>3882</v>
      </c>
    </row>
    <row r="2679" spans="1:1" x14ac:dyDescent="0.25">
      <c r="A2679">
        <v>3883</v>
      </c>
    </row>
    <row r="2680" spans="1:1" x14ac:dyDescent="0.25">
      <c r="A2680">
        <v>3884</v>
      </c>
    </row>
    <row r="2681" spans="1:1" x14ac:dyDescent="0.25">
      <c r="A2681">
        <v>3885</v>
      </c>
    </row>
    <row r="2682" spans="1:1" x14ac:dyDescent="0.25">
      <c r="A2682">
        <v>3886</v>
      </c>
    </row>
    <row r="2683" spans="1:1" x14ac:dyDescent="0.25">
      <c r="A2683">
        <v>3887</v>
      </c>
    </row>
    <row r="2684" spans="1:1" x14ac:dyDescent="0.25">
      <c r="A2684">
        <v>3888</v>
      </c>
    </row>
    <row r="2685" spans="1:1" x14ac:dyDescent="0.25">
      <c r="A2685">
        <v>3889</v>
      </c>
    </row>
    <row r="2686" spans="1:1" x14ac:dyDescent="0.25">
      <c r="A2686">
        <v>3890</v>
      </c>
    </row>
    <row r="2687" spans="1:1" x14ac:dyDescent="0.25">
      <c r="A2687">
        <v>3891</v>
      </c>
    </row>
    <row r="2688" spans="1:1" x14ac:dyDescent="0.25">
      <c r="A2688">
        <v>3892</v>
      </c>
    </row>
    <row r="2689" spans="1:1" x14ac:dyDescent="0.25">
      <c r="A2689">
        <v>3893</v>
      </c>
    </row>
    <row r="2690" spans="1:1" x14ac:dyDescent="0.25">
      <c r="A2690">
        <v>3894</v>
      </c>
    </row>
    <row r="2691" spans="1:1" x14ac:dyDescent="0.25">
      <c r="A2691">
        <v>3895</v>
      </c>
    </row>
    <row r="2692" spans="1:1" x14ac:dyDescent="0.25">
      <c r="A2692">
        <v>3896</v>
      </c>
    </row>
    <row r="2693" spans="1:1" x14ac:dyDescent="0.25">
      <c r="A2693">
        <v>3897</v>
      </c>
    </row>
    <row r="2694" spans="1:1" x14ac:dyDescent="0.25">
      <c r="A2694">
        <v>3898</v>
      </c>
    </row>
    <row r="2695" spans="1:1" x14ac:dyDescent="0.25">
      <c r="A2695">
        <v>3899</v>
      </c>
    </row>
    <row r="2696" spans="1:1" x14ac:dyDescent="0.25">
      <c r="A2696">
        <v>3900</v>
      </c>
    </row>
    <row r="2697" spans="1:1" x14ac:dyDescent="0.25">
      <c r="A2697">
        <v>3901</v>
      </c>
    </row>
    <row r="2698" spans="1:1" x14ac:dyDescent="0.25">
      <c r="A2698">
        <v>3902</v>
      </c>
    </row>
    <row r="2699" spans="1:1" x14ac:dyDescent="0.25">
      <c r="A2699">
        <v>3903</v>
      </c>
    </row>
    <row r="2700" spans="1:1" x14ac:dyDescent="0.25">
      <c r="A2700">
        <v>3904</v>
      </c>
    </row>
    <row r="2701" spans="1:1" x14ac:dyDescent="0.25">
      <c r="A2701">
        <v>3905</v>
      </c>
    </row>
    <row r="2702" spans="1:1" x14ac:dyDescent="0.25">
      <c r="A2702">
        <v>3906</v>
      </c>
    </row>
    <row r="2703" spans="1:1" x14ac:dyDescent="0.25">
      <c r="A2703">
        <v>3907</v>
      </c>
    </row>
    <row r="2704" spans="1:1" x14ac:dyDescent="0.25">
      <c r="A2704">
        <v>3908</v>
      </c>
    </row>
    <row r="2705" spans="1:1" x14ac:dyDescent="0.25">
      <c r="A2705">
        <v>3909</v>
      </c>
    </row>
    <row r="2706" spans="1:1" x14ac:dyDescent="0.25">
      <c r="A2706">
        <v>3910</v>
      </c>
    </row>
    <row r="2707" spans="1:1" x14ac:dyDescent="0.25">
      <c r="A2707">
        <v>3911</v>
      </c>
    </row>
    <row r="2708" spans="1:1" x14ac:dyDescent="0.25">
      <c r="A2708">
        <v>3912</v>
      </c>
    </row>
    <row r="2709" spans="1:1" x14ac:dyDescent="0.25">
      <c r="A2709">
        <v>3913</v>
      </c>
    </row>
    <row r="2710" spans="1:1" x14ac:dyDescent="0.25">
      <c r="A2710">
        <v>3914</v>
      </c>
    </row>
    <row r="2711" spans="1:1" x14ac:dyDescent="0.25">
      <c r="A2711">
        <v>3915</v>
      </c>
    </row>
    <row r="2712" spans="1:1" x14ac:dyDescent="0.25">
      <c r="A2712">
        <v>3916</v>
      </c>
    </row>
    <row r="2713" spans="1:1" x14ac:dyDescent="0.25">
      <c r="A2713">
        <v>3917</v>
      </c>
    </row>
    <row r="2714" spans="1:1" x14ac:dyDescent="0.25">
      <c r="A2714">
        <v>3918</v>
      </c>
    </row>
    <row r="2715" spans="1:1" x14ac:dyDescent="0.25">
      <c r="A2715">
        <v>3919</v>
      </c>
    </row>
    <row r="2716" spans="1:1" x14ac:dyDescent="0.25">
      <c r="A2716">
        <v>3920</v>
      </c>
    </row>
    <row r="2717" spans="1:1" x14ac:dyDescent="0.25">
      <c r="A2717">
        <v>3921</v>
      </c>
    </row>
    <row r="2718" spans="1:1" x14ac:dyDescent="0.25">
      <c r="A2718">
        <v>3922</v>
      </c>
    </row>
    <row r="2719" spans="1:1" x14ac:dyDescent="0.25">
      <c r="A2719">
        <v>3923</v>
      </c>
    </row>
    <row r="2720" spans="1:1" x14ac:dyDescent="0.25">
      <c r="A2720">
        <v>3924</v>
      </c>
    </row>
    <row r="2721" spans="1:1" x14ac:dyDescent="0.25">
      <c r="A2721">
        <v>3925</v>
      </c>
    </row>
    <row r="2722" spans="1:1" x14ac:dyDescent="0.25">
      <c r="A2722">
        <v>3926</v>
      </c>
    </row>
    <row r="2723" spans="1:1" x14ac:dyDescent="0.25">
      <c r="A2723">
        <v>3927</v>
      </c>
    </row>
    <row r="2724" spans="1:1" x14ac:dyDescent="0.25">
      <c r="A2724">
        <v>3928</v>
      </c>
    </row>
    <row r="2725" spans="1:1" x14ac:dyDescent="0.25">
      <c r="A2725">
        <v>3929</v>
      </c>
    </row>
    <row r="2726" spans="1:1" x14ac:dyDescent="0.25">
      <c r="A2726">
        <v>3930</v>
      </c>
    </row>
    <row r="2727" spans="1:1" x14ac:dyDescent="0.25">
      <c r="A2727">
        <v>3931</v>
      </c>
    </row>
    <row r="2728" spans="1:1" x14ac:dyDescent="0.25">
      <c r="A2728">
        <v>3932</v>
      </c>
    </row>
    <row r="2729" spans="1:1" x14ac:dyDescent="0.25">
      <c r="A2729">
        <v>3933</v>
      </c>
    </row>
    <row r="2730" spans="1:1" x14ac:dyDescent="0.25">
      <c r="A2730">
        <v>3934</v>
      </c>
    </row>
    <row r="2731" spans="1:1" x14ac:dyDescent="0.25">
      <c r="A2731">
        <v>3935</v>
      </c>
    </row>
    <row r="2732" spans="1:1" x14ac:dyDescent="0.25">
      <c r="A2732">
        <v>3936</v>
      </c>
    </row>
    <row r="2733" spans="1:1" x14ac:dyDescent="0.25">
      <c r="A2733">
        <v>3937</v>
      </c>
    </row>
    <row r="2734" spans="1:1" x14ac:dyDescent="0.25">
      <c r="A2734">
        <v>3938</v>
      </c>
    </row>
    <row r="2735" spans="1:1" x14ac:dyDescent="0.25">
      <c r="A2735">
        <v>3939</v>
      </c>
    </row>
    <row r="2736" spans="1:1" x14ac:dyDescent="0.25">
      <c r="A2736">
        <v>3940</v>
      </c>
    </row>
    <row r="2737" spans="1:1" x14ac:dyDescent="0.25">
      <c r="A2737">
        <v>3941</v>
      </c>
    </row>
    <row r="2738" spans="1:1" x14ac:dyDescent="0.25">
      <c r="A2738">
        <v>3942</v>
      </c>
    </row>
    <row r="2739" spans="1:1" x14ac:dyDescent="0.25">
      <c r="A2739">
        <v>3943</v>
      </c>
    </row>
    <row r="2740" spans="1:1" x14ac:dyDescent="0.25">
      <c r="A2740">
        <v>3944</v>
      </c>
    </row>
    <row r="2741" spans="1:1" x14ac:dyDescent="0.25">
      <c r="A2741">
        <v>3945</v>
      </c>
    </row>
    <row r="2742" spans="1:1" x14ac:dyDescent="0.25">
      <c r="A2742">
        <v>3946</v>
      </c>
    </row>
    <row r="2743" spans="1:1" x14ac:dyDescent="0.25">
      <c r="A2743">
        <v>3947</v>
      </c>
    </row>
    <row r="2744" spans="1:1" x14ac:dyDescent="0.25">
      <c r="A2744">
        <v>3948</v>
      </c>
    </row>
    <row r="2745" spans="1:1" x14ac:dyDescent="0.25">
      <c r="A2745">
        <v>3949</v>
      </c>
    </row>
    <row r="2746" spans="1:1" x14ac:dyDescent="0.25">
      <c r="A2746">
        <v>3950</v>
      </c>
    </row>
    <row r="2747" spans="1:1" x14ac:dyDescent="0.25">
      <c r="A2747">
        <v>3951</v>
      </c>
    </row>
    <row r="2748" spans="1:1" x14ac:dyDescent="0.25">
      <c r="A2748">
        <v>3952</v>
      </c>
    </row>
    <row r="2749" spans="1:1" x14ac:dyDescent="0.25">
      <c r="A2749">
        <v>3953</v>
      </c>
    </row>
    <row r="2750" spans="1:1" x14ac:dyDescent="0.25">
      <c r="A2750">
        <v>3954</v>
      </c>
    </row>
    <row r="2751" spans="1:1" x14ac:dyDescent="0.25">
      <c r="A2751">
        <v>3955</v>
      </c>
    </row>
    <row r="2752" spans="1:1" x14ac:dyDescent="0.25">
      <c r="A2752">
        <v>3956</v>
      </c>
    </row>
    <row r="2753" spans="1:1" x14ac:dyDescent="0.25">
      <c r="A2753">
        <v>3957</v>
      </c>
    </row>
    <row r="2754" spans="1:1" x14ac:dyDescent="0.25">
      <c r="A2754">
        <v>3958</v>
      </c>
    </row>
    <row r="2755" spans="1:1" x14ac:dyDescent="0.25">
      <c r="A2755">
        <v>3959</v>
      </c>
    </row>
    <row r="2756" spans="1:1" x14ac:dyDescent="0.25">
      <c r="A2756">
        <v>3960</v>
      </c>
    </row>
    <row r="2757" spans="1:1" x14ac:dyDescent="0.25">
      <c r="A2757">
        <v>3961</v>
      </c>
    </row>
    <row r="2758" spans="1:1" x14ac:dyDescent="0.25">
      <c r="A2758">
        <v>3962</v>
      </c>
    </row>
    <row r="2759" spans="1:1" x14ac:dyDescent="0.25">
      <c r="A2759">
        <v>3963</v>
      </c>
    </row>
    <row r="2760" spans="1:1" x14ac:dyDescent="0.25">
      <c r="A2760">
        <v>3964</v>
      </c>
    </row>
    <row r="2761" spans="1:1" x14ac:dyDescent="0.25">
      <c r="A2761">
        <v>3965</v>
      </c>
    </row>
    <row r="2762" spans="1:1" x14ac:dyDescent="0.25">
      <c r="A2762">
        <v>3966</v>
      </c>
    </row>
    <row r="2763" spans="1:1" x14ac:dyDescent="0.25">
      <c r="A2763">
        <v>3967</v>
      </c>
    </row>
    <row r="2764" spans="1:1" x14ac:dyDescent="0.25">
      <c r="A2764">
        <v>3968</v>
      </c>
    </row>
    <row r="2765" spans="1:1" x14ac:dyDescent="0.25">
      <c r="A2765">
        <v>3969</v>
      </c>
    </row>
    <row r="2766" spans="1:1" x14ac:dyDescent="0.25">
      <c r="A2766">
        <v>3970</v>
      </c>
    </row>
    <row r="2767" spans="1:1" x14ac:dyDescent="0.25">
      <c r="A2767">
        <v>3971</v>
      </c>
    </row>
    <row r="2768" spans="1:1" x14ac:dyDescent="0.25">
      <c r="A2768">
        <v>3972</v>
      </c>
    </row>
    <row r="2769" spans="1:1" x14ac:dyDescent="0.25">
      <c r="A2769">
        <v>3973</v>
      </c>
    </row>
    <row r="2770" spans="1:1" x14ac:dyDescent="0.25">
      <c r="A2770">
        <v>3974</v>
      </c>
    </row>
    <row r="2771" spans="1:1" x14ac:dyDescent="0.25">
      <c r="A2771">
        <v>3975</v>
      </c>
    </row>
    <row r="2772" spans="1:1" x14ac:dyDescent="0.25">
      <c r="A2772">
        <v>3976</v>
      </c>
    </row>
    <row r="2773" spans="1:1" x14ac:dyDescent="0.25">
      <c r="A2773">
        <v>3977</v>
      </c>
    </row>
    <row r="2774" spans="1:1" x14ac:dyDescent="0.25">
      <c r="A2774">
        <v>3978</v>
      </c>
    </row>
    <row r="2775" spans="1:1" x14ac:dyDescent="0.25">
      <c r="A2775">
        <v>3979</v>
      </c>
    </row>
    <row r="2776" spans="1:1" x14ac:dyDescent="0.25">
      <c r="A2776">
        <v>3980</v>
      </c>
    </row>
    <row r="2777" spans="1:1" x14ac:dyDescent="0.25">
      <c r="A2777">
        <v>3981</v>
      </c>
    </row>
    <row r="2778" spans="1:1" x14ac:dyDescent="0.25">
      <c r="A2778">
        <v>3982</v>
      </c>
    </row>
    <row r="2779" spans="1:1" x14ac:dyDescent="0.25">
      <c r="A2779">
        <v>3983</v>
      </c>
    </row>
    <row r="2780" spans="1:1" x14ac:dyDescent="0.25">
      <c r="A2780">
        <v>3984</v>
      </c>
    </row>
    <row r="2781" spans="1:1" x14ac:dyDescent="0.25">
      <c r="A2781">
        <v>3985</v>
      </c>
    </row>
    <row r="2782" spans="1:1" x14ac:dyDescent="0.25">
      <c r="A2782">
        <v>3986</v>
      </c>
    </row>
    <row r="2783" spans="1:1" x14ac:dyDescent="0.25">
      <c r="A2783">
        <v>3987</v>
      </c>
    </row>
    <row r="2784" spans="1:1" x14ac:dyDescent="0.25">
      <c r="A2784">
        <v>3988</v>
      </c>
    </row>
    <row r="2785" spans="1:1" x14ac:dyDescent="0.25">
      <c r="A2785">
        <v>3989</v>
      </c>
    </row>
    <row r="2786" spans="1:1" x14ac:dyDescent="0.25">
      <c r="A2786">
        <v>3990</v>
      </c>
    </row>
    <row r="2787" spans="1:1" x14ac:dyDescent="0.25">
      <c r="A2787">
        <v>3991</v>
      </c>
    </row>
    <row r="2788" spans="1:1" x14ac:dyDescent="0.25">
      <c r="A2788">
        <v>3992</v>
      </c>
    </row>
    <row r="2789" spans="1:1" x14ac:dyDescent="0.25">
      <c r="A2789">
        <v>3993</v>
      </c>
    </row>
    <row r="2790" spans="1:1" x14ac:dyDescent="0.25">
      <c r="A2790">
        <v>3994</v>
      </c>
    </row>
    <row r="2791" spans="1:1" x14ac:dyDescent="0.25">
      <c r="A2791">
        <v>3995</v>
      </c>
    </row>
    <row r="2792" spans="1:1" x14ac:dyDescent="0.25">
      <c r="A2792">
        <v>3996</v>
      </c>
    </row>
    <row r="2793" spans="1:1" x14ac:dyDescent="0.25">
      <c r="A2793">
        <v>3997</v>
      </c>
    </row>
    <row r="2794" spans="1:1" x14ac:dyDescent="0.25">
      <c r="A2794">
        <v>3998</v>
      </c>
    </row>
    <row r="2795" spans="1:1" x14ac:dyDescent="0.25">
      <c r="A2795">
        <v>3999</v>
      </c>
    </row>
    <row r="2796" spans="1:1" x14ac:dyDescent="0.25">
      <c r="A2796">
        <v>4000</v>
      </c>
    </row>
    <row r="2797" spans="1:1" x14ac:dyDescent="0.25">
      <c r="A2797">
        <v>4001</v>
      </c>
    </row>
    <row r="2798" spans="1:1" x14ac:dyDescent="0.25">
      <c r="A2798">
        <v>4002</v>
      </c>
    </row>
    <row r="2799" spans="1:1" x14ac:dyDescent="0.25">
      <c r="A2799">
        <v>4003</v>
      </c>
    </row>
    <row r="2800" spans="1:1" x14ac:dyDescent="0.25">
      <c r="A2800">
        <v>4004</v>
      </c>
    </row>
    <row r="2801" spans="1:1" x14ac:dyDescent="0.25">
      <c r="A2801">
        <v>4005</v>
      </c>
    </row>
    <row r="2802" spans="1:1" x14ac:dyDescent="0.25">
      <c r="A2802">
        <v>4006</v>
      </c>
    </row>
    <row r="2803" spans="1:1" x14ac:dyDescent="0.25">
      <c r="A2803">
        <v>4007</v>
      </c>
    </row>
    <row r="2804" spans="1:1" x14ac:dyDescent="0.25">
      <c r="A2804">
        <v>4008</v>
      </c>
    </row>
    <row r="2805" spans="1:1" x14ac:dyDescent="0.25">
      <c r="A2805">
        <v>4009</v>
      </c>
    </row>
    <row r="2806" spans="1:1" x14ac:dyDescent="0.25">
      <c r="A2806">
        <v>4010</v>
      </c>
    </row>
    <row r="2807" spans="1:1" x14ac:dyDescent="0.25">
      <c r="A2807">
        <v>4011</v>
      </c>
    </row>
    <row r="2808" spans="1:1" x14ac:dyDescent="0.25">
      <c r="A2808">
        <v>4012</v>
      </c>
    </row>
    <row r="2809" spans="1:1" x14ac:dyDescent="0.25">
      <c r="A2809">
        <v>4013</v>
      </c>
    </row>
    <row r="2810" spans="1:1" x14ac:dyDescent="0.25">
      <c r="A2810">
        <v>4014</v>
      </c>
    </row>
    <row r="2811" spans="1:1" x14ac:dyDescent="0.25">
      <c r="A2811">
        <v>4015</v>
      </c>
    </row>
    <row r="2812" spans="1:1" x14ac:dyDescent="0.25">
      <c r="A2812">
        <v>4016</v>
      </c>
    </row>
    <row r="2813" spans="1:1" x14ac:dyDescent="0.25">
      <c r="A2813">
        <v>4017</v>
      </c>
    </row>
    <row r="2814" spans="1:1" x14ac:dyDescent="0.25">
      <c r="A2814">
        <v>4018</v>
      </c>
    </row>
    <row r="2815" spans="1:1" x14ac:dyDescent="0.25">
      <c r="A2815">
        <v>4019</v>
      </c>
    </row>
    <row r="2816" spans="1:1" x14ac:dyDescent="0.25">
      <c r="A2816">
        <v>4020</v>
      </c>
    </row>
    <row r="2817" spans="1:1" x14ac:dyDescent="0.25">
      <c r="A2817">
        <v>4021</v>
      </c>
    </row>
    <row r="2818" spans="1:1" x14ac:dyDescent="0.25">
      <c r="A2818">
        <v>4022</v>
      </c>
    </row>
    <row r="2819" spans="1:1" x14ac:dyDescent="0.25">
      <c r="A2819">
        <v>4023</v>
      </c>
    </row>
    <row r="2820" spans="1:1" x14ac:dyDescent="0.25">
      <c r="A2820">
        <v>4024</v>
      </c>
    </row>
    <row r="2821" spans="1:1" x14ac:dyDescent="0.25">
      <c r="A2821">
        <v>4025</v>
      </c>
    </row>
    <row r="2822" spans="1:1" x14ac:dyDescent="0.25">
      <c r="A2822">
        <v>4026</v>
      </c>
    </row>
    <row r="2823" spans="1:1" x14ac:dyDescent="0.25">
      <c r="A2823">
        <v>4027</v>
      </c>
    </row>
    <row r="2824" spans="1:1" x14ac:dyDescent="0.25">
      <c r="A2824">
        <v>4028</v>
      </c>
    </row>
    <row r="2825" spans="1:1" x14ac:dyDescent="0.25">
      <c r="A2825">
        <v>4029</v>
      </c>
    </row>
    <row r="2826" spans="1:1" x14ac:dyDescent="0.25">
      <c r="A2826">
        <v>4030</v>
      </c>
    </row>
    <row r="2827" spans="1:1" x14ac:dyDescent="0.25">
      <c r="A2827">
        <v>4031</v>
      </c>
    </row>
    <row r="2828" spans="1:1" x14ac:dyDescent="0.25">
      <c r="A2828">
        <v>4032</v>
      </c>
    </row>
    <row r="2829" spans="1:1" x14ac:dyDescent="0.25">
      <c r="A2829">
        <v>4033</v>
      </c>
    </row>
    <row r="2830" spans="1:1" x14ac:dyDescent="0.25">
      <c r="A2830">
        <v>4034</v>
      </c>
    </row>
    <row r="2831" spans="1:1" x14ac:dyDescent="0.25">
      <c r="A2831">
        <v>4035</v>
      </c>
    </row>
    <row r="2832" spans="1:1" x14ac:dyDescent="0.25">
      <c r="A2832">
        <v>4036</v>
      </c>
    </row>
    <row r="2833" spans="1:1" x14ac:dyDescent="0.25">
      <c r="A2833">
        <v>4037</v>
      </c>
    </row>
    <row r="2834" spans="1:1" x14ac:dyDescent="0.25">
      <c r="A2834">
        <v>4038</v>
      </c>
    </row>
    <row r="2835" spans="1:1" x14ac:dyDescent="0.25">
      <c r="A2835">
        <v>4039</v>
      </c>
    </row>
    <row r="2836" spans="1:1" x14ac:dyDescent="0.25">
      <c r="A2836">
        <v>4040</v>
      </c>
    </row>
    <row r="2837" spans="1:1" x14ac:dyDescent="0.25">
      <c r="A2837">
        <v>4041</v>
      </c>
    </row>
    <row r="2838" spans="1:1" x14ac:dyDescent="0.25">
      <c r="A2838">
        <v>4042</v>
      </c>
    </row>
    <row r="2839" spans="1:1" x14ac:dyDescent="0.25">
      <c r="A2839">
        <v>4043</v>
      </c>
    </row>
    <row r="2840" spans="1:1" x14ac:dyDescent="0.25">
      <c r="A2840">
        <v>4044</v>
      </c>
    </row>
    <row r="2841" spans="1:1" x14ac:dyDescent="0.25">
      <c r="A2841">
        <v>4045</v>
      </c>
    </row>
    <row r="2842" spans="1:1" x14ac:dyDescent="0.25">
      <c r="A2842">
        <v>4046</v>
      </c>
    </row>
    <row r="2843" spans="1:1" x14ac:dyDescent="0.25">
      <c r="A2843">
        <v>4047</v>
      </c>
    </row>
    <row r="2844" spans="1:1" x14ac:dyDescent="0.25">
      <c r="A2844">
        <v>4048</v>
      </c>
    </row>
    <row r="2845" spans="1:1" x14ac:dyDescent="0.25">
      <c r="A2845">
        <v>4049</v>
      </c>
    </row>
    <row r="2846" spans="1:1" x14ac:dyDescent="0.25">
      <c r="A2846">
        <v>4050</v>
      </c>
    </row>
    <row r="2847" spans="1:1" x14ac:dyDescent="0.25">
      <c r="A2847">
        <v>4051</v>
      </c>
    </row>
    <row r="2848" spans="1:1" x14ac:dyDescent="0.25">
      <c r="A2848">
        <v>4052</v>
      </c>
    </row>
    <row r="2849" spans="1:1" x14ac:dyDescent="0.25">
      <c r="A2849">
        <v>4053</v>
      </c>
    </row>
    <row r="2850" spans="1:1" x14ac:dyDescent="0.25">
      <c r="A2850">
        <v>4054</v>
      </c>
    </row>
    <row r="2851" spans="1:1" x14ac:dyDescent="0.25">
      <c r="A2851">
        <v>4055</v>
      </c>
    </row>
    <row r="2852" spans="1:1" x14ac:dyDescent="0.25">
      <c r="A2852">
        <v>4056</v>
      </c>
    </row>
    <row r="2853" spans="1:1" x14ac:dyDescent="0.25">
      <c r="A2853">
        <v>4057</v>
      </c>
    </row>
    <row r="2854" spans="1:1" x14ac:dyDescent="0.25">
      <c r="A2854">
        <v>4058</v>
      </c>
    </row>
    <row r="2855" spans="1:1" x14ac:dyDescent="0.25">
      <c r="A2855">
        <v>4059</v>
      </c>
    </row>
    <row r="2856" spans="1:1" x14ac:dyDescent="0.25">
      <c r="A2856">
        <v>4060</v>
      </c>
    </row>
    <row r="2857" spans="1:1" x14ac:dyDescent="0.25">
      <c r="A2857">
        <v>4061</v>
      </c>
    </row>
    <row r="2858" spans="1:1" x14ac:dyDescent="0.25">
      <c r="A2858">
        <v>4062</v>
      </c>
    </row>
    <row r="2859" spans="1:1" x14ac:dyDescent="0.25">
      <c r="A2859">
        <v>4063</v>
      </c>
    </row>
    <row r="2860" spans="1:1" x14ac:dyDescent="0.25">
      <c r="A2860">
        <v>4064</v>
      </c>
    </row>
    <row r="2861" spans="1:1" x14ac:dyDescent="0.25">
      <c r="A2861">
        <v>4065</v>
      </c>
    </row>
    <row r="2862" spans="1:1" x14ac:dyDescent="0.25">
      <c r="A2862">
        <v>4066</v>
      </c>
    </row>
    <row r="2863" spans="1:1" x14ac:dyDescent="0.25">
      <c r="A2863">
        <v>4067</v>
      </c>
    </row>
    <row r="2864" spans="1:1" x14ac:dyDescent="0.25">
      <c r="A2864">
        <v>4068</v>
      </c>
    </row>
    <row r="2865" spans="1:1" x14ac:dyDescent="0.25">
      <c r="A2865">
        <v>4069</v>
      </c>
    </row>
    <row r="2866" spans="1:1" x14ac:dyDescent="0.25">
      <c r="A2866">
        <v>4070</v>
      </c>
    </row>
    <row r="2867" spans="1:1" x14ac:dyDescent="0.25">
      <c r="A2867">
        <v>4071</v>
      </c>
    </row>
    <row r="2868" spans="1:1" x14ac:dyDescent="0.25">
      <c r="A2868">
        <v>4072</v>
      </c>
    </row>
    <row r="2869" spans="1:1" x14ac:dyDescent="0.25">
      <c r="A2869">
        <v>4073</v>
      </c>
    </row>
    <row r="2870" spans="1:1" x14ac:dyDescent="0.25">
      <c r="A2870">
        <v>4074</v>
      </c>
    </row>
    <row r="2871" spans="1:1" x14ac:dyDescent="0.25">
      <c r="A2871">
        <v>4075</v>
      </c>
    </row>
    <row r="2872" spans="1:1" x14ac:dyDescent="0.25">
      <c r="A2872">
        <v>4076</v>
      </c>
    </row>
    <row r="2873" spans="1:1" x14ac:dyDescent="0.25">
      <c r="A2873">
        <v>4077</v>
      </c>
    </row>
    <row r="2874" spans="1:1" x14ac:dyDescent="0.25">
      <c r="A2874">
        <v>4078</v>
      </c>
    </row>
    <row r="2875" spans="1:1" x14ac:dyDescent="0.25">
      <c r="A2875">
        <v>4079</v>
      </c>
    </row>
    <row r="2876" spans="1:1" x14ac:dyDescent="0.25">
      <c r="A2876">
        <v>4080</v>
      </c>
    </row>
    <row r="2877" spans="1:1" x14ac:dyDescent="0.25">
      <c r="A2877">
        <v>4081</v>
      </c>
    </row>
    <row r="2878" spans="1:1" x14ac:dyDescent="0.25">
      <c r="A2878">
        <v>4082</v>
      </c>
    </row>
    <row r="2879" spans="1:1" x14ac:dyDescent="0.25">
      <c r="A2879">
        <v>4083</v>
      </c>
    </row>
    <row r="2880" spans="1:1" x14ac:dyDescent="0.25">
      <c r="A2880">
        <v>4084</v>
      </c>
    </row>
    <row r="2881" spans="1:1" x14ac:dyDescent="0.25">
      <c r="A2881">
        <v>4085</v>
      </c>
    </row>
    <row r="2882" spans="1:1" x14ac:dyDescent="0.25">
      <c r="A2882">
        <v>4086</v>
      </c>
    </row>
    <row r="2883" spans="1:1" x14ac:dyDescent="0.25">
      <c r="A2883">
        <v>4087</v>
      </c>
    </row>
    <row r="2884" spans="1:1" x14ac:dyDescent="0.25">
      <c r="A2884">
        <v>4088</v>
      </c>
    </row>
    <row r="2885" spans="1:1" x14ac:dyDescent="0.25">
      <c r="A2885">
        <v>4089</v>
      </c>
    </row>
    <row r="2886" spans="1:1" x14ac:dyDescent="0.25">
      <c r="A2886">
        <v>4090</v>
      </c>
    </row>
    <row r="2887" spans="1:1" x14ac:dyDescent="0.25">
      <c r="A2887">
        <v>4091</v>
      </c>
    </row>
    <row r="2888" spans="1:1" x14ac:dyDescent="0.25">
      <c r="A2888">
        <v>4092</v>
      </c>
    </row>
    <row r="2889" spans="1:1" x14ac:dyDescent="0.25">
      <c r="A2889">
        <v>4093</v>
      </c>
    </row>
    <row r="2890" spans="1:1" x14ac:dyDescent="0.25">
      <c r="A2890">
        <v>4094</v>
      </c>
    </row>
    <row r="2891" spans="1:1" x14ac:dyDescent="0.25">
      <c r="A2891">
        <v>4095</v>
      </c>
    </row>
    <row r="2892" spans="1:1" x14ac:dyDescent="0.25">
      <c r="A2892">
        <v>4096</v>
      </c>
    </row>
    <row r="2893" spans="1:1" x14ac:dyDescent="0.25">
      <c r="A2893">
        <v>4097</v>
      </c>
    </row>
    <row r="2894" spans="1:1" x14ac:dyDescent="0.25">
      <c r="A2894">
        <v>4098</v>
      </c>
    </row>
    <row r="2895" spans="1:1" x14ac:dyDescent="0.25">
      <c r="A2895">
        <v>4099</v>
      </c>
    </row>
    <row r="2896" spans="1:1" x14ac:dyDescent="0.25">
      <c r="A2896">
        <v>4100</v>
      </c>
    </row>
    <row r="2897" spans="1:1" x14ac:dyDescent="0.25">
      <c r="A2897">
        <v>4101</v>
      </c>
    </row>
    <row r="2898" spans="1:1" x14ac:dyDescent="0.25">
      <c r="A2898">
        <v>4102</v>
      </c>
    </row>
    <row r="2899" spans="1:1" x14ac:dyDescent="0.25">
      <c r="A2899">
        <v>4103</v>
      </c>
    </row>
    <row r="2900" spans="1:1" x14ac:dyDescent="0.25">
      <c r="A2900">
        <v>4104</v>
      </c>
    </row>
    <row r="2901" spans="1:1" x14ac:dyDescent="0.25">
      <c r="A2901">
        <v>4105</v>
      </c>
    </row>
    <row r="2902" spans="1:1" x14ac:dyDescent="0.25">
      <c r="A2902">
        <v>4106</v>
      </c>
    </row>
    <row r="2903" spans="1:1" x14ac:dyDescent="0.25">
      <c r="A2903">
        <v>4107</v>
      </c>
    </row>
    <row r="2904" spans="1:1" x14ac:dyDescent="0.25">
      <c r="A2904">
        <v>4108</v>
      </c>
    </row>
    <row r="2905" spans="1:1" x14ac:dyDescent="0.25">
      <c r="A2905">
        <v>4109</v>
      </c>
    </row>
    <row r="2906" spans="1:1" x14ac:dyDescent="0.25">
      <c r="A2906">
        <v>4110</v>
      </c>
    </row>
    <row r="2907" spans="1:1" x14ac:dyDescent="0.25">
      <c r="A2907">
        <v>4111</v>
      </c>
    </row>
    <row r="2908" spans="1:1" x14ac:dyDescent="0.25">
      <c r="A2908">
        <v>4112</v>
      </c>
    </row>
    <row r="2909" spans="1:1" x14ac:dyDescent="0.25">
      <c r="A2909">
        <v>4113</v>
      </c>
    </row>
    <row r="2910" spans="1:1" x14ac:dyDescent="0.25">
      <c r="A2910">
        <v>4114</v>
      </c>
    </row>
    <row r="2911" spans="1:1" x14ac:dyDescent="0.25">
      <c r="A2911">
        <v>4115</v>
      </c>
    </row>
    <row r="2912" spans="1:1" x14ac:dyDescent="0.25">
      <c r="A2912">
        <v>4116</v>
      </c>
    </row>
    <row r="2913" spans="1:1" x14ac:dyDescent="0.25">
      <c r="A2913">
        <v>4117</v>
      </c>
    </row>
    <row r="2914" spans="1:1" x14ac:dyDescent="0.25">
      <c r="A2914">
        <v>4118</v>
      </c>
    </row>
    <row r="2915" spans="1:1" x14ac:dyDescent="0.25">
      <c r="A2915">
        <v>4119</v>
      </c>
    </row>
    <row r="2916" spans="1:1" x14ac:dyDescent="0.25">
      <c r="A2916">
        <v>4120</v>
      </c>
    </row>
    <row r="2917" spans="1:1" x14ac:dyDescent="0.25">
      <c r="A2917">
        <v>4121</v>
      </c>
    </row>
    <row r="2918" spans="1:1" x14ac:dyDescent="0.25">
      <c r="A2918">
        <v>4122</v>
      </c>
    </row>
    <row r="2919" spans="1:1" x14ac:dyDescent="0.25">
      <c r="A2919">
        <v>4123</v>
      </c>
    </row>
    <row r="2920" spans="1:1" x14ac:dyDescent="0.25">
      <c r="A2920">
        <v>4124</v>
      </c>
    </row>
    <row r="2921" spans="1:1" x14ac:dyDescent="0.25">
      <c r="A2921">
        <v>4125</v>
      </c>
    </row>
    <row r="2922" spans="1:1" x14ac:dyDescent="0.25">
      <c r="A2922">
        <v>4126</v>
      </c>
    </row>
    <row r="2923" spans="1:1" x14ac:dyDescent="0.25">
      <c r="A2923">
        <v>4127</v>
      </c>
    </row>
    <row r="2924" spans="1:1" x14ac:dyDescent="0.25">
      <c r="A2924">
        <v>4128</v>
      </c>
    </row>
    <row r="2925" spans="1:1" x14ac:dyDescent="0.25">
      <c r="A2925">
        <v>4129</v>
      </c>
    </row>
    <row r="2926" spans="1:1" x14ac:dyDescent="0.25">
      <c r="A2926">
        <v>4130</v>
      </c>
    </row>
    <row r="2927" spans="1:1" x14ac:dyDescent="0.25">
      <c r="A2927">
        <v>4131</v>
      </c>
    </row>
    <row r="2928" spans="1:1" x14ac:dyDescent="0.25">
      <c r="A2928">
        <v>4132</v>
      </c>
    </row>
    <row r="2929" spans="1:1" x14ac:dyDescent="0.25">
      <c r="A2929">
        <v>4133</v>
      </c>
    </row>
    <row r="2930" spans="1:1" x14ac:dyDescent="0.25">
      <c r="A2930">
        <v>4134</v>
      </c>
    </row>
    <row r="2931" spans="1:1" x14ac:dyDescent="0.25">
      <c r="A2931">
        <v>4135</v>
      </c>
    </row>
    <row r="2932" spans="1:1" x14ac:dyDescent="0.25">
      <c r="A2932">
        <v>4136</v>
      </c>
    </row>
    <row r="2933" spans="1:1" x14ac:dyDescent="0.25">
      <c r="A2933">
        <v>4137</v>
      </c>
    </row>
    <row r="2934" spans="1:1" x14ac:dyDescent="0.25">
      <c r="A2934">
        <v>4138</v>
      </c>
    </row>
    <row r="2935" spans="1:1" x14ac:dyDescent="0.25">
      <c r="A2935">
        <v>4139</v>
      </c>
    </row>
    <row r="2936" spans="1:1" x14ac:dyDescent="0.25">
      <c r="A2936">
        <v>4140</v>
      </c>
    </row>
    <row r="2937" spans="1:1" x14ac:dyDescent="0.25">
      <c r="A2937">
        <v>4141</v>
      </c>
    </row>
    <row r="2938" spans="1:1" x14ac:dyDescent="0.25">
      <c r="A2938">
        <v>4142</v>
      </c>
    </row>
    <row r="2939" spans="1:1" x14ac:dyDescent="0.25">
      <c r="A2939">
        <v>4143</v>
      </c>
    </row>
    <row r="2940" spans="1:1" x14ac:dyDescent="0.25">
      <c r="A2940">
        <v>4144</v>
      </c>
    </row>
    <row r="2941" spans="1:1" x14ac:dyDescent="0.25">
      <c r="A2941">
        <v>4145</v>
      </c>
    </row>
    <row r="2942" spans="1:1" x14ac:dyDescent="0.25">
      <c r="A2942">
        <v>4146</v>
      </c>
    </row>
    <row r="2943" spans="1:1" x14ac:dyDescent="0.25">
      <c r="A2943">
        <v>4147</v>
      </c>
    </row>
    <row r="2944" spans="1:1" x14ac:dyDescent="0.25">
      <c r="A2944">
        <v>4148</v>
      </c>
    </row>
    <row r="2945" spans="1:1" x14ac:dyDescent="0.25">
      <c r="A2945">
        <v>4149</v>
      </c>
    </row>
    <row r="2946" spans="1:1" x14ac:dyDescent="0.25">
      <c r="A2946">
        <v>4150</v>
      </c>
    </row>
    <row r="2947" spans="1:1" x14ac:dyDescent="0.25">
      <c r="A2947">
        <v>4151</v>
      </c>
    </row>
    <row r="2948" spans="1:1" x14ac:dyDescent="0.25">
      <c r="A2948">
        <v>4152</v>
      </c>
    </row>
    <row r="2949" spans="1:1" x14ac:dyDescent="0.25">
      <c r="A2949">
        <v>4153</v>
      </c>
    </row>
    <row r="2950" spans="1:1" x14ac:dyDescent="0.25">
      <c r="A2950">
        <v>4154</v>
      </c>
    </row>
    <row r="2951" spans="1:1" x14ac:dyDescent="0.25">
      <c r="A2951">
        <v>4155</v>
      </c>
    </row>
    <row r="2952" spans="1:1" x14ac:dyDescent="0.25">
      <c r="A2952">
        <v>4156</v>
      </c>
    </row>
    <row r="2953" spans="1:1" x14ac:dyDescent="0.25">
      <c r="A2953">
        <v>4157</v>
      </c>
    </row>
    <row r="2954" spans="1:1" x14ac:dyDescent="0.25">
      <c r="A2954">
        <v>4158</v>
      </c>
    </row>
    <row r="2955" spans="1:1" x14ac:dyDescent="0.25">
      <c r="A2955">
        <v>4159</v>
      </c>
    </row>
    <row r="2956" spans="1:1" x14ac:dyDescent="0.25">
      <c r="A2956">
        <v>4160</v>
      </c>
    </row>
    <row r="2957" spans="1:1" x14ac:dyDescent="0.25">
      <c r="A2957">
        <v>4161</v>
      </c>
    </row>
    <row r="2958" spans="1:1" x14ac:dyDescent="0.25">
      <c r="A2958">
        <v>4162</v>
      </c>
    </row>
    <row r="2959" spans="1:1" x14ac:dyDescent="0.25">
      <c r="A2959">
        <v>4163</v>
      </c>
    </row>
    <row r="2960" spans="1:1" x14ac:dyDescent="0.25">
      <c r="A2960">
        <v>4164</v>
      </c>
    </row>
    <row r="2961" spans="1:1" x14ac:dyDescent="0.25">
      <c r="A2961">
        <v>4165</v>
      </c>
    </row>
    <row r="2962" spans="1:1" x14ac:dyDescent="0.25">
      <c r="A2962">
        <v>4166</v>
      </c>
    </row>
    <row r="2963" spans="1:1" x14ac:dyDescent="0.25">
      <c r="A2963">
        <v>4167</v>
      </c>
    </row>
    <row r="2964" spans="1:1" x14ac:dyDescent="0.25">
      <c r="A2964">
        <v>4168</v>
      </c>
    </row>
    <row r="2965" spans="1:1" x14ac:dyDescent="0.25">
      <c r="A2965">
        <v>4169</v>
      </c>
    </row>
    <row r="2966" spans="1:1" x14ac:dyDescent="0.25">
      <c r="A2966">
        <v>4170</v>
      </c>
    </row>
    <row r="2967" spans="1:1" x14ac:dyDescent="0.25">
      <c r="A2967">
        <v>4171</v>
      </c>
    </row>
    <row r="2968" spans="1:1" x14ac:dyDescent="0.25">
      <c r="A2968">
        <v>4172</v>
      </c>
    </row>
    <row r="2969" spans="1:1" x14ac:dyDescent="0.25">
      <c r="A2969">
        <v>4173</v>
      </c>
    </row>
    <row r="2970" spans="1:1" x14ac:dyDescent="0.25">
      <c r="A2970">
        <v>4174</v>
      </c>
    </row>
    <row r="2971" spans="1:1" x14ac:dyDescent="0.25">
      <c r="A2971">
        <v>4175</v>
      </c>
    </row>
    <row r="2972" spans="1:1" x14ac:dyDescent="0.25">
      <c r="A2972">
        <v>4176</v>
      </c>
    </row>
    <row r="2973" spans="1:1" x14ac:dyDescent="0.25">
      <c r="A2973">
        <v>4177</v>
      </c>
    </row>
    <row r="2974" spans="1:1" x14ac:dyDescent="0.25">
      <c r="A2974">
        <v>4178</v>
      </c>
    </row>
    <row r="2975" spans="1:1" x14ac:dyDescent="0.25">
      <c r="A2975">
        <v>4179</v>
      </c>
    </row>
    <row r="2976" spans="1:1" x14ac:dyDescent="0.25">
      <c r="A2976">
        <v>4180</v>
      </c>
    </row>
    <row r="2977" spans="1:1" x14ac:dyDescent="0.25">
      <c r="A2977">
        <v>4181</v>
      </c>
    </row>
    <row r="2978" spans="1:1" x14ac:dyDescent="0.25">
      <c r="A2978">
        <v>4182</v>
      </c>
    </row>
    <row r="2979" spans="1:1" x14ac:dyDescent="0.25">
      <c r="A2979">
        <v>4183</v>
      </c>
    </row>
    <row r="2980" spans="1:1" x14ac:dyDescent="0.25">
      <c r="A2980">
        <v>4184</v>
      </c>
    </row>
    <row r="2981" spans="1:1" x14ac:dyDescent="0.25">
      <c r="A2981">
        <v>4185</v>
      </c>
    </row>
    <row r="2982" spans="1:1" x14ac:dyDescent="0.25">
      <c r="A2982">
        <v>4186</v>
      </c>
    </row>
    <row r="2983" spans="1:1" x14ac:dyDescent="0.25">
      <c r="A2983">
        <v>4187</v>
      </c>
    </row>
    <row r="2984" spans="1:1" x14ac:dyDescent="0.25">
      <c r="A2984">
        <v>4188</v>
      </c>
    </row>
    <row r="2985" spans="1:1" x14ac:dyDescent="0.25">
      <c r="A2985">
        <v>4189</v>
      </c>
    </row>
    <row r="2986" spans="1:1" x14ac:dyDescent="0.25">
      <c r="A2986">
        <v>4190</v>
      </c>
    </row>
    <row r="2987" spans="1:1" x14ac:dyDescent="0.25">
      <c r="A2987">
        <v>4191</v>
      </c>
    </row>
    <row r="2988" spans="1:1" x14ac:dyDescent="0.25">
      <c r="A2988">
        <v>4192</v>
      </c>
    </row>
    <row r="2989" spans="1:1" x14ac:dyDescent="0.25">
      <c r="A2989">
        <v>4193</v>
      </c>
    </row>
    <row r="2990" spans="1:1" x14ac:dyDescent="0.25">
      <c r="A2990">
        <v>4194</v>
      </c>
    </row>
    <row r="2991" spans="1:1" x14ac:dyDescent="0.25">
      <c r="A2991">
        <v>4195</v>
      </c>
    </row>
    <row r="2992" spans="1:1" x14ac:dyDescent="0.25">
      <c r="A2992">
        <v>4196</v>
      </c>
    </row>
    <row r="2993" spans="1:1" x14ac:dyDescent="0.25">
      <c r="A2993">
        <v>4197</v>
      </c>
    </row>
    <row r="2994" spans="1:1" x14ac:dyDescent="0.25">
      <c r="A2994">
        <v>4198</v>
      </c>
    </row>
    <row r="2995" spans="1:1" x14ac:dyDescent="0.25">
      <c r="A2995">
        <v>4199</v>
      </c>
    </row>
    <row r="2996" spans="1:1" x14ac:dyDescent="0.25">
      <c r="A2996">
        <v>4200</v>
      </c>
    </row>
    <row r="2997" spans="1:1" x14ac:dyDescent="0.25">
      <c r="A2997">
        <v>4201</v>
      </c>
    </row>
    <row r="2998" spans="1:1" x14ac:dyDescent="0.25">
      <c r="A2998">
        <v>4202</v>
      </c>
    </row>
    <row r="2999" spans="1:1" x14ac:dyDescent="0.25">
      <c r="A2999">
        <v>4203</v>
      </c>
    </row>
    <row r="3000" spans="1:1" x14ac:dyDescent="0.25">
      <c r="A3000">
        <v>4204</v>
      </c>
    </row>
    <row r="3001" spans="1:1" x14ac:dyDescent="0.25">
      <c r="A3001">
        <v>4205</v>
      </c>
    </row>
    <row r="3002" spans="1:1" x14ac:dyDescent="0.25">
      <c r="A3002">
        <v>4206</v>
      </c>
    </row>
    <row r="3003" spans="1:1" x14ac:dyDescent="0.25">
      <c r="A3003">
        <v>4207</v>
      </c>
    </row>
    <row r="3004" spans="1:1" x14ac:dyDescent="0.25">
      <c r="A3004">
        <v>4208</v>
      </c>
    </row>
    <row r="3005" spans="1:1" x14ac:dyDescent="0.25">
      <c r="A3005">
        <v>4209</v>
      </c>
    </row>
    <row r="3006" spans="1:1" x14ac:dyDescent="0.25">
      <c r="A3006">
        <v>4210</v>
      </c>
    </row>
    <row r="3007" spans="1:1" x14ac:dyDescent="0.25">
      <c r="A3007">
        <v>4211</v>
      </c>
    </row>
    <row r="3008" spans="1:1" x14ac:dyDescent="0.25">
      <c r="A3008">
        <v>4212</v>
      </c>
    </row>
    <row r="3009" spans="1:1" x14ac:dyDescent="0.25">
      <c r="A3009">
        <v>4213</v>
      </c>
    </row>
    <row r="3010" spans="1:1" x14ac:dyDescent="0.25">
      <c r="A3010">
        <v>4214</v>
      </c>
    </row>
    <row r="3011" spans="1:1" x14ac:dyDescent="0.25">
      <c r="A3011">
        <v>4215</v>
      </c>
    </row>
    <row r="3012" spans="1:1" x14ac:dyDescent="0.25">
      <c r="A3012">
        <v>4216</v>
      </c>
    </row>
    <row r="3013" spans="1:1" x14ac:dyDescent="0.25">
      <c r="A3013">
        <v>4217</v>
      </c>
    </row>
    <row r="3014" spans="1:1" x14ac:dyDescent="0.25">
      <c r="A3014">
        <v>4218</v>
      </c>
    </row>
    <row r="3015" spans="1:1" x14ac:dyDescent="0.25">
      <c r="A3015">
        <v>4219</v>
      </c>
    </row>
    <row r="3016" spans="1:1" x14ac:dyDescent="0.25">
      <c r="A3016">
        <v>4220</v>
      </c>
    </row>
    <row r="3017" spans="1:1" x14ac:dyDescent="0.25">
      <c r="A3017">
        <v>4221</v>
      </c>
    </row>
    <row r="3018" spans="1:1" x14ac:dyDescent="0.25">
      <c r="A3018">
        <v>4222</v>
      </c>
    </row>
    <row r="3019" spans="1:1" x14ac:dyDescent="0.25">
      <c r="A3019">
        <v>4223</v>
      </c>
    </row>
    <row r="3020" spans="1:1" x14ac:dyDescent="0.25">
      <c r="A3020">
        <v>4224</v>
      </c>
    </row>
    <row r="3021" spans="1:1" x14ac:dyDescent="0.25">
      <c r="A3021">
        <v>4225</v>
      </c>
    </row>
    <row r="3022" spans="1:1" x14ac:dyDescent="0.25">
      <c r="A3022">
        <v>4226</v>
      </c>
    </row>
    <row r="3023" spans="1:1" x14ac:dyDescent="0.25">
      <c r="A3023">
        <v>4227</v>
      </c>
    </row>
    <row r="3024" spans="1:1" x14ac:dyDescent="0.25">
      <c r="A3024">
        <v>4228</v>
      </c>
    </row>
    <row r="3025" spans="1:1" x14ac:dyDescent="0.25">
      <c r="A3025">
        <v>4229</v>
      </c>
    </row>
    <row r="3026" spans="1:1" x14ac:dyDescent="0.25">
      <c r="A3026">
        <v>4230</v>
      </c>
    </row>
    <row r="3027" spans="1:1" x14ac:dyDescent="0.25">
      <c r="A3027">
        <v>4231</v>
      </c>
    </row>
    <row r="3028" spans="1:1" x14ac:dyDescent="0.25">
      <c r="A3028">
        <v>4232</v>
      </c>
    </row>
    <row r="3029" spans="1:1" x14ac:dyDescent="0.25">
      <c r="A3029">
        <v>4233</v>
      </c>
    </row>
    <row r="3030" spans="1:1" x14ac:dyDescent="0.25">
      <c r="A3030">
        <v>4234</v>
      </c>
    </row>
    <row r="3031" spans="1:1" x14ac:dyDescent="0.25">
      <c r="A3031">
        <v>4235</v>
      </c>
    </row>
    <row r="3032" spans="1:1" x14ac:dyDescent="0.25">
      <c r="A3032">
        <v>4236</v>
      </c>
    </row>
    <row r="3033" spans="1:1" x14ac:dyDescent="0.25">
      <c r="A3033">
        <v>4237</v>
      </c>
    </row>
    <row r="3034" spans="1:1" x14ac:dyDescent="0.25">
      <c r="A3034">
        <v>4238</v>
      </c>
    </row>
    <row r="3035" spans="1:1" x14ac:dyDescent="0.25">
      <c r="A3035">
        <v>4239</v>
      </c>
    </row>
    <row r="3036" spans="1:1" x14ac:dyDescent="0.25">
      <c r="A3036">
        <v>4240</v>
      </c>
    </row>
    <row r="3037" spans="1:1" x14ac:dyDescent="0.25">
      <c r="A3037">
        <v>4241</v>
      </c>
    </row>
    <row r="3038" spans="1:1" x14ac:dyDescent="0.25">
      <c r="A3038">
        <v>4242</v>
      </c>
    </row>
    <row r="3039" spans="1:1" x14ac:dyDescent="0.25">
      <c r="A3039">
        <v>4243</v>
      </c>
    </row>
    <row r="3040" spans="1:1" x14ac:dyDescent="0.25">
      <c r="A3040">
        <v>4244</v>
      </c>
    </row>
    <row r="3041" spans="1:1" x14ac:dyDescent="0.25">
      <c r="A3041">
        <v>4245</v>
      </c>
    </row>
    <row r="3042" spans="1:1" x14ac:dyDescent="0.25">
      <c r="A3042">
        <v>4246</v>
      </c>
    </row>
    <row r="3043" spans="1:1" x14ac:dyDescent="0.25">
      <c r="A3043">
        <v>4247</v>
      </c>
    </row>
    <row r="3044" spans="1:1" x14ac:dyDescent="0.25">
      <c r="A3044">
        <v>4248</v>
      </c>
    </row>
    <row r="3045" spans="1:1" x14ac:dyDescent="0.25">
      <c r="A3045">
        <v>4249</v>
      </c>
    </row>
    <row r="3046" spans="1:1" x14ac:dyDescent="0.25">
      <c r="A3046">
        <v>4250</v>
      </c>
    </row>
    <row r="3047" spans="1:1" x14ac:dyDescent="0.25">
      <c r="A3047">
        <v>4251</v>
      </c>
    </row>
    <row r="3048" spans="1:1" x14ac:dyDescent="0.25">
      <c r="A3048">
        <v>4252</v>
      </c>
    </row>
    <row r="3049" spans="1:1" x14ac:dyDescent="0.25">
      <c r="A3049">
        <v>4253</v>
      </c>
    </row>
    <row r="3050" spans="1:1" x14ac:dyDescent="0.25">
      <c r="A3050">
        <v>4254</v>
      </c>
    </row>
    <row r="3051" spans="1:1" x14ac:dyDescent="0.25">
      <c r="A3051">
        <v>4255</v>
      </c>
    </row>
    <row r="3052" spans="1:1" x14ac:dyDescent="0.25">
      <c r="A3052">
        <v>4256</v>
      </c>
    </row>
    <row r="3053" spans="1:1" x14ac:dyDescent="0.25">
      <c r="A3053">
        <v>4257</v>
      </c>
    </row>
    <row r="3054" spans="1:1" x14ac:dyDescent="0.25">
      <c r="A3054">
        <v>4258</v>
      </c>
    </row>
    <row r="3055" spans="1:1" x14ac:dyDescent="0.25">
      <c r="A3055">
        <v>4259</v>
      </c>
    </row>
    <row r="3056" spans="1:1" x14ac:dyDescent="0.25">
      <c r="A3056">
        <v>4260</v>
      </c>
    </row>
    <row r="3057" spans="1:1" x14ac:dyDescent="0.25">
      <c r="A3057">
        <v>4261</v>
      </c>
    </row>
    <row r="3058" spans="1:1" x14ac:dyDescent="0.25">
      <c r="A3058">
        <v>4262</v>
      </c>
    </row>
    <row r="3059" spans="1:1" x14ac:dyDescent="0.25">
      <c r="A3059">
        <v>4263</v>
      </c>
    </row>
    <row r="3060" spans="1:1" x14ac:dyDescent="0.25">
      <c r="A3060">
        <v>4264</v>
      </c>
    </row>
    <row r="3061" spans="1:1" x14ac:dyDescent="0.25">
      <c r="A3061">
        <v>4265</v>
      </c>
    </row>
    <row r="3062" spans="1:1" x14ac:dyDescent="0.25">
      <c r="A3062">
        <v>4266</v>
      </c>
    </row>
    <row r="3063" spans="1:1" x14ac:dyDescent="0.25">
      <c r="A3063">
        <v>4267</v>
      </c>
    </row>
    <row r="3064" spans="1:1" x14ac:dyDescent="0.25">
      <c r="A3064">
        <v>4268</v>
      </c>
    </row>
    <row r="3065" spans="1:1" x14ac:dyDescent="0.25">
      <c r="A3065">
        <v>4269</v>
      </c>
    </row>
    <row r="3066" spans="1:1" x14ac:dyDescent="0.25">
      <c r="A3066">
        <v>4270</v>
      </c>
    </row>
    <row r="3067" spans="1:1" x14ac:dyDescent="0.25">
      <c r="A3067">
        <v>4271</v>
      </c>
    </row>
    <row r="3068" spans="1:1" x14ac:dyDescent="0.25">
      <c r="A3068">
        <v>4272</v>
      </c>
    </row>
    <row r="3069" spans="1:1" x14ac:dyDescent="0.25">
      <c r="A3069">
        <v>4273</v>
      </c>
    </row>
    <row r="3070" spans="1:1" x14ac:dyDescent="0.25">
      <c r="A3070">
        <v>4274</v>
      </c>
    </row>
    <row r="3071" spans="1:1" x14ac:dyDescent="0.25">
      <c r="A3071">
        <v>4275</v>
      </c>
    </row>
    <row r="3072" spans="1:1" x14ac:dyDescent="0.25">
      <c r="A3072">
        <v>4276</v>
      </c>
    </row>
    <row r="3073" spans="1:1" x14ac:dyDescent="0.25">
      <c r="A3073">
        <v>4277</v>
      </c>
    </row>
    <row r="3074" spans="1:1" x14ac:dyDescent="0.25">
      <c r="A3074">
        <v>4278</v>
      </c>
    </row>
    <row r="3075" spans="1:1" x14ac:dyDescent="0.25">
      <c r="A3075">
        <v>4279</v>
      </c>
    </row>
    <row r="3076" spans="1:1" x14ac:dyDescent="0.25">
      <c r="A3076">
        <v>4280</v>
      </c>
    </row>
    <row r="3077" spans="1:1" x14ac:dyDescent="0.25">
      <c r="A3077">
        <v>4281</v>
      </c>
    </row>
    <row r="3078" spans="1:1" x14ac:dyDescent="0.25">
      <c r="A3078">
        <v>4282</v>
      </c>
    </row>
    <row r="3079" spans="1:1" x14ac:dyDescent="0.25">
      <c r="A3079">
        <v>4283</v>
      </c>
    </row>
    <row r="3080" spans="1:1" x14ac:dyDescent="0.25">
      <c r="A3080">
        <v>4284</v>
      </c>
    </row>
    <row r="3081" spans="1:1" x14ac:dyDescent="0.25">
      <c r="A3081">
        <v>4285</v>
      </c>
    </row>
    <row r="3082" spans="1:1" x14ac:dyDescent="0.25">
      <c r="A3082">
        <v>4286</v>
      </c>
    </row>
    <row r="3083" spans="1:1" x14ac:dyDescent="0.25">
      <c r="A3083">
        <v>4287</v>
      </c>
    </row>
    <row r="3084" spans="1:1" x14ac:dyDescent="0.25">
      <c r="A3084">
        <v>4288</v>
      </c>
    </row>
    <row r="3085" spans="1:1" x14ac:dyDescent="0.25">
      <c r="A3085">
        <v>4289</v>
      </c>
    </row>
    <row r="3086" spans="1:1" x14ac:dyDescent="0.25">
      <c r="A3086">
        <v>4290</v>
      </c>
    </row>
    <row r="3087" spans="1:1" x14ac:dyDescent="0.25">
      <c r="A3087">
        <v>4291</v>
      </c>
    </row>
    <row r="3088" spans="1:1" x14ac:dyDescent="0.25">
      <c r="A3088">
        <v>4292</v>
      </c>
    </row>
    <row r="3089" spans="1:1" x14ac:dyDescent="0.25">
      <c r="A3089">
        <v>4293</v>
      </c>
    </row>
    <row r="3090" spans="1:1" x14ac:dyDescent="0.25">
      <c r="A3090">
        <v>4294</v>
      </c>
    </row>
    <row r="3091" spans="1:1" x14ac:dyDescent="0.25">
      <c r="A3091">
        <v>4295</v>
      </c>
    </row>
    <row r="3092" spans="1:1" x14ac:dyDescent="0.25">
      <c r="A3092">
        <v>4296</v>
      </c>
    </row>
    <row r="3093" spans="1:1" x14ac:dyDescent="0.25">
      <c r="A3093">
        <v>4297</v>
      </c>
    </row>
    <row r="3094" spans="1:1" x14ac:dyDescent="0.25">
      <c r="A3094">
        <v>4298</v>
      </c>
    </row>
    <row r="3095" spans="1:1" x14ac:dyDescent="0.25">
      <c r="A3095">
        <v>4299</v>
      </c>
    </row>
    <row r="3096" spans="1:1" x14ac:dyDescent="0.25">
      <c r="A3096">
        <v>4300</v>
      </c>
    </row>
    <row r="3097" spans="1:1" x14ac:dyDescent="0.25">
      <c r="A3097">
        <v>4301</v>
      </c>
    </row>
    <row r="3098" spans="1:1" x14ac:dyDescent="0.25">
      <c r="A3098">
        <v>4302</v>
      </c>
    </row>
    <row r="3099" spans="1:1" x14ac:dyDescent="0.25">
      <c r="A3099">
        <v>4303</v>
      </c>
    </row>
    <row r="3100" spans="1:1" x14ac:dyDescent="0.25">
      <c r="A3100">
        <v>4304</v>
      </c>
    </row>
    <row r="3101" spans="1:1" x14ac:dyDescent="0.25">
      <c r="A3101">
        <v>4305</v>
      </c>
    </row>
    <row r="3102" spans="1:1" x14ac:dyDescent="0.25">
      <c r="A3102">
        <v>4306</v>
      </c>
    </row>
    <row r="3103" spans="1:1" x14ac:dyDescent="0.25">
      <c r="A3103">
        <v>4307</v>
      </c>
    </row>
    <row r="3104" spans="1:1" x14ac:dyDescent="0.25">
      <c r="A3104">
        <v>4308</v>
      </c>
    </row>
    <row r="3105" spans="1:6" x14ac:dyDescent="0.25">
      <c r="A3105">
        <v>4309</v>
      </c>
    </row>
    <row r="3106" spans="1:6" x14ac:dyDescent="0.25">
      <c r="A3106">
        <v>4310</v>
      </c>
    </row>
    <row r="3107" spans="1:6" x14ac:dyDescent="0.25">
      <c r="A3107">
        <v>4311</v>
      </c>
    </row>
    <row r="3108" spans="1:6" x14ac:dyDescent="0.25">
      <c r="A3108">
        <v>4312</v>
      </c>
    </row>
    <row r="3109" spans="1:6" x14ac:dyDescent="0.25">
      <c r="A3109">
        <v>4313</v>
      </c>
    </row>
    <row r="3110" spans="1:6" x14ac:dyDescent="0.25">
      <c r="A3110">
        <v>4314</v>
      </c>
    </row>
    <row r="3111" spans="1:6" x14ac:dyDescent="0.25">
      <c r="A3111">
        <v>4315</v>
      </c>
    </row>
    <row r="3112" spans="1:6" x14ac:dyDescent="0.25">
      <c r="A3112">
        <v>4316</v>
      </c>
    </row>
    <row r="3113" spans="1:6" x14ac:dyDescent="0.25">
      <c r="A3113">
        <v>4317</v>
      </c>
    </row>
    <row r="3114" spans="1:6" x14ac:dyDescent="0.25">
      <c r="A3114">
        <v>4318</v>
      </c>
    </row>
    <row r="3115" spans="1:6" x14ac:dyDescent="0.25">
      <c r="A3115">
        <v>4319</v>
      </c>
    </row>
    <row r="3116" spans="1:6" x14ac:dyDescent="0.25">
      <c r="A3116">
        <v>4320</v>
      </c>
    </row>
    <row r="3117" spans="1:6" x14ac:dyDescent="0.25">
      <c r="A3117">
        <v>4321</v>
      </c>
    </row>
    <row r="3118" spans="1:6" x14ac:dyDescent="0.25">
      <c r="A3118">
        <v>4322</v>
      </c>
      <c r="B3118" s="4">
        <v>1</v>
      </c>
      <c r="F3118" t="s">
        <v>22</v>
      </c>
    </row>
    <row r="3119" spans="1:6" x14ac:dyDescent="0.25">
      <c r="A3119">
        <v>4785</v>
      </c>
      <c r="B3119" s="4">
        <v>1</v>
      </c>
    </row>
    <row r="3120" spans="1:6" x14ac:dyDescent="0.25">
      <c r="A3120">
        <v>4786</v>
      </c>
    </row>
    <row r="3121" spans="1:6" x14ac:dyDescent="0.25">
      <c r="A3121">
        <v>4787</v>
      </c>
      <c r="F3121" t="s">
        <v>22</v>
      </c>
    </row>
    <row r="3122" spans="1:6" x14ac:dyDescent="0.25">
      <c r="A3122">
        <v>4788</v>
      </c>
    </row>
    <row r="3123" spans="1:6" x14ac:dyDescent="0.25">
      <c r="A3123">
        <v>4789</v>
      </c>
    </row>
    <row r="3124" spans="1:6" x14ac:dyDescent="0.25">
      <c r="A3124">
        <v>4790</v>
      </c>
    </row>
    <row r="3125" spans="1:6" x14ac:dyDescent="0.25">
      <c r="A3125">
        <v>4791</v>
      </c>
    </row>
    <row r="3126" spans="1:6" x14ac:dyDescent="0.25">
      <c r="A3126">
        <v>4792</v>
      </c>
    </row>
    <row r="3127" spans="1:6" x14ac:dyDescent="0.25">
      <c r="A3127">
        <v>4793</v>
      </c>
    </row>
    <row r="3128" spans="1:6" x14ac:dyDescent="0.25">
      <c r="A3128">
        <v>4794</v>
      </c>
    </row>
    <row r="3129" spans="1:6" x14ac:dyDescent="0.25">
      <c r="A3129">
        <v>4795</v>
      </c>
    </row>
    <row r="3130" spans="1:6" x14ac:dyDescent="0.25">
      <c r="A3130">
        <v>4796</v>
      </c>
      <c r="B3130" s="4">
        <v>1</v>
      </c>
    </row>
    <row r="3131" spans="1:6" x14ac:dyDescent="0.25">
      <c r="A3131">
        <v>4797</v>
      </c>
      <c r="B3131" s="4">
        <v>1</v>
      </c>
    </row>
    <row r="3132" spans="1:6" x14ac:dyDescent="0.25">
      <c r="A3132">
        <v>4798</v>
      </c>
      <c r="B3132" s="4">
        <v>1</v>
      </c>
    </row>
    <row r="3133" spans="1:6" x14ac:dyDescent="0.25">
      <c r="A3133">
        <v>4799</v>
      </c>
      <c r="B3133" s="4">
        <v>1</v>
      </c>
    </row>
    <row r="3134" spans="1:6" x14ac:dyDescent="0.25">
      <c r="A3134">
        <v>4800</v>
      </c>
      <c r="B3134" s="4">
        <v>1</v>
      </c>
    </row>
    <row r="3135" spans="1:6" x14ac:dyDescent="0.25">
      <c r="A3135">
        <v>4801</v>
      </c>
      <c r="B3135" s="4">
        <v>1</v>
      </c>
    </row>
    <row r="3136" spans="1:6" x14ac:dyDescent="0.25">
      <c r="A3136">
        <v>4802</v>
      </c>
      <c r="B3136" s="4">
        <v>1</v>
      </c>
    </row>
    <row r="3137" spans="1:2" x14ac:dyDescent="0.25">
      <c r="A3137">
        <v>4803</v>
      </c>
      <c r="B3137" s="4">
        <v>1</v>
      </c>
    </row>
    <row r="3138" spans="1:2" x14ac:dyDescent="0.25">
      <c r="A3138">
        <v>4804</v>
      </c>
      <c r="B3138" s="4">
        <v>1</v>
      </c>
    </row>
    <row r="3139" spans="1:2" x14ac:dyDescent="0.25">
      <c r="A3139">
        <v>4805</v>
      </c>
      <c r="B3139" s="4">
        <v>1</v>
      </c>
    </row>
    <row r="3140" spans="1:2" x14ac:dyDescent="0.25">
      <c r="A3140">
        <v>4806</v>
      </c>
      <c r="B3140" s="4">
        <v>1</v>
      </c>
    </row>
    <row r="3141" spans="1:2" x14ac:dyDescent="0.25">
      <c r="A3141">
        <v>4807</v>
      </c>
      <c r="B3141" s="4">
        <v>1</v>
      </c>
    </row>
    <row r="3142" spans="1:2" x14ac:dyDescent="0.25">
      <c r="A3142">
        <v>4808</v>
      </c>
      <c r="B3142" s="4">
        <v>1</v>
      </c>
    </row>
    <row r="3143" spans="1:2" x14ac:dyDescent="0.25">
      <c r="A3143">
        <v>4809</v>
      </c>
      <c r="B3143" s="4">
        <v>1</v>
      </c>
    </row>
    <row r="3144" spans="1:2" x14ac:dyDescent="0.25">
      <c r="A3144">
        <v>4810</v>
      </c>
      <c r="B3144" s="4">
        <v>1</v>
      </c>
    </row>
    <row r="3145" spans="1:2" x14ac:dyDescent="0.25">
      <c r="A3145">
        <v>4811</v>
      </c>
      <c r="B3145" s="4">
        <v>1</v>
      </c>
    </row>
    <row r="3146" spans="1:2" x14ac:dyDescent="0.25">
      <c r="A3146">
        <v>4812</v>
      </c>
      <c r="B3146" s="4">
        <v>1</v>
      </c>
    </row>
    <row r="3147" spans="1:2" x14ac:dyDescent="0.25">
      <c r="A3147">
        <v>4813</v>
      </c>
      <c r="B3147" s="4">
        <v>1</v>
      </c>
    </row>
    <row r="3148" spans="1:2" x14ac:dyDescent="0.25">
      <c r="A3148">
        <v>4814</v>
      </c>
      <c r="B3148" s="4">
        <v>1</v>
      </c>
    </row>
    <row r="3149" spans="1:2" x14ac:dyDescent="0.25">
      <c r="A3149">
        <v>4815</v>
      </c>
      <c r="B3149" s="4">
        <v>1</v>
      </c>
    </row>
    <row r="3150" spans="1:2" x14ac:dyDescent="0.25">
      <c r="A3150">
        <v>4816</v>
      </c>
      <c r="B3150" s="4">
        <v>1</v>
      </c>
    </row>
    <row r="3151" spans="1:2" x14ac:dyDescent="0.25">
      <c r="A3151">
        <v>4817</v>
      </c>
      <c r="B3151" s="4">
        <v>1</v>
      </c>
    </row>
    <row r="3152" spans="1:2" x14ac:dyDescent="0.25">
      <c r="A3152">
        <v>4818</v>
      </c>
      <c r="B3152" s="4">
        <v>1</v>
      </c>
    </row>
    <row r="3153" spans="1:5" x14ac:dyDescent="0.25">
      <c r="A3153">
        <v>4819</v>
      </c>
      <c r="B3153" s="4">
        <v>1</v>
      </c>
    </row>
    <row r="3154" spans="1:5" x14ac:dyDescent="0.25">
      <c r="A3154">
        <v>4820</v>
      </c>
      <c r="B3154" s="4">
        <v>1</v>
      </c>
      <c r="E3154" s="3">
        <v>4</v>
      </c>
    </row>
    <row r="3155" spans="1:5" x14ac:dyDescent="0.25">
      <c r="A3155">
        <v>4821</v>
      </c>
      <c r="B3155" s="4">
        <v>1</v>
      </c>
      <c r="E3155" s="3">
        <v>4</v>
      </c>
    </row>
    <row r="3156" spans="1:5" x14ac:dyDescent="0.25">
      <c r="A3156">
        <v>4822</v>
      </c>
      <c r="B3156" s="4">
        <v>1</v>
      </c>
      <c r="E3156" s="3">
        <v>4</v>
      </c>
    </row>
    <row r="3157" spans="1:5" x14ac:dyDescent="0.25">
      <c r="A3157">
        <v>4823</v>
      </c>
      <c r="B3157" s="4">
        <v>1</v>
      </c>
      <c r="E3157" s="3">
        <v>4</v>
      </c>
    </row>
    <row r="3158" spans="1:5" x14ac:dyDescent="0.25">
      <c r="A3158">
        <v>4824</v>
      </c>
      <c r="B3158" s="4">
        <v>1</v>
      </c>
      <c r="E3158" s="3">
        <v>4</v>
      </c>
    </row>
    <row r="3159" spans="1:5" x14ac:dyDescent="0.25">
      <c r="A3159">
        <v>4825</v>
      </c>
      <c r="B3159" s="4">
        <v>1</v>
      </c>
      <c r="E3159" s="3">
        <v>4</v>
      </c>
    </row>
    <row r="3160" spans="1:5" x14ac:dyDescent="0.25">
      <c r="A3160">
        <v>4826</v>
      </c>
      <c r="B3160" s="4">
        <v>1</v>
      </c>
      <c r="E3160" s="3">
        <v>4</v>
      </c>
    </row>
    <row r="3161" spans="1:5" x14ac:dyDescent="0.25">
      <c r="A3161">
        <v>4827</v>
      </c>
      <c r="B3161" s="4">
        <v>1</v>
      </c>
      <c r="E3161" s="3">
        <v>4</v>
      </c>
    </row>
    <row r="3162" spans="1:5" x14ac:dyDescent="0.25">
      <c r="A3162">
        <v>4828</v>
      </c>
      <c r="C3162" s="2">
        <v>2</v>
      </c>
      <c r="E3162" s="3">
        <v>4</v>
      </c>
    </row>
    <row r="3163" spans="1:5" x14ac:dyDescent="0.25">
      <c r="A3163">
        <v>4829</v>
      </c>
      <c r="C3163" s="2">
        <v>2</v>
      </c>
      <c r="E3163" s="3">
        <v>4</v>
      </c>
    </row>
    <row r="3164" spans="1:5" x14ac:dyDescent="0.25">
      <c r="A3164">
        <v>4830</v>
      </c>
      <c r="C3164" s="2">
        <v>2</v>
      </c>
      <c r="E3164" s="3">
        <v>4</v>
      </c>
    </row>
    <row r="3165" spans="1:5" x14ac:dyDescent="0.25">
      <c r="A3165">
        <v>4831</v>
      </c>
      <c r="C3165" s="2">
        <v>2</v>
      </c>
      <c r="E3165" s="3">
        <v>4</v>
      </c>
    </row>
    <row r="3166" spans="1:5" x14ac:dyDescent="0.25">
      <c r="A3166">
        <v>4832</v>
      </c>
      <c r="C3166" s="2">
        <v>2</v>
      </c>
      <c r="E3166" s="3">
        <v>4</v>
      </c>
    </row>
    <row r="3167" spans="1:5" x14ac:dyDescent="0.25">
      <c r="A3167">
        <v>4833</v>
      </c>
      <c r="C3167" s="2">
        <v>2</v>
      </c>
      <c r="E3167" s="3">
        <v>4</v>
      </c>
    </row>
    <row r="3168" spans="1:5" x14ac:dyDescent="0.25">
      <c r="A3168">
        <v>4834</v>
      </c>
      <c r="C3168" s="2">
        <v>2</v>
      </c>
      <c r="E3168" s="3">
        <v>4</v>
      </c>
    </row>
    <row r="3169" spans="1:5" x14ac:dyDescent="0.25">
      <c r="A3169">
        <v>4835</v>
      </c>
      <c r="C3169" s="2">
        <v>2</v>
      </c>
      <c r="E3169" s="3">
        <v>4</v>
      </c>
    </row>
    <row r="3170" spans="1:5" x14ac:dyDescent="0.25">
      <c r="A3170">
        <v>4836</v>
      </c>
      <c r="C3170" s="2">
        <v>2</v>
      </c>
      <c r="E3170" s="3">
        <v>4</v>
      </c>
    </row>
    <row r="3171" spans="1:5" x14ac:dyDescent="0.25">
      <c r="A3171">
        <v>4837</v>
      </c>
      <c r="C3171" s="2">
        <v>2</v>
      </c>
      <c r="E3171" s="3">
        <v>4</v>
      </c>
    </row>
    <row r="3172" spans="1:5" x14ac:dyDescent="0.25">
      <c r="A3172">
        <v>4838</v>
      </c>
      <c r="C3172" s="2">
        <v>2</v>
      </c>
      <c r="E3172" s="3">
        <v>4</v>
      </c>
    </row>
    <row r="3173" spans="1:5" x14ac:dyDescent="0.25">
      <c r="A3173">
        <v>4839</v>
      </c>
      <c r="C3173" s="2">
        <v>2</v>
      </c>
      <c r="E3173" s="3">
        <v>4</v>
      </c>
    </row>
    <row r="3174" spans="1:5" x14ac:dyDescent="0.25">
      <c r="A3174">
        <v>4840</v>
      </c>
      <c r="C3174" s="2">
        <v>2</v>
      </c>
      <c r="E3174" s="3">
        <v>4</v>
      </c>
    </row>
    <row r="3175" spans="1:5" x14ac:dyDescent="0.25">
      <c r="A3175">
        <v>4841</v>
      </c>
      <c r="C3175" s="2">
        <v>2</v>
      </c>
      <c r="E3175" s="3">
        <v>4</v>
      </c>
    </row>
    <row r="3176" spans="1:5" x14ac:dyDescent="0.25">
      <c r="A3176">
        <v>4842</v>
      </c>
      <c r="C3176" s="2">
        <v>2</v>
      </c>
      <c r="D3176" s="1">
        <v>3</v>
      </c>
      <c r="E3176" s="3">
        <v>4</v>
      </c>
    </row>
    <row r="3177" spans="1:5" x14ac:dyDescent="0.25">
      <c r="A3177">
        <v>4843</v>
      </c>
      <c r="C3177" s="2">
        <v>2</v>
      </c>
      <c r="D3177" s="1">
        <v>3</v>
      </c>
    </row>
    <row r="3178" spans="1:5" x14ac:dyDescent="0.25">
      <c r="A3178">
        <v>4844</v>
      </c>
      <c r="C3178" s="2">
        <v>2</v>
      </c>
      <c r="D3178" s="1">
        <v>3</v>
      </c>
    </row>
    <row r="3179" spans="1:5" x14ac:dyDescent="0.25">
      <c r="A3179">
        <v>4845</v>
      </c>
      <c r="C3179" s="2">
        <v>2</v>
      </c>
      <c r="D3179" s="1">
        <v>3</v>
      </c>
    </row>
    <row r="3180" spans="1:5" x14ac:dyDescent="0.25">
      <c r="A3180">
        <v>4846</v>
      </c>
      <c r="C3180" s="2">
        <v>2</v>
      </c>
      <c r="D3180" s="1">
        <v>3</v>
      </c>
    </row>
    <row r="3181" spans="1:5" x14ac:dyDescent="0.25">
      <c r="A3181">
        <v>4847</v>
      </c>
      <c r="C3181" s="2">
        <v>2</v>
      </c>
      <c r="D3181" s="1">
        <v>3</v>
      </c>
    </row>
    <row r="3182" spans="1:5" x14ac:dyDescent="0.25">
      <c r="A3182">
        <v>4848</v>
      </c>
      <c r="C3182" s="2">
        <v>2</v>
      </c>
      <c r="D3182" s="1">
        <v>3</v>
      </c>
    </row>
    <row r="3183" spans="1:5" x14ac:dyDescent="0.25">
      <c r="A3183">
        <v>4849</v>
      </c>
      <c r="C3183" s="2">
        <v>2</v>
      </c>
      <c r="D3183" s="1">
        <v>3</v>
      </c>
    </row>
    <row r="3184" spans="1:5" x14ac:dyDescent="0.25">
      <c r="A3184">
        <v>4850</v>
      </c>
      <c r="C3184" s="2">
        <v>2</v>
      </c>
      <c r="D3184" s="1">
        <v>3</v>
      </c>
    </row>
    <row r="3185" spans="1:5" x14ac:dyDescent="0.25">
      <c r="A3185">
        <v>4851</v>
      </c>
      <c r="B3185" s="4">
        <v>1</v>
      </c>
      <c r="D3185" s="1">
        <v>3</v>
      </c>
    </row>
    <row r="3186" spans="1:5" x14ac:dyDescent="0.25">
      <c r="A3186">
        <v>4852</v>
      </c>
      <c r="B3186" s="4">
        <v>1</v>
      </c>
      <c r="D3186" s="1">
        <v>3</v>
      </c>
    </row>
    <row r="3187" spans="1:5" x14ac:dyDescent="0.25">
      <c r="A3187">
        <v>4853</v>
      </c>
      <c r="B3187" s="4">
        <v>1</v>
      </c>
      <c r="D3187" s="1">
        <v>3</v>
      </c>
    </row>
    <row r="3188" spans="1:5" x14ac:dyDescent="0.25">
      <c r="A3188">
        <v>4854</v>
      </c>
      <c r="B3188" s="4">
        <v>1</v>
      </c>
      <c r="D3188" s="1">
        <v>3</v>
      </c>
    </row>
    <row r="3189" spans="1:5" x14ac:dyDescent="0.25">
      <c r="A3189">
        <v>4855</v>
      </c>
      <c r="B3189" s="4">
        <v>1</v>
      </c>
      <c r="D3189" s="1">
        <v>3</v>
      </c>
    </row>
    <row r="3190" spans="1:5" x14ac:dyDescent="0.25">
      <c r="A3190">
        <v>4856</v>
      </c>
      <c r="B3190" s="4">
        <v>1</v>
      </c>
      <c r="D3190" s="1">
        <v>3</v>
      </c>
    </row>
    <row r="3191" spans="1:5" x14ac:dyDescent="0.25">
      <c r="A3191">
        <v>4857</v>
      </c>
      <c r="B3191" s="4">
        <v>1</v>
      </c>
      <c r="D3191" s="1">
        <v>3</v>
      </c>
    </row>
    <row r="3192" spans="1:5" x14ac:dyDescent="0.25">
      <c r="A3192">
        <v>4858</v>
      </c>
      <c r="B3192" s="4">
        <v>1</v>
      </c>
      <c r="D3192" s="1">
        <v>3</v>
      </c>
    </row>
    <row r="3193" spans="1:5" x14ac:dyDescent="0.25">
      <c r="A3193">
        <v>4859</v>
      </c>
      <c r="B3193" s="4">
        <v>1</v>
      </c>
      <c r="D3193" s="1">
        <v>3</v>
      </c>
    </row>
    <row r="3194" spans="1:5" x14ac:dyDescent="0.25">
      <c r="A3194">
        <v>4860</v>
      </c>
      <c r="B3194" s="4">
        <v>1</v>
      </c>
      <c r="D3194" s="1">
        <v>3</v>
      </c>
    </row>
    <row r="3195" spans="1:5" x14ac:dyDescent="0.25">
      <c r="A3195">
        <v>4861</v>
      </c>
      <c r="B3195" s="4">
        <v>1</v>
      </c>
      <c r="D3195" s="1">
        <v>3</v>
      </c>
    </row>
    <row r="3196" spans="1:5" x14ac:dyDescent="0.25">
      <c r="A3196">
        <v>4862</v>
      </c>
      <c r="B3196" s="4">
        <v>1</v>
      </c>
      <c r="D3196" s="1">
        <v>3</v>
      </c>
    </row>
    <row r="3197" spans="1:5" x14ac:dyDescent="0.25">
      <c r="A3197">
        <v>4863</v>
      </c>
      <c r="B3197" s="4">
        <v>1</v>
      </c>
      <c r="D3197" s="1">
        <v>3</v>
      </c>
    </row>
    <row r="3198" spans="1:5" x14ac:dyDescent="0.25">
      <c r="A3198">
        <v>4864</v>
      </c>
      <c r="B3198" s="4">
        <v>1</v>
      </c>
      <c r="D3198" s="1">
        <v>3</v>
      </c>
    </row>
    <row r="3199" spans="1:5" x14ac:dyDescent="0.25">
      <c r="A3199">
        <v>4865</v>
      </c>
      <c r="B3199" s="4">
        <v>1</v>
      </c>
      <c r="E3199" s="3">
        <v>4</v>
      </c>
    </row>
    <row r="3200" spans="1:5" x14ac:dyDescent="0.25">
      <c r="A3200">
        <v>4866</v>
      </c>
      <c r="B3200" s="4">
        <v>1</v>
      </c>
      <c r="E3200" s="3">
        <v>4</v>
      </c>
    </row>
    <row r="3201" spans="1:5" x14ac:dyDescent="0.25">
      <c r="A3201">
        <v>4867</v>
      </c>
      <c r="B3201" s="4">
        <v>1</v>
      </c>
      <c r="E3201" s="3">
        <v>4</v>
      </c>
    </row>
    <row r="3202" spans="1:5" x14ac:dyDescent="0.25">
      <c r="A3202">
        <v>4868</v>
      </c>
      <c r="B3202" s="4">
        <v>1</v>
      </c>
      <c r="E3202" s="3">
        <v>4</v>
      </c>
    </row>
    <row r="3203" spans="1:5" x14ac:dyDescent="0.25">
      <c r="A3203">
        <v>4869</v>
      </c>
      <c r="B3203" s="4">
        <v>1</v>
      </c>
      <c r="E3203" s="3">
        <v>4</v>
      </c>
    </row>
    <row r="3204" spans="1:5" x14ac:dyDescent="0.25">
      <c r="A3204">
        <v>4870</v>
      </c>
      <c r="B3204" s="4">
        <v>1</v>
      </c>
      <c r="E3204" s="3">
        <v>4</v>
      </c>
    </row>
    <row r="3205" spans="1:5" x14ac:dyDescent="0.25">
      <c r="A3205">
        <v>4871</v>
      </c>
      <c r="B3205" s="4">
        <v>1</v>
      </c>
      <c r="E3205" s="3">
        <v>4</v>
      </c>
    </row>
    <row r="3206" spans="1:5" x14ac:dyDescent="0.25">
      <c r="A3206">
        <v>4872</v>
      </c>
      <c r="B3206" s="4">
        <v>1</v>
      </c>
      <c r="E3206" s="3">
        <v>4</v>
      </c>
    </row>
    <row r="3207" spans="1:5" x14ac:dyDescent="0.25">
      <c r="A3207">
        <v>4873</v>
      </c>
      <c r="B3207" s="4">
        <v>1</v>
      </c>
      <c r="E3207" s="3">
        <v>4</v>
      </c>
    </row>
    <row r="3208" spans="1:5" x14ac:dyDescent="0.25">
      <c r="A3208">
        <v>4874</v>
      </c>
      <c r="E3208" s="3">
        <v>4</v>
      </c>
    </row>
    <row r="3209" spans="1:5" x14ac:dyDescent="0.25">
      <c r="A3209">
        <v>4875</v>
      </c>
      <c r="E3209" s="3">
        <v>4</v>
      </c>
    </row>
    <row r="3210" spans="1:5" x14ac:dyDescent="0.25">
      <c r="A3210">
        <v>4876</v>
      </c>
      <c r="C3210" s="2">
        <v>2</v>
      </c>
      <c r="E3210" s="3">
        <v>4</v>
      </c>
    </row>
    <row r="3211" spans="1:5" x14ac:dyDescent="0.25">
      <c r="A3211">
        <v>4877</v>
      </c>
      <c r="C3211" s="2">
        <v>2</v>
      </c>
      <c r="E3211" s="3">
        <v>4</v>
      </c>
    </row>
    <row r="3212" spans="1:5" x14ac:dyDescent="0.25">
      <c r="A3212">
        <v>4878</v>
      </c>
      <c r="C3212" s="2">
        <v>2</v>
      </c>
      <c r="E3212" s="3">
        <v>4</v>
      </c>
    </row>
    <row r="3213" spans="1:5" x14ac:dyDescent="0.25">
      <c r="A3213">
        <v>4879</v>
      </c>
      <c r="C3213" s="2">
        <v>2</v>
      </c>
      <c r="E3213" s="3">
        <v>4</v>
      </c>
    </row>
    <row r="3214" spans="1:5" x14ac:dyDescent="0.25">
      <c r="A3214">
        <v>4880</v>
      </c>
      <c r="C3214" s="2">
        <v>2</v>
      </c>
      <c r="E3214" s="3">
        <v>4</v>
      </c>
    </row>
    <row r="3215" spans="1:5" x14ac:dyDescent="0.25">
      <c r="A3215">
        <v>4881</v>
      </c>
      <c r="C3215" s="2">
        <v>2</v>
      </c>
      <c r="E3215" s="3">
        <v>4</v>
      </c>
    </row>
    <row r="3216" spans="1:5" x14ac:dyDescent="0.25">
      <c r="A3216">
        <v>4882</v>
      </c>
      <c r="C3216" s="2">
        <v>2</v>
      </c>
      <c r="E3216" s="3">
        <v>4</v>
      </c>
    </row>
    <row r="3217" spans="1:5" x14ac:dyDescent="0.25">
      <c r="A3217">
        <v>4883</v>
      </c>
      <c r="C3217" s="2">
        <v>2</v>
      </c>
      <c r="E3217" s="3">
        <v>4</v>
      </c>
    </row>
    <row r="3218" spans="1:5" x14ac:dyDescent="0.25">
      <c r="A3218">
        <v>4884</v>
      </c>
      <c r="C3218" s="2">
        <v>2</v>
      </c>
      <c r="D3218" s="1">
        <v>3</v>
      </c>
      <c r="E3218" s="3">
        <v>4</v>
      </c>
    </row>
    <row r="3219" spans="1:5" x14ac:dyDescent="0.25">
      <c r="A3219">
        <v>4885</v>
      </c>
      <c r="C3219" s="2">
        <v>2</v>
      </c>
      <c r="D3219" s="1">
        <v>3</v>
      </c>
      <c r="E3219" s="3">
        <v>4</v>
      </c>
    </row>
    <row r="3220" spans="1:5" x14ac:dyDescent="0.25">
      <c r="A3220">
        <v>4886</v>
      </c>
      <c r="C3220" s="2">
        <v>2</v>
      </c>
      <c r="D3220" s="1">
        <v>3</v>
      </c>
    </row>
    <row r="3221" spans="1:5" x14ac:dyDescent="0.25">
      <c r="A3221">
        <v>4887</v>
      </c>
      <c r="C3221" s="2">
        <v>2</v>
      </c>
      <c r="D3221" s="1">
        <v>3</v>
      </c>
    </row>
    <row r="3222" spans="1:5" x14ac:dyDescent="0.25">
      <c r="A3222">
        <v>4888</v>
      </c>
      <c r="C3222" s="2">
        <v>2</v>
      </c>
      <c r="D3222" s="1">
        <v>3</v>
      </c>
    </row>
    <row r="3223" spans="1:5" x14ac:dyDescent="0.25">
      <c r="A3223">
        <v>4889</v>
      </c>
      <c r="C3223" s="2">
        <v>2</v>
      </c>
      <c r="D3223" s="1">
        <v>3</v>
      </c>
    </row>
    <row r="3224" spans="1:5" x14ac:dyDescent="0.25">
      <c r="A3224">
        <v>4890</v>
      </c>
      <c r="C3224" s="2">
        <v>2</v>
      </c>
      <c r="D3224" s="1">
        <v>3</v>
      </c>
    </row>
    <row r="3225" spans="1:5" x14ac:dyDescent="0.25">
      <c r="A3225">
        <v>4891</v>
      </c>
      <c r="C3225" s="2">
        <v>2</v>
      </c>
      <c r="D3225" s="1">
        <v>3</v>
      </c>
    </row>
    <row r="3226" spans="1:5" x14ac:dyDescent="0.25">
      <c r="A3226">
        <v>4892</v>
      </c>
      <c r="C3226" s="2">
        <v>2</v>
      </c>
      <c r="D3226" s="1">
        <v>3</v>
      </c>
    </row>
    <row r="3227" spans="1:5" x14ac:dyDescent="0.25">
      <c r="A3227">
        <v>4893</v>
      </c>
      <c r="C3227" s="2">
        <v>2</v>
      </c>
      <c r="D3227" s="1">
        <v>3</v>
      </c>
    </row>
    <row r="3228" spans="1:5" x14ac:dyDescent="0.25">
      <c r="A3228">
        <v>4894</v>
      </c>
      <c r="C3228" s="2">
        <v>2</v>
      </c>
      <c r="D3228" s="1">
        <v>3</v>
      </c>
    </row>
    <row r="3229" spans="1:5" x14ac:dyDescent="0.25">
      <c r="A3229">
        <v>4895</v>
      </c>
      <c r="C3229" s="2">
        <v>2</v>
      </c>
      <c r="D3229" s="1">
        <v>3</v>
      </c>
    </row>
    <row r="3230" spans="1:5" x14ac:dyDescent="0.25">
      <c r="A3230">
        <v>4896</v>
      </c>
      <c r="D3230" s="1">
        <v>3</v>
      </c>
    </row>
    <row r="3231" spans="1:5" x14ac:dyDescent="0.25">
      <c r="A3231">
        <v>4897</v>
      </c>
      <c r="B3231" s="4">
        <v>1</v>
      </c>
      <c r="D3231" s="1">
        <v>3</v>
      </c>
    </row>
    <row r="3232" spans="1:5" x14ac:dyDescent="0.25">
      <c r="A3232">
        <v>4898</v>
      </c>
      <c r="B3232" s="4">
        <v>1</v>
      </c>
      <c r="D3232" s="1">
        <v>3</v>
      </c>
    </row>
    <row r="3233" spans="1:5" x14ac:dyDescent="0.25">
      <c r="A3233">
        <v>4899</v>
      </c>
      <c r="B3233" s="4">
        <v>1</v>
      </c>
      <c r="D3233" s="1">
        <v>3</v>
      </c>
    </row>
    <row r="3234" spans="1:5" x14ac:dyDescent="0.25">
      <c r="A3234">
        <v>4900</v>
      </c>
      <c r="B3234" s="4">
        <v>1</v>
      </c>
      <c r="D3234" s="1">
        <v>3</v>
      </c>
    </row>
    <row r="3235" spans="1:5" x14ac:dyDescent="0.25">
      <c r="A3235">
        <v>4901</v>
      </c>
      <c r="B3235" s="4">
        <v>1</v>
      </c>
      <c r="D3235" s="1">
        <v>3</v>
      </c>
    </row>
    <row r="3236" spans="1:5" x14ac:dyDescent="0.25">
      <c r="A3236">
        <v>4902</v>
      </c>
      <c r="B3236" s="4">
        <v>1</v>
      </c>
      <c r="D3236" s="1">
        <v>3</v>
      </c>
    </row>
    <row r="3237" spans="1:5" x14ac:dyDescent="0.25">
      <c r="A3237">
        <v>4903</v>
      </c>
      <c r="B3237" s="4">
        <v>1</v>
      </c>
      <c r="D3237" s="1">
        <v>3</v>
      </c>
    </row>
    <row r="3238" spans="1:5" x14ac:dyDescent="0.25">
      <c r="A3238">
        <v>4904</v>
      </c>
      <c r="B3238" s="4">
        <v>1</v>
      </c>
      <c r="D3238" s="1">
        <v>3</v>
      </c>
    </row>
    <row r="3239" spans="1:5" x14ac:dyDescent="0.25">
      <c r="A3239">
        <v>4905</v>
      </c>
      <c r="B3239" s="4">
        <v>1</v>
      </c>
      <c r="D3239" s="1">
        <v>3</v>
      </c>
      <c r="E3239" s="3">
        <v>4</v>
      </c>
    </row>
    <row r="3240" spans="1:5" x14ac:dyDescent="0.25">
      <c r="A3240">
        <v>4906</v>
      </c>
      <c r="B3240" s="4">
        <v>1</v>
      </c>
      <c r="E3240" s="3">
        <v>4</v>
      </c>
    </row>
    <row r="3241" spans="1:5" x14ac:dyDescent="0.25">
      <c r="A3241">
        <v>4907</v>
      </c>
      <c r="B3241" s="4">
        <v>1</v>
      </c>
      <c r="E3241" s="3">
        <v>4</v>
      </c>
    </row>
    <row r="3242" spans="1:5" x14ac:dyDescent="0.25">
      <c r="A3242">
        <v>4908</v>
      </c>
      <c r="B3242" s="4">
        <v>1</v>
      </c>
      <c r="E3242" s="3">
        <v>4</v>
      </c>
    </row>
    <row r="3243" spans="1:5" x14ac:dyDescent="0.25">
      <c r="A3243">
        <v>4909</v>
      </c>
      <c r="B3243" s="4">
        <v>1</v>
      </c>
      <c r="E3243" s="3">
        <v>4</v>
      </c>
    </row>
    <row r="3244" spans="1:5" x14ac:dyDescent="0.25">
      <c r="A3244">
        <v>4910</v>
      </c>
      <c r="B3244" s="4">
        <v>1</v>
      </c>
      <c r="E3244" s="3">
        <v>4</v>
      </c>
    </row>
    <row r="3245" spans="1:5" x14ac:dyDescent="0.25">
      <c r="A3245">
        <v>4911</v>
      </c>
      <c r="B3245" s="4">
        <v>1</v>
      </c>
      <c r="E3245" s="3">
        <v>4</v>
      </c>
    </row>
    <row r="3246" spans="1:5" x14ac:dyDescent="0.25">
      <c r="A3246">
        <v>4912</v>
      </c>
      <c r="B3246" s="4">
        <v>1</v>
      </c>
      <c r="E3246" s="3">
        <v>4</v>
      </c>
    </row>
    <row r="3247" spans="1:5" x14ac:dyDescent="0.25">
      <c r="A3247">
        <v>4913</v>
      </c>
      <c r="B3247" s="4">
        <v>1</v>
      </c>
      <c r="E3247" s="3">
        <v>4</v>
      </c>
    </row>
    <row r="3248" spans="1:5" x14ac:dyDescent="0.25">
      <c r="A3248">
        <v>4914</v>
      </c>
      <c r="B3248" s="4">
        <v>1</v>
      </c>
      <c r="E3248" s="3">
        <v>4</v>
      </c>
    </row>
    <row r="3249" spans="1:5" x14ac:dyDescent="0.25">
      <c r="A3249">
        <v>4915</v>
      </c>
      <c r="B3249" s="4">
        <v>1</v>
      </c>
      <c r="E3249" s="3">
        <v>4</v>
      </c>
    </row>
    <row r="3250" spans="1:5" x14ac:dyDescent="0.25">
      <c r="A3250">
        <v>4916</v>
      </c>
      <c r="B3250" s="4">
        <v>1</v>
      </c>
      <c r="E3250" s="3">
        <v>4</v>
      </c>
    </row>
    <row r="3251" spans="1:5" x14ac:dyDescent="0.25">
      <c r="A3251">
        <v>4917</v>
      </c>
      <c r="B3251" s="4">
        <v>1</v>
      </c>
      <c r="E3251" s="3">
        <v>4</v>
      </c>
    </row>
    <row r="3252" spans="1:5" x14ac:dyDescent="0.25">
      <c r="A3252">
        <v>4918</v>
      </c>
      <c r="B3252" s="4">
        <v>1</v>
      </c>
      <c r="C3252" s="2">
        <v>2</v>
      </c>
      <c r="E3252" s="3">
        <v>4</v>
      </c>
    </row>
    <row r="3253" spans="1:5" x14ac:dyDescent="0.25">
      <c r="A3253">
        <v>4919</v>
      </c>
      <c r="C3253" s="2">
        <v>2</v>
      </c>
      <c r="E3253" s="3">
        <v>4</v>
      </c>
    </row>
    <row r="3254" spans="1:5" x14ac:dyDescent="0.25">
      <c r="A3254">
        <v>4920</v>
      </c>
      <c r="C3254" s="2">
        <v>2</v>
      </c>
      <c r="E3254" s="3">
        <v>4</v>
      </c>
    </row>
    <row r="3255" spans="1:5" x14ac:dyDescent="0.25">
      <c r="A3255">
        <v>4921</v>
      </c>
      <c r="C3255" s="2">
        <v>2</v>
      </c>
      <c r="E3255" s="3">
        <v>4</v>
      </c>
    </row>
    <row r="3256" spans="1:5" x14ac:dyDescent="0.25">
      <c r="A3256">
        <v>4922</v>
      </c>
      <c r="C3256" s="2">
        <v>2</v>
      </c>
      <c r="E3256" s="3">
        <v>4</v>
      </c>
    </row>
    <row r="3257" spans="1:5" x14ac:dyDescent="0.25">
      <c r="A3257">
        <v>4923</v>
      </c>
      <c r="C3257" s="2">
        <v>2</v>
      </c>
      <c r="E3257" s="3">
        <v>4</v>
      </c>
    </row>
    <row r="3258" spans="1:5" x14ac:dyDescent="0.25">
      <c r="A3258">
        <v>4924</v>
      </c>
      <c r="C3258" s="2">
        <v>2</v>
      </c>
      <c r="E3258" s="3">
        <v>4</v>
      </c>
    </row>
    <row r="3259" spans="1:5" x14ac:dyDescent="0.25">
      <c r="A3259">
        <v>4925</v>
      </c>
      <c r="C3259" s="2">
        <v>2</v>
      </c>
      <c r="D3259" s="1">
        <v>3</v>
      </c>
    </row>
    <row r="3260" spans="1:5" x14ac:dyDescent="0.25">
      <c r="A3260">
        <v>4926</v>
      </c>
      <c r="C3260" s="2">
        <v>2</v>
      </c>
      <c r="D3260" s="1">
        <v>3</v>
      </c>
    </row>
    <row r="3261" spans="1:5" x14ac:dyDescent="0.25">
      <c r="A3261">
        <v>4927</v>
      </c>
      <c r="C3261" s="2">
        <v>2</v>
      </c>
      <c r="D3261" s="1">
        <v>3</v>
      </c>
    </row>
    <row r="3262" spans="1:5" x14ac:dyDescent="0.25">
      <c r="A3262">
        <v>4928</v>
      </c>
      <c r="C3262" s="2">
        <v>2</v>
      </c>
      <c r="D3262" s="1">
        <v>3</v>
      </c>
    </row>
    <row r="3263" spans="1:5" x14ac:dyDescent="0.25">
      <c r="A3263">
        <v>4929</v>
      </c>
      <c r="C3263" s="2">
        <v>2</v>
      </c>
      <c r="D3263" s="1">
        <v>3</v>
      </c>
    </row>
    <row r="3264" spans="1:5" x14ac:dyDescent="0.25">
      <c r="A3264">
        <v>4930</v>
      </c>
      <c r="C3264" s="2">
        <v>2</v>
      </c>
      <c r="D3264" s="1">
        <v>3</v>
      </c>
    </row>
    <row r="3265" spans="1:5" x14ac:dyDescent="0.25">
      <c r="A3265">
        <v>4931</v>
      </c>
      <c r="C3265" s="2">
        <v>2</v>
      </c>
      <c r="D3265" s="1">
        <v>3</v>
      </c>
    </row>
    <row r="3266" spans="1:5" x14ac:dyDescent="0.25">
      <c r="A3266">
        <v>4932</v>
      </c>
      <c r="C3266" s="2">
        <v>2</v>
      </c>
      <c r="D3266" s="1">
        <v>3</v>
      </c>
    </row>
    <row r="3267" spans="1:5" x14ac:dyDescent="0.25">
      <c r="A3267">
        <v>4933</v>
      </c>
      <c r="C3267" s="2">
        <v>2</v>
      </c>
      <c r="D3267" s="1">
        <v>3</v>
      </c>
    </row>
    <row r="3268" spans="1:5" x14ac:dyDescent="0.25">
      <c r="A3268">
        <v>4934</v>
      </c>
      <c r="C3268" s="2">
        <v>2</v>
      </c>
      <c r="D3268" s="1">
        <v>3</v>
      </c>
    </row>
    <row r="3269" spans="1:5" x14ac:dyDescent="0.25">
      <c r="A3269">
        <v>4935</v>
      </c>
      <c r="C3269" s="2">
        <v>2</v>
      </c>
      <c r="D3269" s="1">
        <v>3</v>
      </c>
    </row>
    <row r="3270" spans="1:5" x14ac:dyDescent="0.25">
      <c r="A3270">
        <v>4936</v>
      </c>
      <c r="C3270" s="2">
        <v>2</v>
      </c>
      <c r="D3270" s="1">
        <v>3</v>
      </c>
    </row>
    <row r="3271" spans="1:5" x14ac:dyDescent="0.25">
      <c r="A3271">
        <v>4937</v>
      </c>
      <c r="D3271" s="1">
        <v>3</v>
      </c>
    </row>
    <row r="3272" spans="1:5" x14ac:dyDescent="0.25">
      <c r="A3272">
        <v>4938</v>
      </c>
      <c r="D3272" s="1">
        <v>3</v>
      </c>
    </row>
    <row r="3273" spans="1:5" x14ac:dyDescent="0.25">
      <c r="A3273">
        <v>4939</v>
      </c>
      <c r="D3273" s="1">
        <v>3</v>
      </c>
    </row>
    <row r="3274" spans="1:5" x14ac:dyDescent="0.25">
      <c r="A3274">
        <v>4940</v>
      </c>
      <c r="B3274" s="4">
        <v>1</v>
      </c>
      <c r="D3274" s="1">
        <v>3</v>
      </c>
    </row>
    <row r="3275" spans="1:5" x14ac:dyDescent="0.25">
      <c r="A3275">
        <v>4941</v>
      </c>
      <c r="B3275" s="4">
        <v>1</v>
      </c>
      <c r="D3275" s="1">
        <v>3</v>
      </c>
    </row>
    <row r="3276" spans="1:5" x14ac:dyDescent="0.25">
      <c r="A3276">
        <v>4942</v>
      </c>
      <c r="B3276" s="4">
        <v>1</v>
      </c>
      <c r="D3276" s="1">
        <v>3</v>
      </c>
      <c r="E3276" s="3">
        <v>4</v>
      </c>
    </row>
    <row r="3277" spans="1:5" x14ac:dyDescent="0.25">
      <c r="A3277">
        <v>4943</v>
      </c>
      <c r="B3277" s="4">
        <v>1</v>
      </c>
      <c r="D3277" s="1">
        <v>3</v>
      </c>
      <c r="E3277" s="3">
        <v>4</v>
      </c>
    </row>
    <row r="3278" spans="1:5" x14ac:dyDescent="0.25">
      <c r="A3278">
        <v>4944</v>
      </c>
      <c r="B3278" s="4">
        <v>1</v>
      </c>
      <c r="E3278" s="3">
        <v>4</v>
      </c>
    </row>
    <row r="3279" spans="1:5" x14ac:dyDescent="0.25">
      <c r="A3279">
        <v>4945</v>
      </c>
      <c r="B3279" s="4">
        <v>1</v>
      </c>
      <c r="E3279" s="3">
        <v>4</v>
      </c>
    </row>
    <row r="3280" spans="1:5" x14ac:dyDescent="0.25">
      <c r="A3280">
        <v>4946</v>
      </c>
      <c r="B3280" s="4">
        <v>1</v>
      </c>
      <c r="E3280" s="3">
        <v>4</v>
      </c>
    </row>
    <row r="3281" spans="1:5" x14ac:dyDescent="0.25">
      <c r="A3281">
        <v>4947</v>
      </c>
      <c r="B3281" s="4">
        <v>1</v>
      </c>
      <c r="E3281" s="3">
        <v>4</v>
      </c>
    </row>
    <row r="3282" spans="1:5" x14ac:dyDescent="0.25">
      <c r="A3282">
        <v>4948</v>
      </c>
      <c r="B3282" s="4">
        <v>1</v>
      </c>
      <c r="E3282" s="3">
        <v>4</v>
      </c>
    </row>
    <row r="3283" spans="1:5" x14ac:dyDescent="0.25">
      <c r="A3283">
        <v>4949</v>
      </c>
      <c r="B3283" s="4">
        <v>1</v>
      </c>
      <c r="E3283" s="3">
        <v>4</v>
      </c>
    </row>
    <row r="3284" spans="1:5" x14ac:dyDescent="0.25">
      <c r="A3284">
        <v>4950</v>
      </c>
      <c r="B3284" s="4">
        <v>1</v>
      </c>
      <c r="E3284" s="3">
        <v>4</v>
      </c>
    </row>
    <row r="3285" spans="1:5" x14ac:dyDescent="0.25">
      <c r="A3285">
        <v>4951</v>
      </c>
      <c r="B3285" s="4">
        <v>1</v>
      </c>
      <c r="E3285" s="3">
        <v>4</v>
      </c>
    </row>
    <row r="3286" spans="1:5" x14ac:dyDescent="0.25">
      <c r="A3286">
        <v>4952</v>
      </c>
      <c r="B3286" s="4">
        <v>1</v>
      </c>
      <c r="E3286" s="3">
        <v>4</v>
      </c>
    </row>
    <row r="3287" spans="1:5" x14ac:dyDescent="0.25">
      <c r="A3287">
        <v>4953</v>
      </c>
      <c r="B3287" s="4">
        <v>1</v>
      </c>
      <c r="E3287" s="3">
        <v>4</v>
      </c>
    </row>
    <row r="3288" spans="1:5" x14ac:dyDescent="0.25">
      <c r="A3288">
        <v>4954</v>
      </c>
      <c r="B3288" s="4">
        <v>1</v>
      </c>
      <c r="E3288" s="3">
        <v>4</v>
      </c>
    </row>
    <row r="3289" spans="1:5" x14ac:dyDescent="0.25">
      <c r="A3289">
        <v>4955</v>
      </c>
      <c r="B3289" s="4">
        <v>1</v>
      </c>
      <c r="E3289" s="3">
        <v>4</v>
      </c>
    </row>
    <row r="3290" spans="1:5" x14ac:dyDescent="0.25">
      <c r="A3290">
        <v>4956</v>
      </c>
      <c r="B3290" s="4">
        <v>1</v>
      </c>
      <c r="E3290" s="3">
        <v>4</v>
      </c>
    </row>
    <row r="3291" spans="1:5" x14ac:dyDescent="0.25">
      <c r="A3291">
        <v>4957</v>
      </c>
      <c r="B3291" s="4">
        <v>1</v>
      </c>
      <c r="E3291" s="3">
        <v>4</v>
      </c>
    </row>
    <row r="3292" spans="1:5" x14ac:dyDescent="0.25">
      <c r="A3292">
        <v>4958</v>
      </c>
      <c r="B3292" s="4">
        <v>1</v>
      </c>
      <c r="E3292" s="3">
        <v>4</v>
      </c>
    </row>
    <row r="3293" spans="1:5" x14ac:dyDescent="0.25">
      <c r="A3293">
        <v>4959</v>
      </c>
      <c r="E3293" s="3">
        <v>4</v>
      </c>
    </row>
    <row r="3294" spans="1:5" x14ac:dyDescent="0.25">
      <c r="A3294">
        <v>4960</v>
      </c>
      <c r="E3294" s="3">
        <v>4</v>
      </c>
    </row>
    <row r="3295" spans="1:5" x14ac:dyDescent="0.25">
      <c r="A3295">
        <v>4961</v>
      </c>
    </row>
    <row r="3296" spans="1:5" x14ac:dyDescent="0.25">
      <c r="A3296">
        <v>4962</v>
      </c>
      <c r="C3296" s="2">
        <v>2</v>
      </c>
    </row>
    <row r="3297" spans="1:4" x14ac:dyDescent="0.25">
      <c r="A3297">
        <v>4963</v>
      </c>
      <c r="C3297" s="2">
        <v>2</v>
      </c>
      <c r="D3297" s="1">
        <v>3</v>
      </c>
    </row>
    <row r="3298" spans="1:4" x14ac:dyDescent="0.25">
      <c r="A3298">
        <v>4964</v>
      </c>
      <c r="C3298" s="2">
        <v>2</v>
      </c>
      <c r="D3298" s="1">
        <v>3</v>
      </c>
    </row>
    <row r="3299" spans="1:4" x14ac:dyDescent="0.25">
      <c r="A3299">
        <v>4965</v>
      </c>
      <c r="C3299" s="2">
        <v>2</v>
      </c>
      <c r="D3299" s="1">
        <v>3</v>
      </c>
    </row>
    <row r="3300" spans="1:4" x14ac:dyDescent="0.25">
      <c r="A3300">
        <v>4966</v>
      </c>
      <c r="C3300" s="2">
        <v>2</v>
      </c>
      <c r="D3300" s="1">
        <v>3</v>
      </c>
    </row>
    <row r="3301" spans="1:4" x14ac:dyDescent="0.25">
      <c r="A3301">
        <v>4967</v>
      </c>
      <c r="C3301" s="2">
        <v>2</v>
      </c>
      <c r="D3301" s="1">
        <v>3</v>
      </c>
    </row>
    <row r="3302" spans="1:4" x14ac:dyDescent="0.25">
      <c r="A3302">
        <v>4968</v>
      </c>
      <c r="C3302" s="2">
        <v>2</v>
      </c>
      <c r="D3302" s="1">
        <v>3</v>
      </c>
    </row>
    <row r="3303" spans="1:4" x14ac:dyDescent="0.25">
      <c r="A3303">
        <v>4969</v>
      </c>
      <c r="C3303" s="2">
        <v>2</v>
      </c>
      <c r="D3303" s="1">
        <v>3</v>
      </c>
    </row>
    <row r="3304" spans="1:4" x14ac:dyDescent="0.25">
      <c r="A3304">
        <v>4970</v>
      </c>
      <c r="C3304" s="2">
        <v>2</v>
      </c>
      <c r="D3304" s="1">
        <v>3</v>
      </c>
    </row>
    <row r="3305" spans="1:4" x14ac:dyDescent="0.25">
      <c r="A3305">
        <v>4971</v>
      </c>
      <c r="C3305" s="2">
        <v>2</v>
      </c>
      <c r="D3305" s="1">
        <v>3</v>
      </c>
    </row>
    <row r="3306" spans="1:4" x14ac:dyDescent="0.25">
      <c r="A3306">
        <v>4972</v>
      </c>
      <c r="C3306" s="2">
        <v>2</v>
      </c>
      <c r="D3306" s="1">
        <v>3</v>
      </c>
    </row>
    <row r="3307" spans="1:4" x14ac:dyDescent="0.25">
      <c r="A3307">
        <v>4973</v>
      </c>
      <c r="C3307" s="2">
        <v>2</v>
      </c>
      <c r="D3307" s="1">
        <v>3</v>
      </c>
    </row>
    <row r="3308" spans="1:4" x14ac:dyDescent="0.25">
      <c r="A3308">
        <v>4974</v>
      </c>
      <c r="C3308" s="2">
        <v>2</v>
      </c>
      <c r="D3308" s="1">
        <v>3</v>
      </c>
    </row>
    <row r="3309" spans="1:4" x14ac:dyDescent="0.25">
      <c r="A3309">
        <v>4975</v>
      </c>
      <c r="C3309" s="2">
        <v>2</v>
      </c>
      <c r="D3309" s="1">
        <v>3</v>
      </c>
    </row>
    <row r="3310" spans="1:4" x14ac:dyDescent="0.25">
      <c r="A3310">
        <v>4976</v>
      </c>
      <c r="C3310" s="2">
        <v>2</v>
      </c>
      <c r="D3310" s="1">
        <v>3</v>
      </c>
    </row>
    <row r="3311" spans="1:4" x14ac:dyDescent="0.25">
      <c r="A3311">
        <v>4977</v>
      </c>
      <c r="C3311" s="2">
        <v>2</v>
      </c>
      <c r="D3311" s="1">
        <v>3</v>
      </c>
    </row>
    <row r="3312" spans="1:4" x14ac:dyDescent="0.25">
      <c r="A3312">
        <v>4978</v>
      </c>
      <c r="C3312" s="2">
        <v>2</v>
      </c>
      <c r="D3312" s="1">
        <v>3</v>
      </c>
    </row>
    <row r="3313" spans="1:5" x14ac:dyDescent="0.25">
      <c r="A3313">
        <v>4979</v>
      </c>
      <c r="D3313" s="1">
        <v>3</v>
      </c>
    </row>
    <row r="3314" spans="1:5" x14ac:dyDescent="0.25">
      <c r="A3314">
        <v>4980</v>
      </c>
      <c r="D3314" s="1">
        <v>3</v>
      </c>
    </row>
    <row r="3315" spans="1:5" x14ac:dyDescent="0.25">
      <c r="A3315">
        <v>4981</v>
      </c>
      <c r="D3315" s="1">
        <v>3</v>
      </c>
      <c r="E3315" s="3">
        <v>4</v>
      </c>
    </row>
    <row r="3316" spans="1:5" x14ac:dyDescent="0.25">
      <c r="A3316">
        <v>4982</v>
      </c>
      <c r="B3316" s="4">
        <v>1</v>
      </c>
      <c r="E3316" s="3">
        <v>4</v>
      </c>
    </row>
    <row r="3317" spans="1:5" x14ac:dyDescent="0.25">
      <c r="A3317">
        <v>4983</v>
      </c>
      <c r="B3317" s="4">
        <v>1</v>
      </c>
      <c r="E3317" s="3">
        <v>4</v>
      </c>
    </row>
    <row r="3318" spans="1:5" x14ac:dyDescent="0.25">
      <c r="A3318">
        <v>4984</v>
      </c>
      <c r="B3318" s="4">
        <v>1</v>
      </c>
      <c r="E3318" s="3">
        <v>4</v>
      </c>
    </row>
    <row r="3319" spans="1:5" x14ac:dyDescent="0.25">
      <c r="A3319">
        <v>4985</v>
      </c>
      <c r="B3319" s="4">
        <v>1</v>
      </c>
      <c r="E3319" s="3">
        <v>4</v>
      </c>
    </row>
    <row r="3320" spans="1:5" x14ac:dyDescent="0.25">
      <c r="A3320">
        <v>4986</v>
      </c>
      <c r="B3320" s="4">
        <v>1</v>
      </c>
      <c r="E3320" s="3">
        <v>4</v>
      </c>
    </row>
    <row r="3321" spans="1:5" x14ac:dyDescent="0.25">
      <c r="A3321">
        <v>4987</v>
      </c>
      <c r="B3321" s="4">
        <v>1</v>
      </c>
      <c r="E3321" s="3">
        <v>4</v>
      </c>
    </row>
    <row r="3322" spans="1:5" x14ac:dyDescent="0.25">
      <c r="A3322">
        <v>4988</v>
      </c>
      <c r="B3322" s="4">
        <v>1</v>
      </c>
      <c r="E3322" s="3">
        <v>4</v>
      </c>
    </row>
    <row r="3323" spans="1:5" x14ac:dyDescent="0.25">
      <c r="A3323">
        <v>4989</v>
      </c>
      <c r="B3323" s="4">
        <v>1</v>
      </c>
      <c r="E3323" s="3">
        <v>4</v>
      </c>
    </row>
    <row r="3324" spans="1:5" x14ac:dyDescent="0.25">
      <c r="A3324">
        <v>4990</v>
      </c>
      <c r="B3324" s="4">
        <v>1</v>
      </c>
      <c r="E3324" s="3">
        <v>4</v>
      </c>
    </row>
    <row r="3325" spans="1:5" x14ac:dyDescent="0.25">
      <c r="A3325">
        <v>4991</v>
      </c>
      <c r="B3325" s="4">
        <v>1</v>
      </c>
      <c r="E3325" s="3">
        <v>4</v>
      </c>
    </row>
    <row r="3326" spans="1:5" x14ac:dyDescent="0.25">
      <c r="A3326">
        <v>4992</v>
      </c>
      <c r="B3326" s="4">
        <v>1</v>
      </c>
      <c r="E3326" s="3">
        <v>4</v>
      </c>
    </row>
    <row r="3327" spans="1:5" x14ac:dyDescent="0.25">
      <c r="A3327">
        <v>4993</v>
      </c>
      <c r="B3327" s="4">
        <v>1</v>
      </c>
      <c r="E3327" s="3">
        <v>4</v>
      </c>
    </row>
    <row r="3328" spans="1:5" x14ac:dyDescent="0.25">
      <c r="A3328">
        <v>4994</v>
      </c>
      <c r="B3328" s="4">
        <v>1</v>
      </c>
      <c r="E3328" s="3">
        <v>4</v>
      </c>
    </row>
    <row r="3329" spans="1:5" x14ac:dyDescent="0.25">
      <c r="A3329">
        <v>4995</v>
      </c>
      <c r="B3329" s="4">
        <v>1</v>
      </c>
      <c r="E3329" s="3">
        <v>4</v>
      </c>
    </row>
    <row r="3330" spans="1:5" x14ac:dyDescent="0.25">
      <c r="A3330">
        <v>4996</v>
      </c>
      <c r="B3330" s="4">
        <v>1</v>
      </c>
      <c r="E3330" s="3">
        <v>4</v>
      </c>
    </row>
    <row r="3331" spans="1:5" x14ac:dyDescent="0.25">
      <c r="A3331">
        <v>4997</v>
      </c>
      <c r="B3331" s="4">
        <v>1</v>
      </c>
      <c r="E3331" s="3">
        <v>4</v>
      </c>
    </row>
    <row r="3332" spans="1:5" x14ac:dyDescent="0.25">
      <c r="A3332">
        <v>4998</v>
      </c>
      <c r="B3332" s="4">
        <v>1</v>
      </c>
      <c r="E3332" s="3">
        <v>4</v>
      </c>
    </row>
    <row r="3333" spans="1:5" x14ac:dyDescent="0.25">
      <c r="A3333">
        <v>4999</v>
      </c>
      <c r="B3333" s="4">
        <v>1</v>
      </c>
    </row>
    <row r="3334" spans="1:5" x14ac:dyDescent="0.25">
      <c r="A3334">
        <v>5000</v>
      </c>
    </row>
    <row r="3335" spans="1:5" x14ac:dyDescent="0.25">
      <c r="A3335">
        <v>5001</v>
      </c>
    </row>
    <row r="3336" spans="1:5" x14ac:dyDescent="0.25">
      <c r="A3336">
        <v>5002</v>
      </c>
      <c r="C3336" s="2">
        <v>2</v>
      </c>
      <c r="D3336" s="1">
        <v>3</v>
      </c>
    </row>
    <row r="3337" spans="1:5" x14ac:dyDescent="0.25">
      <c r="A3337">
        <v>5003</v>
      </c>
      <c r="C3337" s="2">
        <v>2</v>
      </c>
      <c r="D3337" s="1">
        <v>3</v>
      </c>
    </row>
    <row r="3338" spans="1:5" x14ac:dyDescent="0.25">
      <c r="A3338">
        <v>5004</v>
      </c>
      <c r="C3338" s="2">
        <v>2</v>
      </c>
      <c r="D3338" s="1">
        <v>3</v>
      </c>
    </row>
    <row r="3339" spans="1:5" x14ac:dyDescent="0.25">
      <c r="A3339">
        <v>5005</v>
      </c>
      <c r="C3339" s="2">
        <v>2</v>
      </c>
      <c r="D3339" s="1">
        <v>3</v>
      </c>
    </row>
    <row r="3340" spans="1:5" x14ac:dyDescent="0.25">
      <c r="A3340">
        <v>5006</v>
      </c>
      <c r="C3340" s="2">
        <v>2</v>
      </c>
      <c r="D3340" s="1">
        <v>3</v>
      </c>
    </row>
    <row r="3341" spans="1:5" x14ac:dyDescent="0.25">
      <c r="A3341">
        <v>5007</v>
      </c>
      <c r="C3341" s="2">
        <v>2</v>
      </c>
      <c r="D3341" s="1">
        <v>3</v>
      </c>
    </row>
    <row r="3342" spans="1:5" x14ac:dyDescent="0.25">
      <c r="A3342">
        <v>5008</v>
      </c>
      <c r="C3342" s="2">
        <v>2</v>
      </c>
      <c r="D3342" s="1">
        <v>3</v>
      </c>
    </row>
    <row r="3343" spans="1:5" x14ac:dyDescent="0.25">
      <c r="A3343">
        <v>5009</v>
      </c>
      <c r="C3343" s="2">
        <v>2</v>
      </c>
      <c r="D3343" s="1">
        <v>3</v>
      </c>
    </row>
    <row r="3344" spans="1:5" x14ac:dyDescent="0.25">
      <c r="A3344">
        <v>5010</v>
      </c>
      <c r="C3344" s="2">
        <v>2</v>
      </c>
      <c r="D3344" s="1">
        <v>3</v>
      </c>
    </row>
    <row r="3345" spans="1:5" x14ac:dyDescent="0.25">
      <c r="A3345">
        <v>5011</v>
      </c>
      <c r="C3345" s="2">
        <v>2</v>
      </c>
      <c r="D3345" s="1">
        <v>3</v>
      </c>
    </row>
    <row r="3346" spans="1:5" x14ac:dyDescent="0.25">
      <c r="A3346">
        <v>5012</v>
      </c>
      <c r="C3346" s="2">
        <v>2</v>
      </c>
      <c r="D3346" s="1">
        <v>3</v>
      </c>
    </row>
    <row r="3347" spans="1:5" x14ac:dyDescent="0.25">
      <c r="A3347">
        <v>5013</v>
      </c>
      <c r="C3347" s="2">
        <v>2</v>
      </c>
      <c r="D3347" s="1">
        <v>3</v>
      </c>
    </row>
    <row r="3348" spans="1:5" x14ac:dyDescent="0.25">
      <c r="A3348">
        <v>5014</v>
      </c>
      <c r="C3348" s="2">
        <v>2</v>
      </c>
      <c r="D3348" s="1">
        <v>3</v>
      </c>
    </row>
    <row r="3349" spans="1:5" x14ac:dyDescent="0.25">
      <c r="A3349">
        <v>5015</v>
      </c>
      <c r="C3349" s="2">
        <v>2</v>
      </c>
      <c r="D3349" s="1">
        <v>3</v>
      </c>
    </row>
    <row r="3350" spans="1:5" x14ac:dyDescent="0.25">
      <c r="A3350">
        <v>5016</v>
      </c>
      <c r="C3350" s="2">
        <v>2</v>
      </c>
      <c r="D3350" s="1">
        <v>3</v>
      </c>
    </row>
    <row r="3351" spans="1:5" x14ac:dyDescent="0.25">
      <c r="A3351">
        <v>5017</v>
      </c>
      <c r="C3351" s="2">
        <v>2</v>
      </c>
      <c r="D3351" s="1">
        <v>3</v>
      </c>
    </row>
    <row r="3352" spans="1:5" x14ac:dyDescent="0.25">
      <c r="A3352">
        <v>5018</v>
      </c>
      <c r="C3352" s="2">
        <v>2</v>
      </c>
      <c r="D3352" s="1">
        <v>3</v>
      </c>
      <c r="E3352" s="3">
        <v>4</v>
      </c>
    </row>
    <row r="3353" spans="1:5" x14ac:dyDescent="0.25">
      <c r="A3353">
        <v>5019</v>
      </c>
      <c r="E3353" s="3">
        <v>4</v>
      </c>
    </row>
    <row r="3354" spans="1:5" x14ac:dyDescent="0.25">
      <c r="A3354">
        <v>5020</v>
      </c>
      <c r="E3354" s="3">
        <v>4</v>
      </c>
    </row>
    <row r="3355" spans="1:5" x14ac:dyDescent="0.25">
      <c r="A3355">
        <v>5021</v>
      </c>
      <c r="E3355" s="3">
        <v>4</v>
      </c>
    </row>
    <row r="3356" spans="1:5" x14ac:dyDescent="0.25">
      <c r="A3356">
        <v>5022</v>
      </c>
      <c r="E3356" s="3">
        <v>4</v>
      </c>
    </row>
    <row r="3357" spans="1:5" x14ac:dyDescent="0.25">
      <c r="A3357">
        <v>5023</v>
      </c>
      <c r="E3357" s="3">
        <v>4</v>
      </c>
    </row>
    <row r="3358" spans="1:5" x14ac:dyDescent="0.25">
      <c r="A3358">
        <v>5024</v>
      </c>
      <c r="E3358" s="3">
        <v>4</v>
      </c>
    </row>
    <row r="3359" spans="1:5" x14ac:dyDescent="0.25">
      <c r="A3359">
        <v>5025</v>
      </c>
      <c r="E3359" s="3">
        <v>4</v>
      </c>
    </row>
    <row r="3360" spans="1:5" x14ac:dyDescent="0.25">
      <c r="A3360">
        <v>5026</v>
      </c>
      <c r="B3360" s="4">
        <v>1</v>
      </c>
      <c r="E3360" s="3">
        <v>4</v>
      </c>
    </row>
    <row r="3361" spans="1:5" x14ac:dyDescent="0.25">
      <c r="A3361">
        <v>5027</v>
      </c>
      <c r="B3361" s="4">
        <v>1</v>
      </c>
      <c r="E3361" s="3">
        <v>4</v>
      </c>
    </row>
    <row r="3362" spans="1:5" x14ac:dyDescent="0.25">
      <c r="A3362">
        <v>5028</v>
      </c>
      <c r="B3362" s="4">
        <v>1</v>
      </c>
      <c r="E3362" s="3">
        <v>4</v>
      </c>
    </row>
    <row r="3363" spans="1:5" x14ac:dyDescent="0.25">
      <c r="A3363">
        <v>5029</v>
      </c>
      <c r="B3363" s="4">
        <v>1</v>
      </c>
      <c r="E3363" s="3">
        <v>4</v>
      </c>
    </row>
    <row r="3364" spans="1:5" x14ac:dyDescent="0.25">
      <c r="A3364">
        <v>5030</v>
      </c>
      <c r="B3364" s="4">
        <v>1</v>
      </c>
      <c r="E3364" s="3">
        <v>4</v>
      </c>
    </row>
    <row r="3365" spans="1:5" x14ac:dyDescent="0.25">
      <c r="A3365">
        <v>5031</v>
      </c>
      <c r="B3365" s="4">
        <v>1</v>
      </c>
      <c r="E3365" s="3">
        <v>4</v>
      </c>
    </row>
    <row r="3366" spans="1:5" x14ac:dyDescent="0.25">
      <c r="A3366">
        <v>5032</v>
      </c>
      <c r="B3366" s="4">
        <v>1</v>
      </c>
      <c r="E3366" s="3">
        <v>4</v>
      </c>
    </row>
    <row r="3367" spans="1:5" x14ac:dyDescent="0.25">
      <c r="A3367">
        <v>5033</v>
      </c>
      <c r="B3367" s="4">
        <v>1</v>
      </c>
      <c r="E3367" s="3">
        <v>4</v>
      </c>
    </row>
    <row r="3368" spans="1:5" x14ac:dyDescent="0.25">
      <c r="A3368">
        <v>5034</v>
      </c>
      <c r="B3368" s="4">
        <v>1</v>
      </c>
      <c r="E3368" s="3">
        <v>4</v>
      </c>
    </row>
    <row r="3369" spans="1:5" x14ac:dyDescent="0.25">
      <c r="A3369">
        <v>5035</v>
      </c>
      <c r="B3369" s="4">
        <v>1</v>
      </c>
      <c r="E3369" s="3">
        <v>4</v>
      </c>
    </row>
    <row r="3370" spans="1:5" x14ac:dyDescent="0.25">
      <c r="A3370">
        <v>5036</v>
      </c>
      <c r="B3370" s="4">
        <v>1</v>
      </c>
    </row>
    <row r="3371" spans="1:5" x14ac:dyDescent="0.25">
      <c r="A3371">
        <v>5037</v>
      </c>
      <c r="B3371" s="4">
        <v>1</v>
      </c>
    </row>
    <row r="3372" spans="1:5" x14ac:dyDescent="0.25">
      <c r="A3372">
        <v>5038</v>
      </c>
      <c r="B3372" s="4">
        <v>1</v>
      </c>
    </row>
    <row r="3373" spans="1:5" x14ac:dyDescent="0.25">
      <c r="A3373">
        <v>5039</v>
      </c>
      <c r="B3373" s="4">
        <v>1</v>
      </c>
    </row>
    <row r="3374" spans="1:5" x14ac:dyDescent="0.25">
      <c r="A3374">
        <v>5040</v>
      </c>
      <c r="B3374" s="4">
        <v>1</v>
      </c>
      <c r="D3374" s="1">
        <v>3</v>
      </c>
    </row>
    <row r="3375" spans="1:5" x14ac:dyDescent="0.25">
      <c r="A3375">
        <v>5041</v>
      </c>
      <c r="B3375" s="4">
        <v>1</v>
      </c>
      <c r="D3375" s="1">
        <v>3</v>
      </c>
    </row>
    <row r="3376" spans="1:5" x14ac:dyDescent="0.25">
      <c r="A3376">
        <v>5042</v>
      </c>
      <c r="B3376" s="4">
        <v>1</v>
      </c>
      <c r="C3376" s="2">
        <v>2</v>
      </c>
      <c r="D3376" s="1">
        <v>3</v>
      </c>
    </row>
    <row r="3377" spans="1:5" x14ac:dyDescent="0.25">
      <c r="A3377">
        <v>5043</v>
      </c>
      <c r="B3377" s="4">
        <v>1</v>
      </c>
      <c r="C3377" s="2">
        <v>2</v>
      </c>
      <c r="D3377" s="1">
        <v>3</v>
      </c>
    </row>
    <row r="3378" spans="1:5" x14ac:dyDescent="0.25">
      <c r="A3378">
        <v>5044</v>
      </c>
      <c r="C3378" s="2">
        <v>2</v>
      </c>
      <c r="D3378" s="1">
        <v>3</v>
      </c>
    </row>
    <row r="3379" spans="1:5" x14ac:dyDescent="0.25">
      <c r="A3379">
        <v>5045</v>
      </c>
      <c r="C3379" s="2">
        <v>2</v>
      </c>
      <c r="D3379" s="1">
        <v>3</v>
      </c>
    </row>
    <row r="3380" spans="1:5" x14ac:dyDescent="0.25">
      <c r="A3380">
        <v>5046</v>
      </c>
      <c r="C3380" s="2">
        <v>2</v>
      </c>
      <c r="D3380" s="1">
        <v>3</v>
      </c>
    </row>
    <row r="3381" spans="1:5" x14ac:dyDescent="0.25">
      <c r="A3381">
        <v>5047</v>
      </c>
      <c r="C3381" s="2">
        <v>2</v>
      </c>
      <c r="D3381" s="1">
        <v>3</v>
      </c>
    </row>
    <row r="3382" spans="1:5" x14ac:dyDescent="0.25">
      <c r="A3382">
        <v>5048</v>
      </c>
      <c r="C3382" s="2">
        <v>2</v>
      </c>
      <c r="D3382" s="1">
        <v>3</v>
      </c>
    </row>
    <row r="3383" spans="1:5" x14ac:dyDescent="0.25">
      <c r="A3383">
        <v>5049</v>
      </c>
      <c r="C3383" s="2">
        <v>2</v>
      </c>
      <c r="D3383" s="1">
        <v>3</v>
      </c>
    </row>
    <row r="3384" spans="1:5" x14ac:dyDescent="0.25">
      <c r="A3384">
        <v>5050</v>
      </c>
      <c r="C3384" s="2">
        <v>2</v>
      </c>
      <c r="D3384" s="1">
        <v>3</v>
      </c>
    </row>
    <row r="3385" spans="1:5" x14ac:dyDescent="0.25">
      <c r="A3385">
        <v>5051</v>
      </c>
      <c r="C3385" s="2">
        <v>2</v>
      </c>
      <c r="D3385" s="1">
        <v>3</v>
      </c>
    </row>
    <row r="3386" spans="1:5" x14ac:dyDescent="0.25">
      <c r="A3386">
        <v>5052</v>
      </c>
      <c r="C3386" s="2">
        <v>2</v>
      </c>
      <c r="D3386" s="1">
        <v>3</v>
      </c>
    </row>
    <row r="3387" spans="1:5" x14ac:dyDescent="0.25">
      <c r="A3387">
        <v>5053</v>
      </c>
      <c r="C3387" s="2">
        <v>2</v>
      </c>
      <c r="D3387" s="1">
        <v>3</v>
      </c>
      <c r="E3387" s="3">
        <v>4</v>
      </c>
    </row>
    <row r="3388" spans="1:5" x14ac:dyDescent="0.25">
      <c r="A3388">
        <v>5054</v>
      </c>
      <c r="C3388" s="2">
        <v>2</v>
      </c>
      <c r="D3388" s="1">
        <v>3</v>
      </c>
      <c r="E3388" s="3">
        <v>4</v>
      </c>
    </row>
    <row r="3389" spans="1:5" x14ac:dyDescent="0.25">
      <c r="A3389">
        <v>5055</v>
      </c>
      <c r="C3389" s="2">
        <v>2</v>
      </c>
      <c r="E3389" s="3">
        <v>4</v>
      </c>
    </row>
    <row r="3390" spans="1:5" x14ac:dyDescent="0.25">
      <c r="A3390">
        <v>5056</v>
      </c>
      <c r="C3390" s="2">
        <v>2</v>
      </c>
      <c r="E3390" s="3">
        <v>4</v>
      </c>
    </row>
    <row r="3391" spans="1:5" x14ac:dyDescent="0.25">
      <c r="A3391">
        <v>5057</v>
      </c>
      <c r="C3391" s="2">
        <v>2</v>
      </c>
      <c r="E3391" s="3">
        <v>4</v>
      </c>
    </row>
    <row r="3392" spans="1:5" x14ac:dyDescent="0.25">
      <c r="A3392">
        <v>5058</v>
      </c>
      <c r="E3392" s="3">
        <v>4</v>
      </c>
    </row>
    <row r="3393" spans="1:5" x14ac:dyDescent="0.25">
      <c r="A3393">
        <v>5059</v>
      </c>
      <c r="E3393" s="3">
        <v>4</v>
      </c>
    </row>
    <row r="3394" spans="1:5" x14ac:dyDescent="0.25">
      <c r="A3394">
        <v>5060</v>
      </c>
      <c r="E3394" s="3">
        <v>4</v>
      </c>
    </row>
    <row r="3395" spans="1:5" x14ac:dyDescent="0.25">
      <c r="A3395">
        <v>5061</v>
      </c>
      <c r="E3395" s="3">
        <v>4</v>
      </c>
    </row>
    <row r="3396" spans="1:5" x14ac:dyDescent="0.25">
      <c r="A3396">
        <v>5062</v>
      </c>
      <c r="E3396" s="3">
        <v>4</v>
      </c>
    </row>
    <row r="3397" spans="1:5" x14ac:dyDescent="0.25">
      <c r="A3397">
        <v>5063</v>
      </c>
      <c r="E3397" s="3">
        <v>4</v>
      </c>
    </row>
    <row r="3398" spans="1:5" x14ac:dyDescent="0.25">
      <c r="A3398">
        <v>5064</v>
      </c>
      <c r="B3398" s="4">
        <v>1</v>
      </c>
      <c r="E3398" s="3">
        <v>4</v>
      </c>
    </row>
    <row r="3399" spans="1:5" x14ac:dyDescent="0.25">
      <c r="A3399">
        <v>5065</v>
      </c>
      <c r="B3399" s="4">
        <v>1</v>
      </c>
      <c r="E3399" s="3">
        <v>4</v>
      </c>
    </row>
    <row r="3400" spans="1:5" x14ac:dyDescent="0.25">
      <c r="A3400">
        <v>5066</v>
      </c>
      <c r="B3400" s="4">
        <v>1</v>
      </c>
      <c r="E3400" s="3">
        <v>4</v>
      </c>
    </row>
    <row r="3401" spans="1:5" x14ac:dyDescent="0.25">
      <c r="A3401">
        <v>5067</v>
      </c>
      <c r="B3401" s="4">
        <v>1</v>
      </c>
      <c r="E3401" s="3">
        <v>4</v>
      </c>
    </row>
    <row r="3402" spans="1:5" x14ac:dyDescent="0.25">
      <c r="A3402">
        <v>5068</v>
      </c>
      <c r="B3402" s="4">
        <v>1</v>
      </c>
      <c r="E3402" s="3">
        <v>4</v>
      </c>
    </row>
    <row r="3403" spans="1:5" x14ac:dyDescent="0.25">
      <c r="A3403">
        <v>5069</v>
      </c>
      <c r="B3403" s="4">
        <v>1</v>
      </c>
      <c r="E3403" s="3">
        <v>4</v>
      </c>
    </row>
    <row r="3404" spans="1:5" x14ac:dyDescent="0.25">
      <c r="A3404">
        <v>5070</v>
      </c>
      <c r="B3404" s="4">
        <v>1</v>
      </c>
      <c r="E3404" s="3">
        <v>4</v>
      </c>
    </row>
    <row r="3405" spans="1:5" x14ac:dyDescent="0.25">
      <c r="A3405">
        <v>5071</v>
      </c>
      <c r="B3405" s="4">
        <v>1</v>
      </c>
      <c r="E3405" s="3">
        <v>4</v>
      </c>
    </row>
    <row r="3406" spans="1:5" x14ac:dyDescent="0.25">
      <c r="A3406">
        <v>5072</v>
      </c>
      <c r="B3406" s="4">
        <v>1</v>
      </c>
      <c r="E3406" s="3">
        <v>4</v>
      </c>
    </row>
    <row r="3407" spans="1:5" x14ac:dyDescent="0.25">
      <c r="A3407">
        <v>5073</v>
      </c>
      <c r="B3407" s="4">
        <v>1</v>
      </c>
    </row>
    <row r="3408" spans="1:5" x14ac:dyDescent="0.25">
      <c r="A3408">
        <v>5074</v>
      </c>
      <c r="B3408" s="4">
        <v>1</v>
      </c>
    </row>
    <row r="3409" spans="1:5" x14ac:dyDescent="0.25">
      <c r="A3409">
        <v>5075</v>
      </c>
      <c r="B3409" s="4">
        <v>1</v>
      </c>
      <c r="D3409" s="1">
        <v>3</v>
      </c>
    </row>
    <row r="3410" spans="1:5" x14ac:dyDescent="0.25">
      <c r="A3410">
        <v>5076</v>
      </c>
      <c r="B3410" s="4">
        <v>1</v>
      </c>
      <c r="D3410" s="1">
        <v>3</v>
      </c>
    </row>
    <row r="3411" spans="1:5" x14ac:dyDescent="0.25">
      <c r="A3411">
        <v>5077</v>
      </c>
      <c r="B3411" s="4">
        <v>1</v>
      </c>
      <c r="D3411" s="1">
        <v>3</v>
      </c>
    </row>
    <row r="3412" spans="1:5" x14ac:dyDescent="0.25">
      <c r="A3412">
        <v>5078</v>
      </c>
      <c r="B3412" s="4">
        <v>1</v>
      </c>
      <c r="C3412" s="2">
        <v>2</v>
      </c>
      <c r="D3412" s="1">
        <v>3</v>
      </c>
    </row>
    <row r="3413" spans="1:5" x14ac:dyDescent="0.25">
      <c r="A3413">
        <v>5079</v>
      </c>
      <c r="B3413" s="4">
        <v>1</v>
      </c>
      <c r="C3413" s="2">
        <v>2</v>
      </c>
      <c r="D3413" s="1">
        <v>3</v>
      </c>
    </row>
    <row r="3414" spans="1:5" x14ac:dyDescent="0.25">
      <c r="A3414">
        <v>5080</v>
      </c>
      <c r="B3414" s="4">
        <v>1</v>
      </c>
      <c r="C3414" s="2">
        <v>2</v>
      </c>
      <c r="D3414" s="1">
        <v>3</v>
      </c>
    </row>
    <row r="3415" spans="1:5" x14ac:dyDescent="0.25">
      <c r="A3415">
        <v>5081</v>
      </c>
      <c r="C3415" s="2">
        <v>2</v>
      </c>
      <c r="D3415" s="1">
        <v>3</v>
      </c>
    </row>
    <row r="3416" spans="1:5" x14ac:dyDescent="0.25">
      <c r="A3416">
        <v>5082</v>
      </c>
      <c r="C3416" s="2">
        <v>2</v>
      </c>
      <c r="D3416" s="1">
        <v>3</v>
      </c>
    </row>
    <row r="3417" spans="1:5" x14ac:dyDescent="0.25">
      <c r="A3417">
        <v>5083</v>
      </c>
      <c r="C3417" s="2">
        <v>2</v>
      </c>
      <c r="D3417" s="1">
        <v>3</v>
      </c>
    </row>
    <row r="3418" spans="1:5" x14ac:dyDescent="0.25">
      <c r="A3418">
        <v>5084</v>
      </c>
      <c r="C3418" s="2">
        <v>2</v>
      </c>
      <c r="D3418" s="1">
        <v>3</v>
      </c>
      <c r="E3418" s="3">
        <v>4</v>
      </c>
    </row>
    <row r="3419" spans="1:5" x14ac:dyDescent="0.25">
      <c r="A3419">
        <v>5085</v>
      </c>
      <c r="C3419" s="2">
        <v>2</v>
      </c>
      <c r="D3419" s="1">
        <v>3</v>
      </c>
      <c r="E3419" s="3">
        <v>4</v>
      </c>
    </row>
    <row r="3420" spans="1:5" x14ac:dyDescent="0.25">
      <c r="A3420">
        <v>5086</v>
      </c>
      <c r="C3420" s="2">
        <v>2</v>
      </c>
      <c r="D3420" s="1">
        <v>3</v>
      </c>
      <c r="E3420" s="3">
        <v>4</v>
      </c>
    </row>
    <row r="3421" spans="1:5" x14ac:dyDescent="0.25">
      <c r="A3421">
        <v>5087</v>
      </c>
      <c r="C3421" s="2">
        <v>2</v>
      </c>
      <c r="D3421" s="1">
        <v>3</v>
      </c>
      <c r="E3421" s="3">
        <v>4</v>
      </c>
    </row>
    <row r="3422" spans="1:5" x14ac:dyDescent="0.25">
      <c r="A3422">
        <v>5088</v>
      </c>
      <c r="C3422" s="2">
        <v>2</v>
      </c>
      <c r="D3422" s="1">
        <v>3</v>
      </c>
      <c r="E3422" s="3">
        <v>4</v>
      </c>
    </row>
    <row r="3423" spans="1:5" x14ac:dyDescent="0.25">
      <c r="A3423">
        <v>5089</v>
      </c>
      <c r="C3423" s="2">
        <v>2</v>
      </c>
      <c r="D3423" s="1">
        <v>3</v>
      </c>
      <c r="E3423" s="3">
        <v>4</v>
      </c>
    </row>
    <row r="3424" spans="1:5" x14ac:dyDescent="0.25">
      <c r="A3424">
        <v>5090</v>
      </c>
      <c r="C3424" s="2">
        <v>2</v>
      </c>
      <c r="D3424" s="1">
        <v>3</v>
      </c>
      <c r="E3424" s="3">
        <v>4</v>
      </c>
    </row>
    <row r="3425" spans="1:5" x14ac:dyDescent="0.25">
      <c r="A3425">
        <v>5091</v>
      </c>
      <c r="C3425" s="2">
        <v>2</v>
      </c>
      <c r="D3425" s="1">
        <v>3</v>
      </c>
      <c r="E3425" s="3">
        <v>4</v>
      </c>
    </row>
    <row r="3426" spans="1:5" x14ac:dyDescent="0.25">
      <c r="A3426">
        <v>5092</v>
      </c>
      <c r="C3426" s="2">
        <v>2</v>
      </c>
      <c r="D3426" s="1">
        <v>3</v>
      </c>
      <c r="E3426" s="3">
        <v>4</v>
      </c>
    </row>
    <row r="3427" spans="1:5" x14ac:dyDescent="0.25">
      <c r="A3427">
        <v>5093</v>
      </c>
      <c r="C3427" s="2">
        <v>2</v>
      </c>
      <c r="E3427" s="3">
        <v>4</v>
      </c>
    </row>
    <row r="3428" spans="1:5" x14ac:dyDescent="0.25">
      <c r="A3428">
        <v>5094</v>
      </c>
      <c r="E3428" s="3">
        <v>4</v>
      </c>
    </row>
    <row r="3429" spans="1:5" x14ac:dyDescent="0.25">
      <c r="A3429">
        <v>5095</v>
      </c>
      <c r="E3429" s="3">
        <v>4</v>
      </c>
    </row>
    <row r="3430" spans="1:5" x14ac:dyDescent="0.25">
      <c r="A3430">
        <v>5096</v>
      </c>
      <c r="E3430" s="3">
        <v>4</v>
      </c>
    </row>
    <row r="3431" spans="1:5" x14ac:dyDescent="0.25">
      <c r="A3431">
        <v>5097</v>
      </c>
      <c r="E3431" s="3">
        <v>4</v>
      </c>
    </row>
    <row r="3432" spans="1:5" x14ac:dyDescent="0.25">
      <c r="A3432">
        <v>5098</v>
      </c>
      <c r="B3432" s="4">
        <v>1</v>
      </c>
      <c r="E3432" s="3">
        <v>4</v>
      </c>
    </row>
    <row r="3433" spans="1:5" x14ac:dyDescent="0.25">
      <c r="A3433">
        <v>5099</v>
      </c>
      <c r="B3433" s="4">
        <v>1</v>
      </c>
      <c r="E3433" s="3">
        <v>4</v>
      </c>
    </row>
    <row r="3434" spans="1:5" x14ac:dyDescent="0.25">
      <c r="A3434">
        <v>5100</v>
      </c>
      <c r="B3434" s="4">
        <v>1</v>
      </c>
      <c r="E3434" s="3">
        <v>4</v>
      </c>
    </row>
    <row r="3435" spans="1:5" x14ac:dyDescent="0.25">
      <c r="A3435">
        <v>5101</v>
      </c>
      <c r="B3435" s="4">
        <v>1</v>
      </c>
      <c r="E3435" s="3">
        <v>4</v>
      </c>
    </row>
    <row r="3436" spans="1:5" x14ac:dyDescent="0.25">
      <c r="A3436">
        <v>5102</v>
      </c>
      <c r="B3436" s="4">
        <v>1</v>
      </c>
      <c r="E3436" s="3">
        <v>4</v>
      </c>
    </row>
    <row r="3437" spans="1:5" x14ac:dyDescent="0.25">
      <c r="A3437">
        <v>5103</v>
      </c>
      <c r="B3437" s="4">
        <v>1</v>
      </c>
    </row>
    <row r="3438" spans="1:5" x14ac:dyDescent="0.25">
      <c r="A3438">
        <v>5104</v>
      </c>
      <c r="B3438" s="4">
        <v>1</v>
      </c>
    </row>
    <row r="3439" spans="1:5" x14ac:dyDescent="0.25">
      <c r="A3439">
        <v>5105</v>
      </c>
      <c r="B3439" s="4">
        <v>1</v>
      </c>
    </row>
    <row r="3440" spans="1:5" x14ac:dyDescent="0.25">
      <c r="A3440">
        <v>5106</v>
      </c>
      <c r="B3440" s="4">
        <v>1</v>
      </c>
    </row>
    <row r="3441" spans="1:5" x14ac:dyDescent="0.25">
      <c r="A3441">
        <v>5107</v>
      </c>
      <c r="B3441" s="4">
        <v>1</v>
      </c>
    </row>
    <row r="3442" spans="1:5" x14ac:dyDescent="0.25">
      <c r="A3442">
        <v>5108</v>
      </c>
      <c r="B3442" s="4">
        <v>1</v>
      </c>
      <c r="D3442" s="1">
        <v>3</v>
      </c>
    </row>
    <row r="3443" spans="1:5" x14ac:dyDescent="0.25">
      <c r="A3443">
        <v>5109</v>
      </c>
      <c r="B3443" s="4">
        <v>1</v>
      </c>
      <c r="D3443" s="1">
        <v>3</v>
      </c>
    </row>
    <row r="3444" spans="1:5" x14ac:dyDescent="0.25">
      <c r="A3444">
        <v>5110</v>
      </c>
      <c r="B3444" s="4">
        <v>1</v>
      </c>
      <c r="D3444" s="1">
        <v>3</v>
      </c>
    </row>
    <row r="3445" spans="1:5" x14ac:dyDescent="0.25">
      <c r="A3445">
        <v>5111</v>
      </c>
      <c r="B3445" s="4">
        <v>1</v>
      </c>
      <c r="D3445" s="1">
        <v>3</v>
      </c>
    </row>
    <row r="3446" spans="1:5" x14ac:dyDescent="0.25">
      <c r="A3446">
        <v>5112</v>
      </c>
      <c r="B3446" s="4">
        <v>1</v>
      </c>
      <c r="D3446" s="1">
        <v>3</v>
      </c>
    </row>
    <row r="3447" spans="1:5" x14ac:dyDescent="0.25">
      <c r="A3447">
        <v>5113</v>
      </c>
      <c r="B3447" s="4">
        <v>1</v>
      </c>
      <c r="D3447" s="1">
        <v>3</v>
      </c>
    </row>
    <row r="3448" spans="1:5" x14ac:dyDescent="0.25">
      <c r="A3448">
        <v>5114</v>
      </c>
      <c r="B3448" s="4">
        <v>1</v>
      </c>
      <c r="D3448" s="1">
        <v>3</v>
      </c>
    </row>
    <row r="3449" spans="1:5" x14ac:dyDescent="0.25">
      <c r="A3449">
        <v>5115</v>
      </c>
      <c r="B3449" s="4">
        <v>1</v>
      </c>
      <c r="D3449" s="1">
        <v>3</v>
      </c>
    </row>
    <row r="3450" spans="1:5" x14ac:dyDescent="0.25">
      <c r="A3450">
        <v>5116</v>
      </c>
      <c r="D3450" s="1">
        <v>3</v>
      </c>
    </row>
    <row r="3451" spans="1:5" x14ac:dyDescent="0.25">
      <c r="A3451">
        <v>5117</v>
      </c>
      <c r="C3451" s="2">
        <v>2</v>
      </c>
      <c r="D3451" s="1">
        <v>3</v>
      </c>
    </row>
    <row r="3452" spans="1:5" x14ac:dyDescent="0.25">
      <c r="A3452">
        <v>5118</v>
      </c>
      <c r="C3452" s="2">
        <v>2</v>
      </c>
      <c r="D3452" s="1">
        <v>3</v>
      </c>
    </row>
    <row r="3453" spans="1:5" x14ac:dyDescent="0.25">
      <c r="A3453">
        <v>5119</v>
      </c>
      <c r="C3453" s="2">
        <v>2</v>
      </c>
      <c r="D3453" s="1">
        <v>3</v>
      </c>
    </row>
    <row r="3454" spans="1:5" x14ac:dyDescent="0.25">
      <c r="A3454">
        <v>5120</v>
      </c>
      <c r="C3454" s="2">
        <v>2</v>
      </c>
      <c r="D3454" s="1">
        <v>3</v>
      </c>
    </row>
    <row r="3455" spans="1:5" x14ac:dyDescent="0.25">
      <c r="A3455">
        <v>5121</v>
      </c>
      <c r="C3455" s="2">
        <v>2</v>
      </c>
      <c r="D3455" s="1">
        <v>3</v>
      </c>
    </row>
    <row r="3456" spans="1:5" x14ac:dyDescent="0.25">
      <c r="A3456">
        <v>5122</v>
      </c>
      <c r="C3456" s="2">
        <v>2</v>
      </c>
      <c r="D3456" s="1">
        <v>3</v>
      </c>
      <c r="E3456" s="3">
        <v>4</v>
      </c>
    </row>
    <row r="3457" spans="1:5" x14ac:dyDescent="0.25">
      <c r="A3457">
        <v>5123</v>
      </c>
      <c r="C3457" s="2">
        <v>2</v>
      </c>
      <c r="D3457" s="1">
        <v>3</v>
      </c>
      <c r="E3457" s="3">
        <v>4</v>
      </c>
    </row>
    <row r="3458" spans="1:5" x14ac:dyDescent="0.25">
      <c r="A3458">
        <v>5124</v>
      </c>
      <c r="C3458" s="2">
        <v>2</v>
      </c>
      <c r="D3458" s="1">
        <v>3</v>
      </c>
      <c r="E3458" s="3">
        <v>4</v>
      </c>
    </row>
    <row r="3459" spans="1:5" x14ac:dyDescent="0.25">
      <c r="A3459">
        <v>5125</v>
      </c>
      <c r="C3459" s="2">
        <v>2</v>
      </c>
      <c r="E3459" s="3">
        <v>4</v>
      </c>
    </row>
    <row r="3460" spans="1:5" x14ac:dyDescent="0.25">
      <c r="A3460">
        <v>5126</v>
      </c>
      <c r="C3460" s="2">
        <v>2</v>
      </c>
      <c r="E3460" s="3">
        <v>4</v>
      </c>
    </row>
    <row r="3461" spans="1:5" x14ac:dyDescent="0.25">
      <c r="A3461">
        <v>5127</v>
      </c>
      <c r="C3461" s="2">
        <v>2</v>
      </c>
      <c r="E3461" s="3">
        <v>4</v>
      </c>
    </row>
    <row r="3462" spans="1:5" x14ac:dyDescent="0.25">
      <c r="A3462">
        <v>5128</v>
      </c>
      <c r="C3462" s="2">
        <v>2</v>
      </c>
      <c r="E3462" s="3">
        <v>4</v>
      </c>
    </row>
    <row r="3463" spans="1:5" x14ac:dyDescent="0.25">
      <c r="A3463">
        <v>5129</v>
      </c>
      <c r="C3463" s="2">
        <v>2</v>
      </c>
      <c r="E3463" s="3">
        <v>4</v>
      </c>
    </row>
    <row r="3464" spans="1:5" x14ac:dyDescent="0.25">
      <c r="A3464">
        <v>5130</v>
      </c>
      <c r="C3464" s="2">
        <v>2</v>
      </c>
      <c r="E3464" s="3">
        <v>4</v>
      </c>
    </row>
    <row r="3465" spans="1:5" x14ac:dyDescent="0.25">
      <c r="A3465">
        <v>5131</v>
      </c>
      <c r="C3465" s="2">
        <v>2</v>
      </c>
      <c r="E3465" s="3">
        <v>4</v>
      </c>
    </row>
    <row r="3466" spans="1:5" x14ac:dyDescent="0.25">
      <c r="A3466">
        <v>5132</v>
      </c>
      <c r="C3466" s="2">
        <v>2</v>
      </c>
      <c r="E3466" s="3">
        <v>4</v>
      </c>
    </row>
    <row r="3467" spans="1:5" x14ac:dyDescent="0.25">
      <c r="A3467">
        <v>5133</v>
      </c>
      <c r="C3467" s="2">
        <v>2</v>
      </c>
      <c r="E3467" s="3">
        <v>4</v>
      </c>
    </row>
    <row r="3468" spans="1:5" x14ac:dyDescent="0.25">
      <c r="A3468">
        <v>5134</v>
      </c>
      <c r="B3468" s="4">
        <v>1</v>
      </c>
      <c r="E3468" s="3">
        <v>4</v>
      </c>
    </row>
    <row r="3469" spans="1:5" x14ac:dyDescent="0.25">
      <c r="A3469">
        <v>5135</v>
      </c>
      <c r="B3469" s="4">
        <v>1</v>
      </c>
      <c r="E3469" s="3">
        <v>4</v>
      </c>
    </row>
    <row r="3470" spans="1:5" x14ac:dyDescent="0.25">
      <c r="A3470">
        <v>5136</v>
      </c>
      <c r="B3470" s="4">
        <v>1</v>
      </c>
      <c r="E3470" s="3">
        <v>4</v>
      </c>
    </row>
    <row r="3471" spans="1:5" x14ac:dyDescent="0.25">
      <c r="A3471">
        <v>5137</v>
      </c>
      <c r="B3471" s="4">
        <v>1</v>
      </c>
      <c r="E3471" s="3">
        <v>4</v>
      </c>
    </row>
    <row r="3472" spans="1:5" x14ac:dyDescent="0.25">
      <c r="A3472">
        <v>5138</v>
      </c>
      <c r="B3472" s="4">
        <v>1</v>
      </c>
      <c r="E3472" s="3">
        <v>4</v>
      </c>
    </row>
    <row r="3473" spans="1:4" x14ac:dyDescent="0.25">
      <c r="A3473">
        <v>5139</v>
      </c>
      <c r="B3473" s="4">
        <v>1</v>
      </c>
    </row>
    <row r="3474" spans="1:4" x14ac:dyDescent="0.25">
      <c r="A3474">
        <v>5140</v>
      </c>
      <c r="B3474" s="4">
        <v>1</v>
      </c>
    </row>
    <row r="3475" spans="1:4" x14ac:dyDescent="0.25">
      <c r="A3475">
        <v>5141</v>
      </c>
      <c r="B3475" s="4">
        <v>1</v>
      </c>
    </row>
    <row r="3476" spans="1:4" x14ac:dyDescent="0.25">
      <c r="A3476">
        <v>5142</v>
      </c>
      <c r="B3476" s="4">
        <v>1</v>
      </c>
    </row>
    <row r="3477" spans="1:4" x14ac:dyDescent="0.25">
      <c r="A3477">
        <v>5143</v>
      </c>
      <c r="B3477" s="4">
        <v>1</v>
      </c>
      <c r="D3477" s="1">
        <v>3</v>
      </c>
    </row>
    <row r="3478" spans="1:4" x14ac:dyDescent="0.25">
      <c r="A3478">
        <v>5144</v>
      </c>
      <c r="B3478" s="4">
        <v>1</v>
      </c>
      <c r="D3478" s="1">
        <v>3</v>
      </c>
    </row>
    <row r="3479" spans="1:4" x14ac:dyDescent="0.25">
      <c r="A3479">
        <v>5145</v>
      </c>
      <c r="B3479" s="4">
        <v>1</v>
      </c>
      <c r="D3479" s="1">
        <v>3</v>
      </c>
    </row>
    <row r="3480" spans="1:4" x14ac:dyDescent="0.25">
      <c r="A3480">
        <v>5146</v>
      </c>
      <c r="B3480" s="4">
        <v>1</v>
      </c>
      <c r="D3480" s="1">
        <v>3</v>
      </c>
    </row>
    <row r="3481" spans="1:4" x14ac:dyDescent="0.25">
      <c r="A3481">
        <v>5147</v>
      </c>
      <c r="B3481" s="4">
        <v>1</v>
      </c>
      <c r="D3481" s="1">
        <v>3</v>
      </c>
    </row>
    <row r="3482" spans="1:4" x14ac:dyDescent="0.25">
      <c r="A3482">
        <v>5148</v>
      </c>
      <c r="B3482" s="4">
        <v>1</v>
      </c>
      <c r="D3482" s="1">
        <v>3</v>
      </c>
    </row>
    <row r="3483" spans="1:4" x14ac:dyDescent="0.25">
      <c r="A3483">
        <v>5149</v>
      </c>
      <c r="B3483" s="4">
        <v>1</v>
      </c>
      <c r="D3483" s="1">
        <v>3</v>
      </c>
    </row>
    <row r="3484" spans="1:4" x14ac:dyDescent="0.25">
      <c r="A3484">
        <v>5150</v>
      </c>
      <c r="B3484" s="4">
        <v>1</v>
      </c>
      <c r="D3484" s="1">
        <v>3</v>
      </c>
    </row>
    <row r="3485" spans="1:4" x14ac:dyDescent="0.25">
      <c r="A3485">
        <v>5151</v>
      </c>
      <c r="B3485" s="4">
        <v>1</v>
      </c>
      <c r="D3485" s="1">
        <v>3</v>
      </c>
    </row>
    <row r="3486" spans="1:4" x14ac:dyDescent="0.25">
      <c r="A3486">
        <v>5152</v>
      </c>
      <c r="D3486" s="1">
        <v>3</v>
      </c>
    </row>
    <row r="3487" spans="1:4" x14ac:dyDescent="0.25">
      <c r="A3487">
        <v>5153</v>
      </c>
      <c r="D3487" s="1">
        <v>3</v>
      </c>
    </row>
    <row r="3488" spans="1:4" x14ac:dyDescent="0.25">
      <c r="A3488">
        <v>5154</v>
      </c>
      <c r="D3488" s="1">
        <v>3</v>
      </c>
    </row>
    <row r="3489" spans="1:5" x14ac:dyDescent="0.25">
      <c r="A3489">
        <v>5155</v>
      </c>
      <c r="C3489" s="2">
        <v>2</v>
      </c>
      <c r="D3489" s="1">
        <v>3</v>
      </c>
    </row>
    <row r="3490" spans="1:5" x14ac:dyDescent="0.25">
      <c r="A3490">
        <v>5156</v>
      </c>
      <c r="C3490" s="2">
        <v>2</v>
      </c>
      <c r="D3490" s="1">
        <v>3</v>
      </c>
    </row>
    <row r="3491" spans="1:5" x14ac:dyDescent="0.25">
      <c r="A3491">
        <v>5157</v>
      </c>
      <c r="C3491" s="2">
        <v>2</v>
      </c>
      <c r="D3491" s="1">
        <v>3</v>
      </c>
    </row>
    <row r="3492" spans="1:5" x14ac:dyDescent="0.25">
      <c r="A3492">
        <v>5158</v>
      </c>
      <c r="C3492" s="2">
        <v>2</v>
      </c>
      <c r="D3492" s="1">
        <v>3</v>
      </c>
    </row>
    <row r="3493" spans="1:5" x14ac:dyDescent="0.25">
      <c r="A3493">
        <v>5159</v>
      </c>
      <c r="C3493" s="2">
        <v>2</v>
      </c>
      <c r="D3493" s="1">
        <v>3</v>
      </c>
      <c r="E3493" s="3">
        <v>4</v>
      </c>
    </row>
    <row r="3494" spans="1:5" x14ac:dyDescent="0.25">
      <c r="A3494">
        <v>5160</v>
      </c>
      <c r="C3494" s="2">
        <v>2</v>
      </c>
      <c r="E3494" s="3">
        <v>4</v>
      </c>
    </row>
    <row r="3495" spans="1:5" x14ac:dyDescent="0.25">
      <c r="A3495">
        <v>5161</v>
      </c>
      <c r="C3495" s="2">
        <v>2</v>
      </c>
      <c r="E3495" s="3">
        <v>4</v>
      </c>
    </row>
    <row r="3496" spans="1:5" x14ac:dyDescent="0.25">
      <c r="A3496">
        <v>5162</v>
      </c>
      <c r="C3496" s="2">
        <v>2</v>
      </c>
      <c r="E3496" s="3">
        <v>4</v>
      </c>
    </row>
    <row r="3497" spans="1:5" x14ac:dyDescent="0.25">
      <c r="A3497">
        <v>5163</v>
      </c>
      <c r="C3497" s="2">
        <v>2</v>
      </c>
      <c r="E3497" s="3">
        <v>4</v>
      </c>
    </row>
    <row r="3498" spans="1:5" x14ac:dyDescent="0.25">
      <c r="A3498">
        <v>5164</v>
      </c>
      <c r="C3498" s="2">
        <v>2</v>
      </c>
      <c r="E3498" s="3">
        <v>4</v>
      </c>
    </row>
    <row r="3499" spans="1:5" x14ac:dyDescent="0.25">
      <c r="A3499">
        <v>5165</v>
      </c>
      <c r="C3499" s="2">
        <v>2</v>
      </c>
      <c r="E3499" s="3">
        <v>4</v>
      </c>
    </row>
    <row r="3500" spans="1:5" x14ac:dyDescent="0.25">
      <c r="A3500">
        <v>5166</v>
      </c>
      <c r="C3500" s="2">
        <v>2</v>
      </c>
      <c r="E3500" s="3">
        <v>4</v>
      </c>
    </row>
    <row r="3501" spans="1:5" x14ac:dyDescent="0.25">
      <c r="A3501">
        <v>5167</v>
      </c>
      <c r="C3501" s="2">
        <v>2</v>
      </c>
      <c r="E3501" s="3">
        <v>4</v>
      </c>
    </row>
    <row r="3502" spans="1:5" x14ac:dyDescent="0.25">
      <c r="A3502">
        <v>5168</v>
      </c>
      <c r="C3502" s="2">
        <v>2</v>
      </c>
      <c r="E3502" s="3">
        <v>4</v>
      </c>
    </row>
    <row r="3503" spans="1:5" x14ac:dyDescent="0.25">
      <c r="A3503">
        <v>5169</v>
      </c>
      <c r="C3503" s="2">
        <v>2</v>
      </c>
      <c r="E3503" s="3">
        <v>4</v>
      </c>
    </row>
    <row r="3504" spans="1:5" x14ac:dyDescent="0.25">
      <c r="A3504">
        <v>5170</v>
      </c>
      <c r="E3504" s="3">
        <v>4</v>
      </c>
    </row>
    <row r="3505" spans="1:5" x14ac:dyDescent="0.25">
      <c r="A3505">
        <v>5171</v>
      </c>
      <c r="E3505" s="3">
        <v>4</v>
      </c>
    </row>
    <row r="3506" spans="1:5" x14ac:dyDescent="0.25">
      <c r="A3506">
        <v>5172</v>
      </c>
      <c r="E3506" s="3">
        <v>4</v>
      </c>
    </row>
    <row r="3507" spans="1:5" x14ac:dyDescent="0.25">
      <c r="A3507">
        <v>5173</v>
      </c>
      <c r="B3507" s="4">
        <v>1</v>
      </c>
      <c r="E3507" s="3">
        <v>4</v>
      </c>
    </row>
    <row r="3508" spans="1:5" x14ac:dyDescent="0.25">
      <c r="A3508">
        <v>5174</v>
      </c>
      <c r="B3508" s="4">
        <v>1</v>
      </c>
      <c r="E3508" s="3">
        <v>4</v>
      </c>
    </row>
    <row r="3509" spans="1:5" x14ac:dyDescent="0.25">
      <c r="A3509">
        <v>5175</v>
      </c>
      <c r="B3509" s="4">
        <v>1</v>
      </c>
      <c r="E3509" s="3">
        <v>4</v>
      </c>
    </row>
    <row r="3510" spans="1:5" x14ac:dyDescent="0.25">
      <c r="A3510">
        <v>5176</v>
      </c>
      <c r="B3510" s="4">
        <v>1</v>
      </c>
      <c r="E3510" s="3">
        <v>4</v>
      </c>
    </row>
    <row r="3511" spans="1:5" x14ac:dyDescent="0.25">
      <c r="A3511">
        <v>5177</v>
      </c>
      <c r="B3511" s="4">
        <v>1</v>
      </c>
    </row>
    <row r="3512" spans="1:5" x14ac:dyDescent="0.25">
      <c r="A3512">
        <v>5178</v>
      </c>
      <c r="B3512" s="4">
        <v>1</v>
      </c>
    </row>
    <row r="3513" spans="1:5" x14ac:dyDescent="0.25">
      <c r="A3513">
        <v>5179</v>
      </c>
      <c r="B3513" s="4">
        <v>1</v>
      </c>
      <c r="D3513" s="1">
        <v>3</v>
      </c>
    </row>
    <row r="3514" spans="1:5" x14ac:dyDescent="0.25">
      <c r="A3514">
        <v>5180</v>
      </c>
      <c r="B3514" s="4">
        <v>1</v>
      </c>
      <c r="D3514" s="1">
        <v>3</v>
      </c>
    </row>
    <row r="3515" spans="1:5" x14ac:dyDescent="0.25">
      <c r="A3515">
        <v>5181</v>
      </c>
      <c r="B3515" s="4">
        <v>1</v>
      </c>
      <c r="D3515" s="1">
        <v>3</v>
      </c>
    </row>
    <row r="3516" spans="1:5" x14ac:dyDescent="0.25">
      <c r="A3516">
        <v>5182</v>
      </c>
      <c r="B3516" s="4">
        <v>1</v>
      </c>
      <c r="D3516" s="1">
        <v>3</v>
      </c>
    </row>
    <row r="3517" spans="1:5" x14ac:dyDescent="0.25">
      <c r="A3517">
        <v>5183</v>
      </c>
      <c r="B3517" s="4">
        <v>1</v>
      </c>
      <c r="D3517" s="1">
        <v>3</v>
      </c>
    </row>
    <row r="3518" spans="1:5" x14ac:dyDescent="0.25">
      <c r="A3518">
        <v>5184</v>
      </c>
      <c r="B3518" s="4">
        <v>1</v>
      </c>
      <c r="D3518" s="1">
        <v>3</v>
      </c>
    </row>
    <row r="3519" spans="1:5" x14ac:dyDescent="0.25">
      <c r="A3519">
        <v>5185</v>
      </c>
      <c r="B3519" s="4">
        <v>1</v>
      </c>
      <c r="D3519" s="1">
        <v>3</v>
      </c>
    </row>
    <row r="3520" spans="1:5" x14ac:dyDescent="0.25">
      <c r="A3520">
        <v>5186</v>
      </c>
      <c r="B3520" s="4">
        <v>1</v>
      </c>
      <c r="D3520" s="1">
        <v>3</v>
      </c>
    </row>
    <row r="3521" spans="1:5" x14ac:dyDescent="0.25">
      <c r="A3521">
        <v>5187</v>
      </c>
      <c r="B3521" s="4">
        <v>1</v>
      </c>
      <c r="D3521" s="1">
        <v>3</v>
      </c>
    </row>
    <row r="3522" spans="1:5" x14ac:dyDescent="0.25">
      <c r="A3522">
        <v>5188</v>
      </c>
      <c r="B3522" s="4">
        <v>1</v>
      </c>
      <c r="D3522" s="1">
        <v>3</v>
      </c>
    </row>
    <row r="3523" spans="1:5" x14ac:dyDescent="0.25">
      <c r="A3523">
        <v>5189</v>
      </c>
      <c r="B3523" s="4">
        <v>1</v>
      </c>
      <c r="D3523" s="1">
        <v>3</v>
      </c>
    </row>
    <row r="3524" spans="1:5" x14ac:dyDescent="0.25">
      <c r="A3524">
        <v>5190</v>
      </c>
      <c r="D3524" s="1">
        <v>3</v>
      </c>
    </row>
    <row r="3525" spans="1:5" x14ac:dyDescent="0.25">
      <c r="A3525">
        <v>5191</v>
      </c>
      <c r="C3525" s="2">
        <v>2</v>
      </c>
      <c r="D3525" s="1">
        <v>3</v>
      </c>
    </row>
    <row r="3526" spans="1:5" x14ac:dyDescent="0.25">
      <c r="A3526">
        <v>5192</v>
      </c>
      <c r="C3526" s="2">
        <v>2</v>
      </c>
      <c r="D3526" s="1">
        <v>3</v>
      </c>
    </row>
    <row r="3527" spans="1:5" x14ac:dyDescent="0.25">
      <c r="A3527">
        <v>5193</v>
      </c>
      <c r="C3527" s="2">
        <v>2</v>
      </c>
      <c r="D3527" s="1">
        <v>3</v>
      </c>
    </row>
    <row r="3528" spans="1:5" x14ac:dyDescent="0.25">
      <c r="A3528">
        <v>5194</v>
      </c>
      <c r="C3528" s="2">
        <v>2</v>
      </c>
      <c r="D3528" s="1">
        <v>3</v>
      </c>
    </row>
    <row r="3529" spans="1:5" x14ac:dyDescent="0.25">
      <c r="A3529">
        <v>5195</v>
      </c>
      <c r="C3529" s="2">
        <v>2</v>
      </c>
      <c r="D3529" s="1">
        <v>3</v>
      </c>
    </row>
    <row r="3530" spans="1:5" x14ac:dyDescent="0.25">
      <c r="A3530">
        <v>5196</v>
      </c>
      <c r="C3530" s="2">
        <v>2</v>
      </c>
      <c r="D3530" s="1">
        <v>3</v>
      </c>
    </row>
    <row r="3531" spans="1:5" x14ac:dyDescent="0.25">
      <c r="A3531">
        <v>5197</v>
      </c>
      <c r="C3531" s="2">
        <v>2</v>
      </c>
      <c r="E3531" s="3">
        <v>4</v>
      </c>
    </row>
    <row r="3532" spans="1:5" x14ac:dyDescent="0.25">
      <c r="A3532">
        <v>5198</v>
      </c>
      <c r="C3532" s="2">
        <v>2</v>
      </c>
      <c r="E3532" s="3">
        <v>4</v>
      </c>
    </row>
    <row r="3533" spans="1:5" x14ac:dyDescent="0.25">
      <c r="A3533">
        <v>5199</v>
      </c>
      <c r="C3533" s="2">
        <v>2</v>
      </c>
      <c r="E3533" s="3">
        <v>4</v>
      </c>
    </row>
    <row r="3534" spans="1:5" x14ac:dyDescent="0.25">
      <c r="A3534">
        <v>5200</v>
      </c>
      <c r="C3534" s="2">
        <v>2</v>
      </c>
      <c r="E3534" s="3">
        <v>4</v>
      </c>
    </row>
    <row r="3535" spans="1:5" x14ac:dyDescent="0.25">
      <c r="A3535">
        <v>5201</v>
      </c>
      <c r="C3535" s="2">
        <v>2</v>
      </c>
      <c r="E3535" s="3">
        <v>4</v>
      </c>
    </row>
    <row r="3536" spans="1:5" x14ac:dyDescent="0.25">
      <c r="A3536">
        <v>5202</v>
      </c>
      <c r="C3536" s="2">
        <v>2</v>
      </c>
      <c r="E3536" s="3">
        <v>4</v>
      </c>
    </row>
    <row r="3537" spans="1:5" x14ac:dyDescent="0.25">
      <c r="A3537">
        <v>5203</v>
      </c>
      <c r="C3537" s="2">
        <v>2</v>
      </c>
      <c r="E3537" s="3">
        <v>4</v>
      </c>
    </row>
    <row r="3538" spans="1:5" x14ac:dyDescent="0.25">
      <c r="A3538">
        <v>5204</v>
      </c>
      <c r="C3538" s="2">
        <v>2</v>
      </c>
      <c r="E3538" s="3">
        <v>4</v>
      </c>
    </row>
    <row r="3539" spans="1:5" x14ac:dyDescent="0.25">
      <c r="A3539">
        <v>5205</v>
      </c>
      <c r="C3539" s="2">
        <v>2</v>
      </c>
      <c r="E3539" s="3">
        <v>4</v>
      </c>
    </row>
    <row r="3540" spans="1:5" x14ac:dyDescent="0.25">
      <c r="A3540">
        <v>5206</v>
      </c>
      <c r="C3540" s="2">
        <v>2</v>
      </c>
      <c r="E3540" s="3">
        <v>4</v>
      </c>
    </row>
    <row r="3541" spans="1:5" x14ac:dyDescent="0.25">
      <c r="A3541">
        <v>5207</v>
      </c>
      <c r="C3541" s="2">
        <v>2</v>
      </c>
      <c r="E3541" s="3">
        <v>4</v>
      </c>
    </row>
    <row r="3542" spans="1:5" x14ac:dyDescent="0.25">
      <c r="A3542">
        <v>5208</v>
      </c>
      <c r="E3542" s="3">
        <v>4</v>
      </c>
    </row>
    <row r="3543" spans="1:5" x14ac:dyDescent="0.25">
      <c r="A3543">
        <v>5209</v>
      </c>
      <c r="E3543" s="3">
        <v>4</v>
      </c>
    </row>
    <row r="3544" spans="1:5" x14ac:dyDescent="0.25">
      <c r="A3544">
        <v>5210</v>
      </c>
      <c r="B3544" s="4">
        <v>1</v>
      </c>
      <c r="E3544" s="3">
        <v>4</v>
      </c>
    </row>
    <row r="3545" spans="1:5" x14ac:dyDescent="0.25">
      <c r="A3545">
        <v>5211</v>
      </c>
      <c r="B3545" s="4">
        <v>1</v>
      </c>
      <c r="E3545" s="3">
        <v>4</v>
      </c>
    </row>
    <row r="3546" spans="1:5" x14ac:dyDescent="0.25">
      <c r="A3546">
        <v>5212</v>
      </c>
      <c r="B3546" s="4">
        <v>1</v>
      </c>
      <c r="E3546" s="3">
        <v>4</v>
      </c>
    </row>
    <row r="3547" spans="1:5" x14ac:dyDescent="0.25">
      <c r="A3547">
        <v>5213</v>
      </c>
      <c r="B3547" s="4">
        <v>1</v>
      </c>
      <c r="E3547" s="3">
        <v>4</v>
      </c>
    </row>
    <row r="3548" spans="1:5" x14ac:dyDescent="0.25">
      <c r="A3548">
        <v>5214</v>
      </c>
      <c r="B3548" s="4">
        <v>1</v>
      </c>
      <c r="E3548" s="3">
        <v>4</v>
      </c>
    </row>
    <row r="3549" spans="1:5" x14ac:dyDescent="0.25">
      <c r="A3549">
        <v>5215</v>
      </c>
      <c r="B3549" s="4">
        <v>1</v>
      </c>
      <c r="E3549" s="3">
        <v>4</v>
      </c>
    </row>
    <row r="3550" spans="1:5" x14ac:dyDescent="0.25">
      <c r="A3550">
        <v>5216</v>
      </c>
      <c r="B3550" s="4">
        <v>1</v>
      </c>
    </row>
    <row r="3551" spans="1:5" x14ac:dyDescent="0.25">
      <c r="A3551">
        <v>5217</v>
      </c>
      <c r="B3551" s="4">
        <v>1</v>
      </c>
    </row>
    <row r="3552" spans="1:5" x14ac:dyDescent="0.25">
      <c r="A3552">
        <v>5218</v>
      </c>
      <c r="B3552" s="4">
        <v>1</v>
      </c>
      <c r="D3552" s="1">
        <v>3</v>
      </c>
    </row>
    <row r="3553" spans="1:4" x14ac:dyDescent="0.25">
      <c r="A3553">
        <v>5219</v>
      </c>
      <c r="B3553" s="4">
        <v>1</v>
      </c>
      <c r="D3553" s="1">
        <v>3</v>
      </c>
    </row>
    <row r="3554" spans="1:4" x14ac:dyDescent="0.25">
      <c r="A3554">
        <v>5220</v>
      </c>
      <c r="B3554" s="4">
        <v>1</v>
      </c>
      <c r="D3554" s="1">
        <v>3</v>
      </c>
    </row>
    <row r="3555" spans="1:4" x14ac:dyDescent="0.25">
      <c r="A3555">
        <v>5221</v>
      </c>
      <c r="B3555" s="4">
        <v>1</v>
      </c>
      <c r="D3555" s="1">
        <v>3</v>
      </c>
    </row>
    <row r="3556" spans="1:4" x14ac:dyDescent="0.25">
      <c r="A3556">
        <v>5222</v>
      </c>
      <c r="B3556" s="4">
        <v>1</v>
      </c>
      <c r="D3556" s="1">
        <v>3</v>
      </c>
    </row>
    <row r="3557" spans="1:4" x14ac:dyDescent="0.25">
      <c r="A3557">
        <v>5223</v>
      </c>
      <c r="B3557" s="4">
        <v>1</v>
      </c>
      <c r="D3557" s="1">
        <v>3</v>
      </c>
    </row>
    <row r="3558" spans="1:4" x14ac:dyDescent="0.25">
      <c r="A3558">
        <v>5224</v>
      </c>
      <c r="B3558" s="4">
        <v>1</v>
      </c>
      <c r="D3558" s="1">
        <v>3</v>
      </c>
    </row>
    <row r="3559" spans="1:4" x14ac:dyDescent="0.25">
      <c r="A3559">
        <v>5225</v>
      </c>
      <c r="B3559" s="4">
        <v>1</v>
      </c>
      <c r="D3559" s="1">
        <v>3</v>
      </c>
    </row>
    <row r="3560" spans="1:4" x14ac:dyDescent="0.25">
      <c r="A3560">
        <v>5226</v>
      </c>
      <c r="B3560" s="4">
        <v>1</v>
      </c>
      <c r="D3560" s="1">
        <v>3</v>
      </c>
    </row>
    <row r="3561" spans="1:4" x14ac:dyDescent="0.25">
      <c r="A3561">
        <v>5227</v>
      </c>
      <c r="B3561" s="4">
        <v>1</v>
      </c>
      <c r="D3561" s="1">
        <v>3</v>
      </c>
    </row>
    <row r="3562" spans="1:4" x14ac:dyDescent="0.25">
      <c r="A3562">
        <v>5228</v>
      </c>
      <c r="B3562" s="4">
        <v>1</v>
      </c>
      <c r="D3562" s="1">
        <v>3</v>
      </c>
    </row>
    <row r="3563" spans="1:4" x14ac:dyDescent="0.25">
      <c r="A3563">
        <v>5229</v>
      </c>
      <c r="B3563" s="4">
        <v>1</v>
      </c>
      <c r="D3563" s="1">
        <v>3</v>
      </c>
    </row>
    <row r="3564" spans="1:4" x14ac:dyDescent="0.25">
      <c r="A3564">
        <v>5230</v>
      </c>
      <c r="D3564" s="1">
        <v>3</v>
      </c>
    </row>
    <row r="3565" spans="1:4" x14ac:dyDescent="0.25">
      <c r="A3565">
        <v>5231</v>
      </c>
      <c r="C3565" s="2">
        <v>2</v>
      </c>
      <c r="D3565" s="1">
        <v>3</v>
      </c>
    </row>
    <row r="3566" spans="1:4" x14ac:dyDescent="0.25">
      <c r="A3566">
        <v>5232</v>
      </c>
      <c r="C3566" s="2">
        <v>2</v>
      </c>
      <c r="D3566" s="1">
        <v>3</v>
      </c>
    </row>
    <row r="3567" spans="1:4" x14ac:dyDescent="0.25">
      <c r="A3567">
        <v>5233</v>
      </c>
      <c r="C3567" s="2">
        <v>2</v>
      </c>
      <c r="D3567" s="1">
        <v>3</v>
      </c>
    </row>
    <row r="3568" spans="1:4" x14ac:dyDescent="0.25">
      <c r="A3568">
        <v>5234</v>
      </c>
      <c r="C3568" s="2">
        <v>2</v>
      </c>
      <c r="D3568" s="1">
        <v>3</v>
      </c>
    </row>
    <row r="3569" spans="1:5" x14ac:dyDescent="0.25">
      <c r="A3569">
        <v>5235</v>
      </c>
      <c r="C3569" s="2">
        <v>2</v>
      </c>
      <c r="D3569" s="1">
        <v>3</v>
      </c>
    </row>
    <row r="3570" spans="1:5" x14ac:dyDescent="0.25">
      <c r="A3570">
        <v>5236</v>
      </c>
      <c r="C3570" s="2">
        <v>2</v>
      </c>
      <c r="D3570" s="1">
        <v>3</v>
      </c>
    </row>
    <row r="3571" spans="1:5" x14ac:dyDescent="0.25">
      <c r="A3571">
        <v>5237</v>
      </c>
      <c r="C3571" s="2">
        <v>2</v>
      </c>
      <c r="D3571" s="1">
        <v>3</v>
      </c>
      <c r="E3571" s="3">
        <v>4</v>
      </c>
    </row>
    <row r="3572" spans="1:5" x14ac:dyDescent="0.25">
      <c r="A3572">
        <v>5238</v>
      </c>
      <c r="C3572" s="2">
        <v>2</v>
      </c>
      <c r="E3572" s="3">
        <v>4</v>
      </c>
    </row>
    <row r="3573" spans="1:5" x14ac:dyDescent="0.25">
      <c r="A3573">
        <v>5239</v>
      </c>
      <c r="C3573" s="2">
        <v>2</v>
      </c>
      <c r="E3573" s="3">
        <v>4</v>
      </c>
    </row>
    <row r="3574" spans="1:5" x14ac:dyDescent="0.25">
      <c r="A3574">
        <v>5240</v>
      </c>
      <c r="C3574" s="2">
        <v>2</v>
      </c>
      <c r="E3574" s="3">
        <v>4</v>
      </c>
    </row>
    <row r="3575" spans="1:5" x14ac:dyDescent="0.25">
      <c r="A3575">
        <v>5241</v>
      </c>
      <c r="C3575" s="2">
        <v>2</v>
      </c>
      <c r="E3575" s="3">
        <v>4</v>
      </c>
    </row>
    <row r="3576" spans="1:5" x14ac:dyDescent="0.25">
      <c r="A3576">
        <v>5242</v>
      </c>
      <c r="C3576" s="2">
        <v>2</v>
      </c>
      <c r="E3576" s="3">
        <v>4</v>
      </c>
    </row>
    <row r="3577" spans="1:5" x14ac:dyDescent="0.25">
      <c r="A3577">
        <v>5243</v>
      </c>
      <c r="C3577" s="2">
        <v>2</v>
      </c>
      <c r="E3577" s="3">
        <v>4</v>
      </c>
    </row>
    <row r="3578" spans="1:5" x14ac:dyDescent="0.25">
      <c r="A3578">
        <v>5244</v>
      </c>
      <c r="C3578" s="2">
        <v>2</v>
      </c>
      <c r="E3578" s="3">
        <v>4</v>
      </c>
    </row>
    <row r="3579" spans="1:5" x14ac:dyDescent="0.25">
      <c r="A3579">
        <v>5245</v>
      </c>
      <c r="C3579" s="2">
        <v>2</v>
      </c>
      <c r="E3579" s="3">
        <v>4</v>
      </c>
    </row>
    <row r="3580" spans="1:5" x14ac:dyDescent="0.25">
      <c r="A3580">
        <v>5246</v>
      </c>
      <c r="C3580" s="2">
        <v>2</v>
      </c>
      <c r="E3580" s="3">
        <v>4</v>
      </c>
    </row>
    <row r="3581" spans="1:5" x14ac:dyDescent="0.25">
      <c r="A3581">
        <v>5247</v>
      </c>
      <c r="C3581" s="2">
        <v>2</v>
      </c>
      <c r="E3581" s="3">
        <v>4</v>
      </c>
    </row>
    <row r="3582" spans="1:5" x14ac:dyDescent="0.25">
      <c r="A3582">
        <v>5248</v>
      </c>
      <c r="C3582" s="2">
        <v>2</v>
      </c>
      <c r="E3582" s="3">
        <v>4</v>
      </c>
    </row>
    <row r="3583" spans="1:5" x14ac:dyDescent="0.25">
      <c r="A3583">
        <v>5249</v>
      </c>
      <c r="C3583" s="2">
        <v>2</v>
      </c>
      <c r="E3583" s="3">
        <v>4</v>
      </c>
    </row>
    <row r="3584" spans="1:5" x14ac:dyDescent="0.25">
      <c r="A3584">
        <v>5250</v>
      </c>
      <c r="C3584" s="2">
        <v>2</v>
      </c>
      <c r="E3584" s="3">
        <v>4</v>
      </c>
    </row>
    <row r="3585" spans="1:5" x14ac:dyDescent="0.25">
      <c r="A3585">
        <v>5251</v>
      </c>
      <c r="B3585" s="4">
        <v>1</v>
      </c>
      <c r="E3585" s="3">
        <v>4</v>
      </c>
    </row>
    <row r="3586" spans="1:5" x14ac:dyDescent="0.25">
      <c r="A3586">
        <v>5252</v>
      </c>
      <c r="B3586" s="4">
        <v>1</v>
      </c>
      <c r="E3586" s="3">
        <v>4</v>
      </c>
    </row>
    <row r="3587" spans="1:5" x14ac:dyDescent="0.25">
      <c r="A3587">
        <v>5253</v>
      </c>
      <c r="B3587" s="4">
        <v>1</v>
      </c>
      <c r="E3587" s="3">
        <v>4</v>
      </c>
    </row>
    <row r="3588" spans="1:5" x14ac:dyDescent="0.25">
      <c r="A3588">
        <v>5254</v>
      </c>
      <c r="B3588" s="4">
        <v>1</v>
      </c>
      <c r="E3588" s="3">
        <v>4</v>
      </c>
    </row>
    <row r="3589" spans="1:5" x14ac:dyDescent="0.25">
      <c r="A3589">
        <v>5255</v>
      </c>
      <c r="B3589" s="4">
        <v>1</v>
      </c>
      <c r="E3589" s="3">
        <v>4</v>
      </c>
    </row>
    <row r="3590" spans="1:5" x14ac:dyDescent="0.25">
      <c r="A3590">
        <v>5256</v>
      </c>
      <c r="B3590" s="4">
        <v>1</v>
      </c>
      <c r="E3590" s="3">
        <v>4</v>
      </c>
    </row>
    <row r="3591" spans="1:5" x14ac:dyDescent="0.25">
      <c r="A3591">
        <v>5257</v>
      </c>
      <c r="B3591" s="4">
        <v>1</v>
      </c>
      <c r="E3591" s="3">
        <v>4</v>
      </c>
    </row>
    <row r="3592" spans="1:5" x14ac:dyDescent="0.25">
      <c r="A3592">
        <v>5258</v>
      </c>
      <c r="B3592" s="4">
        <v>1</v>
      </c>
      <c r="E3592" s="3">
        <v>4</v>
      </c>
    </row>
    <row r="3593" spans="1:5" x14ac:dyDescent="0.25">
      <c r="A3593">
        <v>5259</v>
      </c>
      <c r="B3593" s="4">
        <v>1</v>
      </c>
      <c r="D3593" s="1">
        <v>3</v>
      </c>
      <c r="E3593" s="3">
        <v>4</v>
      </c>
    </row>
    <row r="3594" spans="1:5" x14ac:dyDescent="0.25">
      <c r="A3594">
        <v>5260</v>
      </c>
      <c r="B3594" s="4">
        <v>1</v>
      </c>
      <c r="D3594" s="1">
        <v>3</v>
      </c>
    </row>
    <row r="3595" spans="1:5" x14ac:dyDescent="0.25">
      <c r="A3595">
        <v>5261</v>
      </c>
      <c r="B3595" s="4">
        <v>1</v>
      </c>
      <c r="D3595" s="1">
        <v>3</v>
      </c>
    </row>
    <row r="3596" spans="1:5" x14ac:dyDescent="0.25">
      <c r="A3596">
        <v>5262</v>
      </c>
      <c r="B3596" s="4">
        <v>1</v>
      </c>
      <c r="D3596" s="1">
        <v>3</v>
      </c>
    </row>
    <row r="3597" spans="1:5" x14ac:dyDescent="0.25">
      <c r="A3597">
        <v>5263</v>
      </c>
      <c r="B3597" s="4">
        <v>1</v>
      </c>
      <c r="D3597" s="1">
        <v>3</v>
      </c>
    </row>
    <row r="3598" spans="1:5" x14ac:dyDescent="0.25">
      <c r="A3598">
        <v>5264</v>
      </c>
      <c r="B3598" s="4">
        <v>1</v>
      </c>
      <c r="D3598" s="1">
        <v>3</v>
      </c>
    </row>
    <row r="3599" spans="1:5" x14ac:dyDescent="0.25">
      <c r="A3599">
        <v>5265</v>
      </c>
      <c r="B3599" s="4">
        <v>1</v>
      </c>
      <c r="D3599" s="1">
        <v>3</v>
      </c>
    </row>
    <row r="3600" spans="1:5" x14ac:dyDescent="0.25">
      <c r="A3600">
        <v>5266</v>
      </c>
      <c r="B3600" s="4">
        <v>1</v>
      </c>
      <c r="D3600" s="1">
        <v>3</v>
      </c>
    </row>
    <row r="3601" spans="1:6" x14ac:dyDescent="0.25">
      <c r="A3601">
        <v>5267</v>
      </c>
      <c r="B3601" s="4">
        <v>1</v>
      </c>
      <c r="D3601" s="1">
        <v>3</v>
      </c>
    </row>
    <row r="3602" spans="1:6" x14ac:dyDescent="0.25">
      <c r="A3602">
        <v>5268</v>
      </c>
      <c r="B3602" s="4">
        <v>1</v>
      </c>
      <c r="D3602" s="1">
        <v>3</v>
      </c>
    </row>
    <row r="3603" spans="1:6" x14ac:dyDescent="0.25">
      <c r="A3603">
        <v>5269</v>
      </c>
      <c r="B3603" s="4">
        <v>1</v>
      </c>
      <c r="D3603" s="1">
        <v>3</v>
      </c>
    </row>
    <row r="3604" spans="1:6" x14ac:dyDescent="0.25">
      <c r="A3604">
        <v>5270</v>
      </c>
      <c r="B3604" s="4">
        <v>1</v>
      </c>
      <c r="D3604" s="1">
        <v>3</v>
      </c>
    </row>
    <row r="3605" spans="1:6" x14ac:dyDescent="0.25">
      <c r="A3605">
        <v>5271</v>
      </c>
      <c r="B3605" s="4">
        <v>1</v>
      </c>
      <c r="C3605" s="2">
        <v>2</v>
      </c>
      <c r="D3605" s="1">
        <v>3</v>
      </c>
    </row>
    <row r="3606" spans="1:6" x14ac:dyDescent="0.25">
      <c r="A3606">
        <v>5272</v>
      </c>
      <c r="B3606" s="4">
        <v>1</v>
      </c>
      <c r="C3606" s="2">
        <v>2</v>
      </c>
      <c r="D3606" s="1">
        <v>3</v>
      </c>
    </row>
    <row r="3607" spans="1:6" x14ac:dyDescent="0.25">
      <c r="A3607">
        <v>5273</v>
      </c>
      <c r="C3607" s="2">
        <v>2</v>
      </c>
      <c r="D3607" s="1">
        <v>3</v>
      </c>
    </row>
    <row r="3608" spans="1:6" x14ac:dyDescent="0.25">
      <c r="A3608">
        <v>5274</v>
      </c>
      <c r="C3608" s="2">
        <v>2</v>
      </c>
      <c r="D3608" s="1">
        <v>3</v>
      </c>
    </row>
    <row r="3609" spans="1:6" x14ac:dyDescent="0.25">
      <c r="A3609">
        <v>5275</v>
      </c>
      <c r="C3609" s="2">
        <v>2</v>
      </c>
      <c r="D3609" s="1">
        <v>3</v>
      </c>
    </row>
    <row r="3610" spans="1:6" x14ac:dyDescent="0.25">
      <c r="A3610">
        <v>5276</v>
      </c>
      <c r="C3610" s="2">
        <v>2</v>
      </c>
      <c r="D3610" s="1">
        <v>3</v>
      </c>
    </row>
    <row r="3611" spans="1:6" x14ac:dyDescent="0.25">
      <c r="A3611">
        <v>5277</v>
      </c>
      <c r="C3611" s="2">
        <v>2</v>
      </c>
      <c r="D3611" s="1">
        <v>3</v>
      </c>
    </row>
    <row r="3612" spans="1:6" x14ac:dyDescent="0.25">
      <c r="A3612">
        <v>5278</v>
      </c>
      <c r="C3612" s="2">
        <v>2</v>
      </c>
      <c r="D3612" s="1">
        <v>3</v>
      </c>
    </row>
    <row r="3613" spans="1:6" x14ac:dyDescent="0.25">
      <c r="A3613">
        <v>5279</v>
      </c>
      <c r="C3613" s="2">
        <v>2</v>
      </c>
      <c r="D3613" s="1">
        <v>3</v>
      </c>
    </row>
    <row r="3614" spans="1:6" x14ac:dyDescent="0.25">
      <c r="A3614">
        <v>5280</v>
      </c>
      <c r="F3614" t="s">
        <v>22</v>
      </c>
    </row>
    <row r="3615" spans="1:6" x14ac:dyDescent="0.25">
      <c r="A3615">
        <v>7546</v>
      </c>
    </row>
    <row r="3616" spans="1:6" x14ac:dyDescent="0.25">
      <c r="A3616">
        <v>7547</v>
      </c>
    </row>
    <row r="3617" spans="1:1" x14ac:dyDescent="0.25">
      <c r="A3617">
        <v>7548</v>
      </c>
    </row>
    <row r="3618" spans="1:1" x14ac:dyDescent="0.25">
      <c r="A3618">
        <v>7549</v>
      </c>
    </row>
    <row r="3619" spans="1:1" x14ac:dyDescent="0.25">
      <c r="A3619">
        <v>7550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2017-01-24T19:40:08Z</dcterms:created>
  <dcterms:modified xsi:type="dcterms:W3CDTF">2017-01-24T19:47:10Z</dcterms:modified>
</cp:coreProperties>
</file>