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junchuan/Desktop/BUPT5/电信基础/"/>
    </mc:Choice>
  </mc:AlternateContent>
  <xr:revisionPtr revIDLastSave="0" documentId="13_ncr:1_{E45C1B40-91F2-144C-B954-BABC70A9792D}" xr6:coauthVersionLast="45" xr6:coauthVersionMax="45" xr10:uidLastSave="{00000000-0000-0000-0000-000000000000}"/>
  <bookViews>
    <workbookView xWindow="2740" yWindow="1600" windowWidth="23040" windowHeight="12600" activeTab="2" xr2:uid="{442029EA-7AA1-4B14-A72D-805F4DA293E4}"/>
  </bookViews>
  <sheets>
    <sheet name="Tutorial2-Problem2(b,c)" sheetId="4" r:id="rId1"/>
    <sheet name="Tutorial2-Problem3" sheetId="11" r:id="rId2"/>
    <sheet name="Tutorial2-Problem4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6" l="1"/>
  <c r="D13" i="16"/>
  <c r="C13" i="16"/>
  <c r="E14" i="16"/>
  <c r="D14" i="16"/>
  <c r="C14" i="16"/>
  <c r="B14" i="16"/>
  <c r="B13" i="16"/>
  <c r="B15" i="16"/>
  <c r="E7" i="16"/>
  <c r="E41" i="16" s="1"/>
  <c r="D7" i="16"/>
  <c r="D41" i="16" s="1"/>
  <c r="C7" i="16"/>
  <c r="C8" i="16" s="1"/>
  <c r="B7" i="16"/>
  <c r="B8" i="16" s="1"/>
  <c r="F5" i="16"/>
  <c r="G5" i="16" s="1"/>
  <c r="F4" i="16"/>
  <c r="C25" i="16" s="1"/>
  <c r="C31" i="16" s="1"/>
  <c r="F3" i="16"/>
  <c r="E24" i="16" s="1"/>
  <c r="E30" i="16" s="1"/>
  <c r="C39" i="16" l="1"/>
  <c r="C46" i="16" s="1"/>
  <c r="B40" i="16"/>
  <c r="B47" i="16" s="1"/>
  <c r="E25" i="16"/>
  <c r="E31" i="16" s="1"/>
  <c r="D25" i="16"/>
  <c r="D31" i="16" s="1"/>
  <c r="B39" i="16"/>
  <c r="B46" i="16" s="1"/>
  <c r="B41" i="16"/>
  <c r="B48" i="16" s="1"/>
  <c r="C41" i="16"/>
  <c r="B16" i="16"/>
  <c r="C26" i="16"/>
  <c r="E8" i="16"/>
  <c r="E40" i="16"/>
  <c r="E47" i="16" s="1"/>
  <c r="D8" i="16"/>
  <c r="G3" i="16"/>
  <c r="B24" i="16"/>
  <c r="B30" i="16" s="1"/>
  <c r="B26" i="16"/>
  <c r="B32" i="16" s="1"/>
  <c r="C24" i="16"/>
  <c r="C30" i="16" s="1"/>
  <c r="D39" i="16"/>
  <c r="D46" i="16" s="1"/>
  <c r="D24" i="16"/>
  <c r="D30" i="16" s="1"/>
  <c r="D26" i="16"/>
  <c r="E39" i="16"/>
  <c r="E46" i="16" s="1"/>
  <c r="G4" i="16"/>
  <c r="E26" i="16"/>
  <c r="B25" i="16"/>
  <c r="B31" i="16" s="1"/>
  <c r="C40" i="16"/>
  <c r="C47" i="16" s="1"/>
  <c r="D40" i="16"/>
  <c r="D47" i="16" s="1"/>
  <c r="F8" i="16" l="1"/>
  <c r="G7" i="16"/>
  <c r="B49" i="16"/>
  <c r="B33" i="16"/>
  <c r="K33" i="4"/>
  <c r="H33" i="4"/>
  <c r="C11" i="11"/>
  <c r="C19" i="11" s="1"/>
  <c r="C10" i="11"/>
  <c r="B11" i="11"/>
  <c r="B19" i="11" s="1"/>
  <c r="B10" i="11"/>
  <c r="B18" i="11" s="1"/>
  <c r="B17" i="16" l="1"/>
  <c r="B34" i="16"/>
  <c r="B50" i="16"/>
  <c r="B12" i="11"/>
  <c r="B42" i="11" s="1"/>
  <c r="B48" i="11" s="1"/>
  <c r="D11" i="11"/>
  <c r="B28" i="11" s="1"/>
  <c r="B34" i="11" s="1"/>
  <c r="C12" i="11"/>
  <c r="C43" i="11" s="1"/>
  <c r="C49" i="11" s="1"/>
  <c r="C18" i="11"/>
  <c r="B20" i="11" s="1"/>
  <c r="D10" i="11"/>
  <c r="C27" i="11" s="1"/>
  <c r="C33" i="11" s="1"/>
  <c r="B43" i="11" l="1"/>
  <c r="B49" i="11" s="1"/>
  <c r="E11" i="11"/>
  <c r="B13" i="11"/>
  <c r="C28" i="11"/>
  <c r="C34" i="11" s="1"/>
  <c r="C13" i="11"/>
  <c r="C42" i="11"/>
  <c r="C48" i="11" s="1"/>
  <c r="B27" i="11"/>
  <c r="B33" i="11" s="1"/>
  <c r="E10" i="11"/>
  <c r="K14" i="4"/>
  <c r="K16" i="4"/>
  <c r="K6" i="4"/>
  <c r="K7" i="4" s="1"/>
  <c r="B11" i="4"/>
  <c r="B12" i="4" s="1"/>
  <c r="B27" i="4"/>
  <c r="B5" i="4"/>
  <c r="B17" i="4"/>
  <c r="D13" i="11" l="1"/>
  <c r="B35" i="11"/>
  <c r="B50" i="11"/>
  <c r="E12" i="11"/>
  <c r="B19" i="4"/>
  <c r="B20" i="4" s="1"/>
  <c r="K17" i="4"/>
  <c r="K8" i="4"/>
  <c r="B36" i="11" l="1"/>
  <c r="B51" i="11"/>
  <c r="B21" i="11"/>
</calcChain>
</file>

<file path=xl/sharedStrings.xml><?xml version="1.0" encoding="utf-8"?>
<sst xmlns="http://schemas.openxmlformats.org/spreadsheetml/2006/main" count="156" uniqueCount="52">
  <si>
    <t>x=a</t>
  </si>
  <si>
    <t>x=b</t>
  </si>
  <si>
    <t>x=c</t>
  </si>
  <si>
    <t>x=d</t>
  </si>
  <si>
    <t>y=a</t>
  </si>
  <si>
    <t>y=b</t>
  </si>
  <si>
    <t>y=c</t>
  </si>
  <si>
    <t>Marginal entropy of X, H(X)</t>
  </si>
  <si>
    <t>Marginal entropy of Y, H(Y)</t>
  </si>
  <si>
    <t>Joint Entropy H(X,Y)</t>
  </si>
  <si>
    <t>Mutual Information I(X;Y)</t>
  </si>
  <si>
    <t>C</t>
  </si>
  <si>
    <t>B</t>
  </si>
  <si>
    <t>SNR</t>
  </si>
  <si>
    <t>SNR_dB</t>
  </si>
  <si>
    <t>Calculate required SNR_dB for the given Channel capacity and Bandwidth</t>
  </si>
  <si>
    <t>M_level</t>
  </si>
  <si>
    <t>Nyquist bandwidth</t>
  </si>
  <si>
    <t>Calculate Capacity for the given Bandwidth and SNR_dB</t>
  </si>
  <si>
    <t>Calculate Channel Capacity and M_level for the given SNR_dB and Bandwidth</t>
  </si>
  <si>
    <t>M</t>
  </si>
  <si>
    <t>Calculate the required SNR_dB for the given Channel Capacity and M_level</t>
  </si>
  <si>
    <t>x1</t>
  </si>
  <si>
    <t>x2</t>
  </si>
  <si>
    <t>y1</t>
  </si>
  <si>
    <t>y2</t>
  </si>
  <si>
    <t>H(Y|X)</t>
  </si>
  <si>
    <t>H(X|Y)</t>
  </si>
  <si>
    <t>sum H(Y|X)</t>
  </si>
  <si>
    <t>Marginal distribution for X, P(X)</t>
  </si>
  <si>
    <t>Marginal distribution for Y, P(Y)</t>
  </si>
  <si>
    <t>Marginal probability and the Marginal Entropy of X and Y and calculation given the joint probability P(X,Y)</t>
  </si>
  <si>
    <t>Joint Entropy H(X,Y) and Mutual Informaiton Calculation I(X;Y)</t>
  </si>
  <si>
    <t>Conditional Probability Distribution P(Y|X)</t>
  </si>
  <si>
    <t>Y\X</t>
  </si>
  <si>
    <t>sum H(X|Y)</t>
  </si>
  <si>
    <t>Mutual information I(X;Y)=H(X)-H(X|Y)</t>
  </si>
  <si>
    <t>Mutual information H(X;Y)=H(Y)-H(Y|X)</t>
  </si>
  <si>
    <t>Marginal distribution for X, P(Xi)</t>
  </si>
  <si>
    <t>Marginal distribution for Y, P(Yj)</t>
  </si>
  <si>
    <t>Yj\Xi</t>
  </si>
  <si>
    <t>Entropy of Conditional Probability Distribution P(Y|X)</t>
  </si>
  <si>
    <t>Conditional Probability Distribution P(X|Y)</t>
  </si>
  <si>
    <t>Entropy of Conditional Probability Distribution P(X|Y)</t>
  </si>
  <si>
    <t>Given below are the P(X) and P(Y|X)</t>
  </si>
  <si>
    <t>P(X)</t>
  </si>
  <si>
    <t>SQNR</t>
  </si>
  <si>
    <t>SQNR_dB</t>
  </si>
  <si>
    <t>Other Methods of Calculating I(X:Y)</t>
  </si>
  <si>
    <t>Method 1</t>
  </si>
  <si>
    <t>Method 2</t>
  </si>
  <si>
    <t>Method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</si>
</sst>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???/???"/>
    <numFmt numFmtId="177" formatCode="0.0000000"/>
    <numFmt numFmtId="178" formatCode="0.0000"/>
  </numFmts>
  <fonts count="5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wrapText="1"/>
    </xf>
    <xf numFmtId="0" fontId="1" fillId="0" borderId="0" xfId="0" applyFont="1"/>
    <xf numFmtId="176" fontId="1" fillId="2" borderId="1" xfId="0" applyNumberFormat="1" applyFont="1" applyFill="1" applyBorder="1"/>
    <xf numFmtId="176" fontId="1" fillId="0" borderId="1" xfId="0" applyNumberFormat="1" applyFont="1" applyBorder="1"/>
    <xf numFmtId="176" fontId="1" fillId="5" borderId="1" xfId="0" applyNumberFormat="1" applyFont="1" applyFill="1" applyBorder="1"/>
    <xf numFmtId="176" fontId="1" fillId="2" borderId="1" xfId="0" applyNumberFormat="1" applyFont="1" applyFill="1" applyBorder="1" applyAlignment="1">
      <alignment horizontal="center" vertical="center"/>
    </xf>
    <xf numFmtId="176" fontId="1" fillId="5" borderId="4" xfId="0" applyNumberFormat="1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77" fontId="0" fillId="0" borderId="0" xfId="0" applyNumberFormat="1"/>
    <xf numFmtId="178" fontId="0" fillId="0" borderId="0" xfId="0" applyNumberFormat="1"/>
    <xf numFmtId="2" fontId="0" fillId="0" borderId="0" xfId="0" applyNumberFormat="1"/>
    <xf numFmtId="0" fontId="1" fillId="0" borderId="1" xfId="0" applyNumberFormat="1" applyFont="1" applyBorder="1"/>
    <xf numFmtId="176" fontId="1" fillId="0" borderId="0" xfId="0" applyNumberFormat="1" applyFont="1"/>
    <xf numFmtId="0" fontId="1" fillId="0" borderId="0" xfId="0" applyFont="1" applyBorder="1"/>
    <xf numFmtId="176" fontId="1" fillId="2" borderId="1" xfId="0" applyNumberFormat="1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Border="1" applyAlignment="1">
      <alignment horizontal="left" wrapText="1"/>
    </xf>
    <xf numFmtId="176" fontId="1" fillId="0" borderId="0" xfId="0" applyNumberFormat="1" applyFont="1" applyBorder="1"/>
    <xf numFmtId="0" fontId="1" fillId="6" borderId="1" xfId="0" applyFont="1" applyFill="1" applyBorder="1" applyAlignment="1">
      <alignment wrapText="1"/>
    </xf>
    <xf numFmtId="176" fontId="1" fillId="6" borderId="1" xfId="0" applyNumberFormat="1" applyFont="1" applyFill="1" applyBorder="1"/>
    <xf numFmtId="176" fontId="1" fillId="6" borderId="3" xfId="0" applyNumberFormat="1" applyFont="1" applyFill="1" applyBorder="1"/>
    <xf numFmtId="0" fontId="1" fillId="0" borderId="7" xfId="0" applyFont="1" applyBorder="1"/>
    <xf numFmtId="0" fontId="1" fillId="0" borderId="0" xfId="0" applyFont="1" applyFill="1" applyBorder="1"/>
    <xf numFmtId="176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2" fontId="1" fillId="6" borderId="2" xfId="0" applyNumberFormat="1" applyFont="1" applyFill="1" applyBorder="1"/>
    <xf numFmtId="2" fontId="1" fillId="5" borderId="2" xfId="0" applyNumberFormat="1" applyFont="1" applyFill="1" applyBorder="1"/>
    <xf numFmtId="2" fontId="1" fillId="4" borderId="1" xfId="0" applyNumberFormat="1" applyFont="1" applyFill="1" applyBorder="1"/>
    <xf numFmtId="0" fontId="2" fillId="0" borderId="0" xfId="0" applyFont="1"/>
    <xf numFmtId="0" fontId="3" fillId="0" borderId="0" xfId="0" applyFont="1" applyBorder="1" applyAlignment="1">
      <alignment horizontal="left"/>
    </xf>
    <xf numFmtId="176" fontId="3" fillId="0" borderId="0" xfId="0" applyNumberFormat="1" applyFont="1" applyBorder="1" applyAlignment="1"/>
    <xf numFmtId="0" fontId="3" fillId="0" borderId="0" xfId="0" applyFont="1" applyBorder="1" applyAlignment="1"/>
    <xf numFmtId="176" fontId="3" fillId="0" borderId="0" xfId="0" applyNumberFormat="1" applyFont="1" applyAlignment="1"/>
    <xf numFmtId="0" fontId="3" fillId="0" borderId="0" xfId="0" applyFont="1" applyAlignment="1"/>
    <xf numFmtId="2" fontId="1" fillId="0" borderId="1" xfId="0" applyNumberFormat="1" applyFont="1" applyBorder="1"/>
    <xf numFmtId="0" fontId="1" fillId="0" borderId="0" xfId="0" applyNumberFormat="1" applyFont="1" applyFill="1"/>
    <xf numFmtId="2" fontId="1" fillId="6" borderId="1" xfId="0" applyNumberFormat="1" applyFont="1" applyFill="1" applyBorder="1"/>
    <xf numFmtId="2" fontId="1" fillId="5" borderId="1" xfId="0" applyNumberFormat="1" applyFont="1" applyFill="1" applyBorder="1"/>
    <xf numFmtId="2" fontId="1" fillId="2" borderId="1" xfId="0" applyNumberFormat="1" applyFont="1" applyFill="1" applyBorder="1"/>
    <xf numFmtId="4" fontId="1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18143</xdr:colOff>
      <xdr:row>3</xdr:row>
      <xdr:rowOff>382288</xdr:rowOff>
    </xdr:from>
    <xdr:to>
      <xdr:col>13</xdr:col>
      <xdr:colOff>108857</xdr:colOff>
      <xdr:row>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38C0A0-F97C-413E-B20F-7FB28975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3214" y="1743002"/>
          <a:ext cx="2521857" cy="842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18143</xdr:colOff>
      <xdr:row>1</xdr:row>
      <xdr:rowOff>317911</xdr:rowOff>
    </xdr:from>
    <xdr:to>
      <xdr:col>13</xdr:col>
      <xdr:colOff>408215</xdr:colOff>
      <xdr:row>3</xdr:row>
      <xdr:rowOff>208642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A1EBE5-F4DF-4144-AFAA-9F32E1067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3214" y="671697"/>
          <a:ext cx="2821215" cy="897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54429</xdr:colOff>
      <xdr:row>6</xdr:row>
      <xdr:rowOff>65619</xdr:rowOff>
    </xdr:from>
    <xdr:to>
      <xdr:col>15</xdr:col>
      <xdr:colOff>371928</xdr:colOff>
      <xdr:row>8</xdr:row>
      <xdr:rowOff>136072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099405E-83AA-4EB9-AD19-72DBD77A9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650976"/>
          <a:ext cx="3964214" cy="886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54429</xdr:colOff>
      <xdr:row>9</xdr:row>
      <xdr:rowOff>15805</xdr:rowOff>
    </xdr:from>
    <xdr:to>
      <xdr:col>15</xdr:col>
      <xdr:colOff>598714</xdr:colOff>
      <xdr:row>12</xdr:row>
      <xdr:rowOff>181429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AEBD6B-4F86-4A68-AA8D-B7CCBDBD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617162"/>
          <a:ext cx="4191000" cy="963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81642</xdr:colOff>
      <xdr:row>12</xdr:row>
      <xdr:rowOff>326573</xdr:rowOff>
    </xdr:from>
    <xdr:to>
      <xdr:col>18</xdr:col>
      <xdr:colOff>154218</xdr:colOff>
      <xdr:row>15</xdr:row>
      <xdr:rowOff>45358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6F529DB-E559-4F50-BE1F-1B9DE8ACF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6713" y="4726216"/>
          <a:ext cx="5687791" cy="94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145143</xdr:colOff>
      <xdr:row>15</xdr:row>
      <xdr:rowOff>252929</xdr:rowOff>
    </xdr:from>
    <xdr:to>
      <xdr:col>22</xdr:col>
      <xdr:colOff>286437</xdr:colOff>
      <xdr:row>16</xdr:row>
      <xdr:rowOff>272142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1446D8-AD2F-4D3C-81DC-08F9E69F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2429" y="5768358"/>
          <a:ext cx="8795437" cy="454641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94F4-6AAB-4D18-8E0A-44047BA73FF1}">
  <dimension ref="A2:K34"/>
  <sheetViews>
    <sheetView topLeftCell="A25" workbookViewId="0">
      <selection activeCell="B9" sqref="B9"/>
    </sheetView>
  </sheetViews>
  <sheetFormatPr baseColWidth="10" defaultColWidth="8.83203125" defaultRowHeight="15"/>
  <cols>
    <col min="1" max="1" width="12.33203125" customWidth="1"/>
    <col min="2" max="2" width="18.83203125" customWidth="1"/>
    <col min="11" max="11" width="17.5" customWidth="1"/>
  </cols>
  <sheetData>
    <row r="2" spans="1:11">
      <c r="A2" t="s">
        <v>17</v>
      </c>
      <c r="J2" t="s">
        <v>21</v>
      </c>
    </row>
    <row r="3" spans="1:11">
      <c r="A3" t="s">
        <v>12</v>
      </c>
      <c r="B3">
        <v>666.67</v>
      </c>
    </row>
    <row r="4" spans="1:11">
      <c r="A4" t="s">
        <v>16</v>
      </c>
      <c r="B4">
        <v>2</v>
      </c>
      <c r="J4" t="s">
        <v>16</v>
      </c>
      <c r="K4">
        <v>4</v>
      </c>
    </row>
    <row r="5" spans="1:11">
      <c r="A5" t="s">
        <v>11</v>
      </c>
      <c r="B5">
        <f>2*B3*LOG(B4,2)</f>
        <v>1333.34</v>
      </c>
      <c r="J5" t="s">
        <v>11</v>
      </c>
      <c r="K5">
        <v>280000</v>
      </c>
    </row>
    <row r="6" spans="1:11">
      <c r="J6" t="s">
        <v>12</v>
      </c>
      <c r="K6" s="19">
        <f>(K5/2)/LOG(K4,2)</f>
        <v>70000</v>
      </c>
    </row>
    <row r="7" spans="1:11">
      <c r="J7" t="s">
        <v>13</v>
      </c>
      <c r="K7">
        <f>POWER(2, K5/K6)-1</f>
        <v>15</v>
      </c>
    </row>
    <row r="8" spans="1:11">
      <c r="A8" t="s">
        <v>15</v>
      </c>
      <c r="J8" t="s">
        <v>14</v>
      </c>
      <c r="K8" s="18">
        <f>10*LOG10(K7)</f>
        <v>11.760912590556813</v>
      </c>
    </row>
    <row r="9" spans="1:11">
      <c r="A9" t="s">
        <v>11</v>
      </c>
      <c r="B9">
        <v>4000</v>
      </c>
    </row>
    <row r="10" spans="1:11">
      <c r="A10" t="s">
        <v>12</v>
      </c>
      <c r="B10">
        <v>666.67</v>
      </c>
    </row>
    <row r="11" spans="1:11">
      <c r="A11" t="s">
        <v>13</v>
      </c>
      <c r="B11">
        <f>POWER(2, B9/B10)-1</f>
        <v>62.998669177904297</v>
      </c>
    </row>
    <row r="12" spans="1:11">
      <c r="A12" t="s">
        <v>14</v>
      </c>
      <c r="B12">
        <f>10*LOG10(B11)</f>
        <v>17.993313752504516</v>
      </c>
      <c r="J12" t="s">
        <v>16</v>
      </c>
      <c r="K12">
        <v>2</v>
      </c>
    </row>
    <row r="13" spans="1:11">
      <c r="J13" t="s">
        <v>12</v>
      </c>
      <c r="K13">
        <v>666.67</v>
      </c>
    </row>
    <row r="14" spans="1:11">
      <c r="J14" t="s">
        <v>11</v>
      </c>
      <c r="K14">
        <f>2*K13*LOG(K12,2)</f>
        <v>1333.34</v>
      </c>
    </row>
    <row r="15" spans="1:11">
      <c r="A15" t="s">
        <v>19</v>
      </c>
      <c r="J15" t="s">
        <v>14</v>
      </c>
      <c r="K15">
        <v>8</v>
      </c>
    </row>
    <row r="16" spans="1:11">
      <c r="A16" t="s">
        <v>14</v>
      </c>
      <c r="B16">
        <v>19</v>
      </c>
      <c r="J16" t="s">
        <v>13</v>
      </c>
      <c r="K16" s="17">
        <f>POWER(10,K15/10)</f>
        <v>6.3095734448019343</v>
      </c>
    </row>
    <row r="17" spans="1:11">
      <c r="A17" t="s">
        <v>13</v>
      </c>
      <c r="B17" s="17">
        <f>POWER(10,B16/10)</f>
        <v>79.432823472428197</v>
      </c>
      <c r="J17" t="s">
        <v>11</v>
      </c>
      <c r="K17">
        <f>K13*LOG(1+K16,2)</f>
        <v>1913.201045404254</v>
      </c>
    </row>
    <row r="18" spans="1:11">
      <c r="A18" t="s">
        <v>12</v>
      </c>
      <c r="B18">
        <v>20000</v>
      </c>
    </row>
    <row r="19" spans="1:11">
      <c r="A19" t="s">
        <v>11</v>
      </c>
      <c r="B19">
        <f>B18*LOG(1+B17,2)</f>
        <v>126594.24918883822</v>
      </c>
    </row>
    <row r="20" spans="1:11">
      <c r="A20" t="s">
        <v>16</v>
      </c>
      <c r="B20" s="18">
        <f>POWER(2,B19/(2*B18))</f>
        <v>8.9684348396154512</v>
      </c>
    </row>
    <row r="23" spans="1:11">
      <c r="A23" t="s">
        <v>18</v>
      </c>
    </row>
    <row r="25" spans="1:11">
      <c r="A25" t="s">
        <v>12</v>
      </c>
      <c r="B25">
        <v>500000</v>
      </c>
    </row>
    <row r="26" spans="1:11">
      <c r="A26" t="s">
        <v>11</v>
      </c>
      <c r="B26">
        <v>8000000</v>
      </c>
    </row>
    <row r="27" spans="1:11">
      <c r="A27" t="s">
        <v>20</v>
      </c>
      <c r="B27">
        <f>POWER(2,B26/(2*B25))</f>
        <v>256</v>
      </c>
    </row>
    <row r="32" spans="1:11">
      <c r="G32" t="s">
        <v>46</v>
      </c>
      <c r="H32">
        <v>10</v>
      </c>
      <c r="J32" t="s">
        <v>14</v>
      </c>
      <c r="K32">
        <v>20</v>
      </c>
    </row>
    <row r="33" spans="1:11">
      <c r="G33" t="s">
        <v>47</v>
      </c>
      <c r="H33">
        <f>20*LOG10(H32)</f>
        <v>20</v>
      </c>
      <c r="J33" t="s">
        <v>13</v>
      </c>
      <c r="K33" s="17">
        <f>POWER(10,K32/20)</f>
        <v>10</v>
      </c>
    </row>
    <row r="34" spans="1:11">
      <c r="A34" s="34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61CD-D15E-40EE-8982-97992FCD05B9}">
  <dimension ref="A1:K51"/>
  <sheetViews>
    <sheetView topLeftCell="A14" zoomScale="150" zoomScaleNormal="70" workbookViewId="0">
      <selection activeCell="E36" sqref="E36"/>
    </sheetView>
  </sheetViews>
  <sheetFormatPr baseColWidth="10" defaultColWidth="8.6640625" defaultRowHeight="16"/>
  <cols>
    <col min="1" max="5" width="12.6640625" style="5" customWidth="1"/>
    <col min="6" max="9" width="8.6640625" style="5"/>
    <col min="10" max="10" width="10.1640625" style="5" customWidth="1"/>
    <col min="11" max="11" width="10.6640625" style="5" bestFit="1" customWidth="1"/>
    <col min="12" max="16384" width="8.6640625" style="5"/>
  </cols>
  <sheetData>
    <row r="1" spans="1:11">
      <c r="A1" s="5" t="s">
        <v>44</v>
      </c>
    </row>
    <row r="2" spans="1:11">
      <c r="A2" s="5" t="s">
        <v>45</v>
      </c>
      <c r="B2" s="21">
        <v>0.33333333333333331</v>
      </c>
      <c r="C2" s="21">
        <v>0.66666666666666663</v>
      </c>
    </row>
    <row r="3" spans="1:11" ht="17">
      <c r="A3" s="1" t="s">
        <v>34</v>
      </c>
      <c r="B3" s="2" t="s">
        <v>22</v>
      </c>
      <c r="C3" s="2" t="s">
        <v>23</v>
      </c>
      <c r="K3" s="21"/>
    </row>
    <row r="4" spans="1:11">
      <c r="A4" s="2" t="s">
        <v>24</v>
      </c>
      <c r="B4" s="6">
        <v>0.66666666666666663</v>
      </c>
      <c r="C4" s="6">
        <v>0.1</v>
      </c>
    </row>
    <row r="5" spans="1:11">
      <c r="A5" s="2" t="s">
        <v>25</v>
      </c>
      <c r="B5" s="6">
        <v>0.33333333333333331</v>
      </c>
      <c r="C5" s="6">
        <v>0.9</v>
      </c>
    </row>
    <row r="8" spans="1:11" ht="27.5" customHeight="1">
      <c r="A8" s="5" t="s">
        <v>31</v>
      </c>
    </row>
    <row r="9" spans="1:11" ht="47" customHeight="1">
      <c r="A9" s="1" t="s">
        <v>34</v>
      </c>
      <c r="B9" s="2" t="s">
        <v>22</v>
      </c>
      <c r="C9" s="2" t="s">
        <v>23</v>
      </c>
      <c r="D9" s="3" t="s">
        <v>30</v>
      </c>
      <c r="E9" s="4" t="s">
        <v>8</v>
      </c>
    </row>
    <row r="10" spans="1:11" ht="32" customHeight="1">
      <c r="A10" s="2" t="s">
        <v>24</v>
      </c>
      <c r="B10" s="6">
        <f>B2*B4</f>
        <v>0.22222222222222221</v>
      </c>
      <c r="C10" s="6">
        <f>C2*C4</f>
        <v>6.6666666666666666E-2</v>
      </c>
      <c r="D10" s="7">
        <f>SUM(B10:C10)</f>
        <v>0.28888888888888886</v>
      </c>
      <c r="E10" s="47">
        <f>-D10*LOG(D10,2)</f>
        <v>0.51751942036559051</v>
      </c>
      <c r="J10" s="21"/>
    </row>
    <row r="11" spans="1:11" ht="32" customHeight="1" thickBot="1">
      <c r="A11" s="2" t="s">
        <v>25</v>
      </c>
      <c r="B11" s="6">
        <f>B2*B5</f>
        <v>0.1111111111111111</v>
      </c>
      <c r="C11" s="6">
        <f>C2*C5</f>
        <v>0.6</v>
      </c>
      <c r="D11" s="7">
        <f>SUM(B11:C11)</f>
        <v>0.71111111111111103</v>
      </c>
      <c r="E11" s="47">
        <f>-D11*LOG(D11,2)</f>
        <v>0.34976220183443546</v>
      </c>
      <c r="J11" s="21"/>
    </row>
    <row r="12" spans="1:11" ht="52" customHeight="1" thickBot="1">
      <c r="A12" s="3" t="s">
        <v>29</v>
      </c>
      <c r="B12" s="7">
        <f>SUM(B10:B11)</f>
        <v>0.33333333333333331</v>
      </c>
      <c r="C12" s="7">
        <f>SUM(C10:C11)</f>
        <v>0.66666666666666663</v>
      </c>
      <c r="D12" s="11"/>
      <c r="E12" s="36">
        <f>SUM(E10:E11)</f>
        <v>0.86728162220002591</v>
      </c>
    </row>
    <row r="13" spans="1:11" ht="47" customHeight="1" thickBot="1">
      <c r="A13" s="27" t="s">
        <v>7</v>
      </c>
      <c r="B13" s="46">
        <f>-B12*LOG(B12,2)</f>
        <v>0.52832083357371873</v>
      </c>
      <c r="C13" s="46">
        <f>-C12*LOG(C12,2)</f>
        <v>0.38997500048077083</v>
      </c>
      <c r="D13" s="35">
        <f>SUM(B13:C13)</f>
        <v>0.91829583405448956</v>
      </c>
      <c r="E13" s="12"/>
    </row>
    <row r="14" spans="1:11" ht="15" customHeight="1"/>
    <row r="15" spans="1:11" ht="15" customHeight="1">
      <c r="A15" s="38" t="s">
        <v>49</v>
      </c>
    </row>
    <row r="16" spans="1:11" ht="22.5" customHeight="1">
      <c r="A16" s="5" t="s">
        <v>32</v>
      </c>
    </row>
    <row r="17" spans="1:5" ht="24.5" customHeight="1">
      <c r="A17" s="1" t="s">
        <v>34</v>
      </c>
      <c r="B17" s="2" t="s">
        <v>22</v>
      </c>
      <c r="C17" s="2" t="s">
        <v>23</v>
      </c>
    </row>
    <row r="18" spans="1:5" ht="32" customHeight="1">
      <c r="A18" s="2" t="s">
        <v>24</v>
      </c>
      <c r="B18" s="44">
        <f>-B10*LOG(B10,2)</f>
        <v>0.48220555587606945</v>
      </c>
      <c r="C18" s="44">
        <f t="shared" ref="C18" si="0">-C10*LOG(C10,2)</f>
        <v>0.26045937304056793</v>
      </c>
    </row>
    <row r="19" spans="1:5" ht="32" customHeight="1">
      <c r="A19" s="2" t="s">
        <v>25</v>
      </c>
      <c r="B19" s="44">
        <f>-B11*LOG(B11,2)</f>
        <v>0.3522138890491458</v>
      </c>
      <c r="C19" s="44">
        <f>-C11*LOG(C11,2)</f>
        <v>0.44217935649972373</v>
      </c>
    </row>
    <row r="20" spans="1:5" ht="34">
      <c r="A20" s="13" t="s">
        <v>9</v>
      </c>
      <c r="B20" s="44">
        <f>SUM(B18:C19)</f>
        <v>1.537058174465507</v>
      </c>
    </row>
    <row r="21" spans="1:5" ht="51">
      <c r="A21" s="14" t="s">
        <v>10</v>
      </c>
      <c r="B21" s="37">
        <f>D13+E12-B20</f>
        <v>0.24851928178900851</v>
      </c>
      <c r="C21" s="33"/>
      <c r="D21" s="45"/>
    </row>
    <row r="24" spans="1:5">
      <c r="A24" s="38" t="s">
        <v>50</v>
      </c>
    </row>
    <row r="25" spans="1:5">
      <c r="A25" s="5" t="s">
        <v>42</v>
      </c>
    </row>
    <row r="26" spans="1:5" ht="17">
      <c r="A26" s="1" t="s">
        <v>34</v>
      </c>
      <c r="B26" s="2" t="s">
        <v>22</v>
      </c>
      <c r="C26" s="2" t="s">
        <v>23</v>
      </c>
      <c r="D26" s="25"/>
    </row>
    <row r="27" spans="1:5">
      <c r="A27" s="2" t="s">
        <v>24</v>
      </c>
      <c r="B27" s="48">
        <f>B10/D10</f>
        <v>0.76923076923076927</v>
      </c>
      <c r="C27" s="48">
        <f>C10/D10</f>
        <v>0.23076923076923078</v>
      </c>
      <c r="D27" s="26"/>
    </row>
    <row r="28" spans="1:5">
      <c r="A28" s="2" t="s">
        <v>25</v>
      </c>
      <c r="B28" s="48">
        <f>B11/D11</f>
        <v>0.15625</v>
      </c>
      <c r="C28" s="48">
        <f>C11/D11</f>
        <v>0.84375000000000011</v>
      </c>
      <c r="D28" s="26"/>
    </row>
    <row r="29" spans="1:5" s="31" customFormat="1">
      <c r="B29" s="32"/>
      <c r="C29" s="32"/>
      <c r="D29" s="32"/>
    </row>
    <row r="30" spans="1:5">
      <c r="A30" s="25"/>
      <c r="B30" s="26"/>
      <c r="C30" s="26"/>
      <c r="D30" s="22"/>
      <c r="E30" s="21"/>
    </row>
    <row r="31" spans="1:5">
      <c r="A31" s="30" t="s">
        <v>43</v>
      </c>
      <c r="B31" s="30"/>
      <c r="C31" s="30"/>
      <c r="D31" s="22"/>
    </row>
    <row r="32" spans="1:5" ht="17">
      <c r="A32" s="1" t="s">
        <v>26</v>
      </c>
      <c r="B32" s="2" t="s">
        <v>0</v>
      </c>
      <c r="C32" s="2" t="s">
        <v>1</v>
      </c>
      <c r="D32" s="25"/>
    </row>
    <row r="33" spans="1:6">
      <c r="A33" s="2" t="s">
        <v>24</v>
      </c>
      <c r="B33" s="48">
        <f>-B10*LOG(B27,2)</f>
        <v>8.4113694056384386E-2</v>
      </c>
      <c r="C33" s="48">
        <f>-C10*LOG(C27,2)</f>
        <v>0.1410318144946624</v>
      </c>
      <c r="D33" s="26"/>
    </row>
    <row r="34" spans="1:6">
      <c r="A34" s="2" t="s">
        <v>25</v>
      </c>
      <c r="B34" s="48">
        <f>-B11*LOG(B28,2)</f>
        <v>0.29756354501251531</v>
      </c>
      <c r="C34" s="48">
        <f>-C11*LOG(C28,2)</f>
        <v>0.14706749870191876</v>
      </c>
      <c r="D34" s="26"/>
    </row>
    <row r="35" spans="1:6" ht="17">
      <c r="A35" s="3" t="s">
        <v>35</v>
      </c>
      <c r="B35" s="44">
        <f>SUM(B33:C34)</f>
        <v>0.66977655226548083</v>
      </c>
      <c r="C35" s="7"/>
      <c r="D35" s="22"/>
    </row>
    <row r="36" spans="1:6" ht="68">
      <c r="A36" s="14" t="s">
        <v>36</v>
      </c>
      <c r="B36" s="37">
        <f>D13-B35</f>
        <v>0.24851928178900873</v>
      </c>
    </row>
    <row r="39" spans="1:6">
      <c r="A39" s="38" t="s">
        <v>51</v>
      </c>
    </row>
    <row r="40" spans="1:6">
      <c r="A40" s="5" t="s">
        <v>33</v>
      </c>
    </row>
    <row r="41" spans="1:6" ht="17">
      <c r="A41" s="1" t="s">
        <v>34</v>
      </c>
      <c r="B41" s="2" t="s">
        <v>22</v>
      </c>
      <c r="C41" s="2" t="s">
        <v>23</v>
      </c>
      <c r="D41" s="25"/>
    </row>
    <row r="42" spans="1:6">
      <c r="A42" s="2" t="s">
        <v>24</v>
      </c>
      <c r="B42" s="6">
        <f>B10/B12</f>
        <v>0.66666666666666663</v>
      </c>
      <c r="C42" s="6">
        <f>C10/C12</f>
        <v>0.1</v>
      </c>
      <c r="D42" s="26"/>
    </row>
    <row r="43" spans="1:6">
      <c r="A43" s="2" t="s">
        <v>25</v>
      </c>
      <c r="B43" s="6">
        <f>B11/B12</f>
        <v>0.33333333333333331</v>
      </c>
      <c r="C43" s="6">
        <f>C11/C12</f>
        <v>0.9</v>
      </c>
      <c r="D43" s="26"/>
    </row>
    <row r="44" spans="1:6" s="31" customFormat="1">
      <c r="B44" s="32"/>
      <c r="C44" s="32"/>
      <c r="D44" s="32"/>
    </row>
    <row r="45" spans="1:6">
      <c r="A45" s="25"/>
      <c r="B45" s="26"/>
      <c r="C45" s="26"/>
      <c r="D45" s="22"/>
      <c r="E45" s="21"/>
    </row>
    <row r="46" spans="1:6">
      <c r="A46" s="5" t="s">
        <v>41</v>
      </c>
      <c r="F46" s="22"/>
    </row>
    <row r="47" spans="1:6" ht="17">
      <c r="A47" s="1" t="s">
        <v>27</v>
      </c>
      <c r="B47" s="2" t="s">
        <v>22</v>
      </c>
      <c r="C47" s="2" t="s">
        <v>23</v>
      </c>
      <c r="D47" s="25"/>
    </row>
    <row r="48" spans="1:6">
      <c r="A48" s="2" t="s">
        <v>24</v>
      </c>
      <c r="B48" s="49">
        <f>-B10*LOG(B42,2)</f>
        <v>0.12999166682692362</v>
      </c>
      <c r="C48" s="49">
        <f>-C10*LOG(C42,2)</f>
        <v>0.22146187299249082</v>
      </c>
      <c r="D48" s="26"/>
    </row>
    <row r="49" spans="1:4">
      <c r="A49" s="2" t="s">
        <v>25</v>
      </c>
      <c r="B49" s="49">
        <f>-B11*LOG(B43,2)</f>
        <v>0.1761069445245729</v>
      </c>
      <c r="C49" s="49">
        <f>-C11*LOG(C43,2)</f>
        <v>9.1201856067029977E-2</v>
      </c>
      <c r="D49" s="26"/>
    </row>
    <row r="50" spans="1:4" ht="17">
      <c r="A50" s="3" t="s">
        <v>28</v>
      </c>
      <c r="B50" s="44">
        <f>SUM(B48:C49)</f>
        <v>0.6187623404110173</v>
      </c>
      <c r="C50" s="7"/>
      <c r="D50" s="22"/>
    </row>
    <row r="51" spans="1:4" ht="68">
      <c r="A51" s="14" t="s">
        <v>37</v>
      </c>
      <c r="B51" s="37">
        <f>E12-B50</f>
        <v>0.24851928178900862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6B70-BD37-4266-A8B5-FDA839563FD3}">
  <dimension ref="A1:Q50"/>
  <sheetViews>
    <sheetView tabSelected="1" zoomScale="70" zoomScaleNormal="70" workbookViewId="0">
      <selection activeCell="T9" sqref="T9"/>
    </sheetView>
  </sheetViews>
  <sheetFormatPr baseColWidth="10" defaultColWidth="8.6640625" defaultRowHeight="16"/>
  <cols>
    <col min="1" max="7" width="12.6640625" style="5" customWidth="1"/>
    <col min="8" max="16" width="8.6640625" style="5"/>
    <col min="17" max="17" width="10.6640625" style="5" bestFit="1" customWidth="1"/>
    <col min="18" max="16384" width="8.6640625" style="5"/>
  </cols>
  <sheetData>
    <row r="1" spans="1:17" ht="27.5" customHeight="1">
      <c r="A1" s="5" t="s">
        <v>31</v>
      </c>
    </row>
    <row r="2" spans="1:17" ht="47" customHeight="1">
      <c r="A2" s="1" t="s">
        <v>40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39</v>
      </c>
      <c r="G2" s="4" t="s">
        <v>8</v>
      </c>
      <c r="J2"/>
      <c r="Q2" s="21"/>
    </row>
    <row r="3" spans="1:17" ht="32" customHeight="1">
      <c r="A3" s="2" t="s">
        <v>4</v>
      </c>
      <c r="B3" s="6">
        <v>0.125</v>
      </c>
      <c r="C3" s="6">
        <v>6.25E-2</v>
      </c>
      <c r="D3" s="6">
        <v>3.125E-2</v>
      </c>
      <c r="E3" s="6">
        <v>3.125E-2</v>
      </c>
      <c r="F3" s="7">
        <f>SUM(B3:E3)</f>
        <v>0.25</v>
      </c>
      <c r="G3" s="8">
        <f>-F3*LOG(F3,2)</f>
        <v>0.5</v>
      </c>
    </row>
    <row r="4" spans="1:17" ht="32" customHeight="1">
      <c r="A4" s="2" t="s">
        <v>5</v>
      </c>
      <c r="B4" s="6">
        <v>9.375E-2</v>
      </c>
      <c r="C4" s="6">
        <v>0.1875</v>
      </c>
      <c r="D4" s="6">
        <v>9.375E-2</v>
      </c>
      <c r="E4" s="6">
        <v>9.375E-2</v>
      </c>
      <c r="F4" s="7">
        <f>SUM(B4:E4)</f>
        <v>0.46875</v>
      </c>
      <c r="G4" s="8">
        <f>-F4*LOG(F4,2)</f>
        <v>0.512395033308507</v>
      </c>
    </row>
    <row r="5" spans="1:17" ht="32" customHeight="1">
      <c r="A5" s="2" t="s">
        <v>6</v>
      </c>
      <c r="B5" s="6">
        <v>0.28125</v>
      </c>
      <c r="C5" s="6">
        <v>0</v>
      </c>
      <c r="D5" s="6">
        <v>0</v>
      </c>
      <c r="E5" s="9">
        <v>0</v>
      </c>
      <c r="F5" s="7">
        <f>SUM(B5:E5)</f>
        <v>0.28125</v>
      </c>
      <c r="G5" s="8">
        <f>-F5*LOG(F5,2)</f>
        <v>0.51470859334434971</v>
      </c>
      <c r="K5"/>
      <c r="M5"/>
    </row>
    <row r="6" spans="1:17" ht="32" customHeight="1" thickBot="1">
      <c r="A6" s="2"/>
      <c r="B6" s="6"/>
      <c r="C6" s="6"/>
      <c r="D6" s="6"/>
      <c r="E6" s="9"/>
      <c r="F6" s="7"/>
      <c r="G6" s="10"/>
      <c r="Q6"/>
    </row>
    <row r="7" spans="1:17" ht="32" customHeight="1" thickBot="1">
      <c r="A7" s="3" t="s">
        <v>38</v>
      </c>
      <c r="B7" s="7">
        <f>SUM(B3:B6)</f>
        <v>0.5</v>
      </c>
      <c r="C7" s="7">
        <f>SUM(C3:C6)</f>
        <v>0.25</v>
      </c>
      <c r="D7" s="7">
        <f>SUM(D3:D6)</f>
        <v>0.125</v>
      </c>
      <c r="E7" s="7">
        <f>SUM(E3:E6)</f>
        <v>0.125</v>
      </c>
      <c r="F7" s="11"/>
      <c r="G7" s="36">
        <f>SUM(G3:G6)</f>
        <v>1.5271036266528566</v>
      </c>
    </row>
    <row r="8" spans="1:17" ht="32" customHeight="1" thickBot="1">
      <c r="A8" s="27" t="s">
        <v>7</v>
      </c>
      <c r="B8" s="28">
        <f>-B7*LOG(B7,2)</f>
        <v>0.5</v>
      </c>
      <c r="C8" s="28">
        <f>-C7*LOG(C7,2)</f>
        <v>0.5</v>
      </c>
      <c r="D8" s="28">
        <f>-D7*LOG(D7,2)</f>
        <v>0.375</v>
      </c>
      <c r="E8" s="29">
        <f>-E7*LOG(E7,2)</f>
        <v>0.375</v>
      </c>
      <c r="F8" s="35">
        <f>SUM(B8:E8)</f>
        <v>1.75</v>
      </c>
      <c r="G8" s="12"/>
    </row>
    <row r="9" spans="1:17" s="31" customFormat="1">
      <c r="B9" s="32"/>
      <c r="C9" s="32"/>
      <c r="D9" s="32"/>
    </row>
    <row r="10" spans="1:17">
      <c r="A10" s="25"/>
      <c r="B10" s="26"/>
      <c r="C10" s="26"/>
      <c r="D10" s="22"/>
      <c r="E10" s="21"/>
    </row>
    <row r="11" spans="1:17" ht="22.5" customHeight="1">
      <c r="A11" s="5" t="s">
        <v>32</v>
      </c>
    </row>
    <row r="12" spans="1:17" ht="24.5" customHeight="1">
      <c r="A12" s="1" t="s">
        <v>40</v>
      </c>
      <c r="B12" s="2" t="s">
        <v>0</v>
      </c>
      <c r="C12" s="2" t="s">
        <v>1</v>
      </c>
      <c r="D12" s="2" t="s">
        <v>2</v>
      </c>
      <c r="E12" s="2" t="s">
        <v>3</v>
      </c>
      <c r="J12"/>
    </row>
    <row r="13" spans="1:17" ht="32" customHeight="1">
      <c r="A13" s="2" t="s">
        <v>4</v>
      </c>
      <c r="B13" s="7">
        <f t="shared" ref="B13:E14" si="0">-B3*LOG(B3,2)</f>
        <v>0.375</v>
      </c>
      <c r="C13" s="7">
        <f t="shared" si="0"/>
        <v>0.25</v>
      </c>
      <c r="D13" s="7">
        <f t="shared" si="0"/>
        <v>0.15625</v>
      </c>
      <c r="E13" s="7">
        <f t="shared" si="0"/>
        <v>0.15625</v>
      </c>
    </row>
    <row r="14" spans="1:17" ht="32" customHeight="1">
      <c r="A14" s="2" t="s">
        <v>5</v>
      </c>
      <c r="B14" s="7">
        <f t="shared" si="0"/>
        <v>0.32015976555739162</v>
      </c>
      <c r="C14" s="7">
        <f t="shared" si="0"/>
        <v>0.45281953111478324</v>
      </c>
      <c r="D14" s="7">
        <f t="shared" si="0"/>
        <v>0.32015976555739162</v>
      </c>
      <c r="E14" s="7">
        <f t="shared" si="0"/>
        <v>0.32015976555739162</v>
      </c>
    </row>
    <row r="15" spans="1:17" ht="32" customHeight="1">
      <c r="A15" s="2" t="s">
        <v>6</v>
      </c>
      <c r="B15" s="7">
        <f>-B5*LOG(B5,2)</f>
        <v>0.51470859334434971</v>
      </c>
      <c r="C15" s="7">
        <v>0</v>
      </c>
      <c r="D15" s="7">
        <v>0</v>
      </c>
      <c r="E15" s="7">
        <v>0</v>
      </c>
      <c r="O15"/>
    </row>
    <row r="16" spans="1:17" ht="34">
      <c r="A16" s="13" t="s">
        <v>9</v>
      </c>
      <c r="B16" s="44">
        <f>SUM(B13:E15)</f>
        <v>2.8655074211313076</v>
      </c>
      <c r="J16"/>
    </row>
    <row r="17" spans="1:7" ht="51">
      <c r="A17" s="14" t="s">
        <v>10</v>
      </c>
      <c r="B17" s="37">
        <f>F8+G7-B16</f>
        <v>0.41159620552154896</v>
      </c>
      <c r="C17" s="15"/>
      <c r="D17" s="16"/>
    </row>
    <row r="18" spans="1:7" s="31" customFormat="1">
      <c r="B18" s="32"/>
      <c r="C18" s="32"/>
      <c r="D18" s="32"/>
    </row>
    <row r="19" spans="1:7" s="31" customFormat="1">
      <c r="B19" s="32"/>
      <c r="C19" s="32"/>
      <c r="D19" s="32"/>
    </row>
    <row r="20" spans="1:7" s="43" customFormat="1" ht="21">
      <c r="A20" s="39" t="s">
        <v>48</v>
      </c>
      <c r="B20" s="40"/>
      <c r="C20" s="40"/>
      <c r="D20" s="41"/>
      <c r="E20" s="42"/>
    </row>
    <row r="21" spans="1:7" s="43" customFormat="1" ht="21">
      <c r="A21" s="39"/>
      <c r="B21" s="40"/>
      <c r="C21" s="40"/>
      <c r="D21" s="41"/>
      <c r="E21" s="42"/>
    </row>
    <row r="22" spans="1:7">
      <c r="A22" s="5" t="s">
        <v>42</v>
      </c>
    </row>
    <row r="23" spans="1:7" ht="17">
      <c r="A23" s="1" t="s">
        <v>40</v>
      </c>
      <c r="B23" s="2" t="s">
        <v>0</v>
      </c>
      <c r="C23" s="2" t="s">
        <v>1</v>
      </c>
      <c r="D23" s="2" t="s">
        <v>2</v>
      </c>
      <c r="E23" s="2" t="s">
        <v>3</v>
      </c>
      <c r="F23" s="25"/>
    </row>
    <row r="24" spans="1:7">
      <c r="A24" s="2" t="s">
        <v>4</v>
      </c>
      <c r="B24" s="6">
        <f>B3/F3</f>
        <v>0.5</v>
      </c>
      <c r="C24" s="6">
        <f>C3/F3</f>
        <v>0.25</v>
      </c>
      <c r="D24" s="6">
        <f>D3/F3</f>
        <v>0.125</v>
      </c>
      <c r="E24" s="23">
        <f>E3/F3</f>
        <v>0.125</v>
      </c>
      <c r="F24" s="26"/>
    </row>
    <row r="25" spans="1:7">
      <c r="A25" s="2" t="s">
        <v>5</v>
      </c>
      <c r="B25" s="6">
        <f>B4/F4</f>
        <v>0.2</v>
      </c>
      <c r="C25" s="6">
        <f>C4/F4</f>
        <v>0.4</v>
      </c>
      <c r="D25" s="6">
        <f>D4/F4</f>
        <v>0.2</v>
      </c>
      <c r="E25" s="23">
        <f>E4/F4</f>
        <v>0.2</v>
      </c>
      <c r="F25" s="26"/>
    </row>
    <row r="26" spans="1:7">
      <c r="A26" s="2" t="s">
        <v>6</v>
      </c>
      <c r="B26" s="6">
        <f>B5/F5</f>
        <v>1</v>
      </c>
      <c r="C26" s="6">
        <f>C5/F5</f>
        <v>0</v>
      </c>
      <c r="D26" s="6">
        <f>D5/F5</f>
        <v>0</v>
      </c>
      <c r="E26" s="23">
        <f>E5/F5</f>
        <v>0</v>
      </c>
      <c r="F26" s="26"/>
    </row>
    <row r="27" spans="1:7">
      <c r="A27" s="3"/>
      <c r="B27" s="7"/>
      <c r="C27" s="7"/>
      <c r="D27" s="7"/>
      <c r="E27" s="7"/>
      <c r="F27" s="22"/>
      <c r="G27" s="21"/>
    </row>
    <row r="28" spans="1:7">
      <c r="A28" s="24" t="s">
        <v>43</v>
      </c>
      <c r="B28" s="24"/>
      <c r="C28" s="24"/>
      <c r="D28" s="24"/>
      <c r="E28" s="24"/>
      <c r="F28" s="22"/>
    </row>
    <row r="29" spans="1:7" ht="17">
      <c r="A29" s="1" t="s">
        <v>40</v>
      </c>
      <c r="B29" s="2" t="s">
        <v>0</v>
      </c>
      <c r="C29" s="2" t="s">
        <v>1</v>
      </c>
      <c r="D29" s="2" t="s">
        <v>2</v>
      </c>
      <c r="E29" s="2" t="s">
        <v>3</v>
      </c>
      <c r="F29" s="25"/>
    </row>
    <row r="30" spans="1:7">
      <c r="A30" s="2" t="s">
        <v>4</v>
      </c>
      <c r="B30" s="6">
        <f t="shared" ref="B30:E31" si="1">-B3*LOG(B24,2)</f>
        <v>0.125</v>
      </c>
      <c r="C30" s="6">
        <f t="shared" si="1"/>
        <v>0.125</v>
      </c>
      <c r="D30" s="6">
        <f t="shared" si="1"/>
        <v>9.375E-2</v>
      </c>
      <c r="E30" s="6">
        <f t="shared" si="1"/>
        <v>9.375E-2</v>
      </c>
      <c r="F30" s="26"/>
    </row>
    <row r="31" spans="1:7">
      <c r="A31" s="2" t="s">
        <v>5</v>
      </c>
      <c r="B31" s="6">
        <f t="shared" si="1"/>
        <v>0.21768075889569022</v>
      </c>
      <c r="C31" s="6">
        <f t="shared" si="1"/>
        <v>0.24786151779138041</v>
      </c>
      <c r="D31" s="6">
        <f t="shared" si="1"/>
        <v>0.21768075889569022</v>
      </c>
      <c r="E31" s="6">
        <f t="shared" si="1"/>
        <v>0.21768075889569022</v>
      </c>
      <c r="F31" s="26"/>
    </row>
    <row r="32" spans="1:7">
      <c r="A32" s="2" t="s">
        <v>6</v>
      </c>
      <c r="B32" s="6">
        <f>-B5*LOG(B26,2)</f>
        <v>0</v>
      </c>
      <c r="C32" s="6">
        <v>0</v>
      </c>
      <c r="D32" s="6">
        <v>0</v>
      </c>
      <c r="E32" s="6">
        <v>0</v>
      </c>
      <c r="F32" s="26"/>
    </row>
    <row r="33" spans="1:6" ht="17">
      <c r="A33" s="3" t="s">
        <v>35</v>
      </c>
      <c r="B33" s="20">
        <f>SUM(B30:E32)</f>
        <v>1.338403794478451</v>
      </c>
      <c r="C33" s="7"/>
      <c r="D33" s="7"/>
      <c r="E33" s="7"/>
      <c r="F33" s="22"/>
    </row>
    <row r="34" spans="1:6" ht="68">
      <c r="A34" s="14" t="s">
        <v>36</v>
      </c>
      <c r="B34" s="37">
        <f>F8-B33</f>
        <v>0.41159620552154896</v>
      </c>
    </row>
    <row r="35" spans="1:6" s="31" customFormat="1">
      <c r="B35" s="32"/>
      <c r="C35" s="32"/>
      <c r="D35" s="32"/>
    </row>
    <row r="36" spans="1:6">
      <c r="A36" s="25"/>
      <c r="B36" s="26"/>
      <c r="C36" s="26"/>
      <c r="D36" s="22"/>
      <c r="E36" s="21"/>
    </row>
    <row r="37" spans="1:6">
      <c r="A37" s="5" t="s">
        <v>33</v>
      </c>
    </row>
    <row r="38" spans="1:6" ht="17">
      <c r="A38" s="1" t="s">
        <v>40</v>
      </c>
      <c r="B38" s="2" t="s">
        <v>0</v>
      </c>
      <c r="C38" s="2" t="s">
        <v>1</v>
      </c>
      <c r="D38" s="2" t="s">
        <v>2</v>
      </c>
      <c r="E38" s="2" t="s">
        <v>3</v>
      </c>
      <c r="F38" s="25"/>
    </row>
    <row r="39" spans="1:6">
      <c r="A39" s="2" t="s">
        <v>4</v>
      </c>
      <c r="B39" s="6">
        <f>B3/B7</f>
        <v>0.25</v>
      </c>
      <c r="C39" s="6">
        <f>C3/C7</f>
        <v>0.25</v>
      </c>
      <c r="D39" s="6">
        <f>D3/D7</f>
        <v>0.25</v>
      </c>
      <c r="E39" s="6">
        <f>E3/E7</f>
        <v>0.25</v>
      </c>
      <c r="F39" s="26"/>
    </row>
    <row r="40" spans="1:6">
      <c r="A40" s="2" t="s">
        <v>5</v>
      </c>
      <c r="B40" s="6">
        <f>B4/B7</f>
        <v>0.1875</v>
      </c>
      <c r="C40" s="6">
        <f>C4/C7</f>
        <v>0.75</v>
      </c>
      <c r="D40" s="6">
        <f>D4/D7</f>
        <v>0.75</v>
      </c>
      <c r="E40" s="6">
        <f>E4/E7</f>
        <v>0.75</v>
      </c>
      <c r="F40" s="26"/>
    </row>
    <row r="41" spans="1:6">
      <c r="A41" s="2" t="s">
        <v>6</v>
      </c>
      <c r="B41" s="6">
        <f>B5/B7</f>
        <v>0.5625</v>
      </c>
      <c r="C41" s="6">
        <f>C5/C7</f>
        <v>0</v>
      </c>
      <c r="D41" s="6">
        <f>D5/D7</f>
        <v>0</v>
      </c>
      <c r="E41" s="6">
        <f>E5/E7</f>
        <v>0</v>
      </c>
      <c r="F41" s="26"/>
    </row>
    <row r="42" spans="1:6" s="31" customFormat="1">
      <c r="B42" s="32"/>
      <c r="C42" s="32"/>
      <c r="D42" s="32"/>
    </row>
    <row r="43" spans="1:6">
      <c r="A43" s="25"/>
      <c r="B43" s="26"/>
      <c r="C43" s="26"/>
      <c r="D43" s="22"/>
      <c r="E43" s="21"/>
    </row>
    <row r="44" spans="1:6">
      <c r="A44" s="5" t="s">
        <v>41</v>
      </c>
      <c r="F44" s="22"/>
    </row>
    <row r="45" spans="1:6" ht="17">
      <c r="A45" s="1" t="s">
        <v>40</v>
      </c>
      <c r="B45" s="2" t="s">
        <v>0</v>
      </c>
      <c r="C45" s="2" t="s">
        <v>1</v>
      </c>
      <c r="D45" s="2" t="s">
        <v>2</v>
      </c>
      <c r="E45" s="2" t="s">
        <v>3</v>
      </c>
      <c r="F45" s="25"/>
    </row>
    <row r="46" spans="1:6">
      <c r="A46" s="2" t="s">
        <v>4</v>
      </c>
      <c r="B46" s="6">
        <f t="shared" ref="B46:E47" si="2">-B3*LOG(B39,2)</f>
        <v>0.25</v>
      </c>
      <c r="C46" s="6">
        <f t="shared" si="2"/>
        <v>0.125</v>
      </c>
      <c r="D46" s="6">
        <f t="shared" si="2"/>
        <v>6.25E-2</v>
      </c>
      <c r="E46" s="6">
        <f t="shared" si="2"/>
        <v>6.25E-2</v>
      </c>
      <c r="F46" s="26"/>
    </row>
    <row r="47" spans="1:6">
      <c r="A47" s="2" t="s">
        <v>5</v>
      </c>
      <c r="B47" s="6">
        <f t="shared" si="2"/>
        <v>0.22640976555739162</v>
      </c>
      <c r="C47" s="6">
        <f t="shared" si="2"/>
        <v>7.7819531114783208E-2</v>
      </c>
      <c r="D47" s="6">
        <f t="shared" si="2"/>
        <v>3.8909765557391604E-2</v>
      </c>
      <c r="E47" s="6">
        <f t="shared" si="2"/>
        <v>3.8909765557391604E-2</v>
      </c>
      <c r="F47" s="26"/>
    </row>
    <row r="48" spans="1:6">
      <c r="A48" s="2" t="s">
        <v>6</v>
      </c>
      <c r="B48" s="6">
        <f>-B5*LOG(B41,2)</f>
        <v>0.23345859334434965</v>
      </c>
      <c r="C48" s="6"/>
      <c r="D48" s="6"/>
      <c r="E48" s="6"/>
      <c r="F48" s="26"/>
    </row>
    <row r="49" spans="1:6" ht="17">
      <c r="A49" s="3" t="s">
        <v>28</v>
      </c>
      <c r="B49" s="20">
        <f>SUM(B46:E48)</f>
        <v>1.1155074211313076</v>
      </c>
      <c r="C49" s="7"/>
      <c r="D49" s="7"/>
      <c r="E49" s="7"/>
      <c r="F49" s="22"/>
    </row>
    <row r="50" spans="1:6" ht="68">
      <c r="A50" s="14" t="s">
        <v>37</v>
      </c>
      <c r="B50" s="37">
        <f>G7-B49</f>
        <v>0.41159620552154896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Tutorial2-Problem2(b,c)</vt:lpstr>
      <vt:lpstr>Tutorial2-Problem3</vt:lpstr>
      <vt:lpstr>Tutorial2-Problem4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Loo</dc:creator>
  <cp:lastModifiedBy>Microsoft Office User</cp:lastModifiedBy>
  <dcterms:created xsi:type="dcterms:W3CDTF">2020-10-08T08:47:05Z</dcterms:created>
  <dcterms:modified xsi:type="dcterms:W3CDTF">2020-11-05T13:03:55Z</dcterms:modified>
</cp:coreProperties>
</file>