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landcompanies-my.sharepoint.com/personal/dclarke_islandef_com/Documents/Python for Data Science Automation/Production Database/"/>
    </mc:Choice>
  </mc:AlternateContent>
  <xr:revisionPtr revIDLastSave="61866" documentId="8_{8CAA345B-D277-4BD5-B50A-4A1C53BBB90D}" xr6:coauthVersionLast="47" xr6:coauthVersionMax="47" xr10:uidLastSave="{A26DC6BC-19A2-486A-B6E3-70B77A87B571}"/>
  <bookViews>
    <workbookView minimized="1" xWindow="1116" yWindow="1116" windowWidth="17280" windowHeight="9960" xr2:uid="{94A762F2-8A07-4EB4-8236-D557EF76FC4E}"/>
  </bookViews>
  <sheets>
    <sheet name="ALL SHOPS" sheetId="1" r:id="rId1"/>
    <sheet name="EP" sheetId="3" r:id="rId2"/>
    <sheet name="SP" sheetId="5" r:id="rId3"/>
    <sheet name="AP" sheetId="2" r:id="rId4"/>
    <sheet name="FA" sheetId="4" r:id="rId5"/>
    <sheet name="S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D18" i="4"/>
  <c r="A20" i="4"/>
  <c r="E7" i="5"/>
  <c r="D8" i="5"/>
  <c r="E5" i="3"/>
  <c r="B13" i="5"/>
  <c r="B14" i="4" l="1"/>
  <c r="I43" i="4"/>
  <c r="I40" i="4"/>
  <c r="I37" i="4"/>
  <c r="A7" i="6"/>
  <c r="B10" i="2"/>
  <c r="A11" i="2"/>
  <c r="A23" i="5"/>
  <c r="A20" i="3"/>
  <c r="C6" i="3"/>
  <c r="C20" i="4" l="1"/>
  <c r="B5" i="3"/>
  <c r="D22" i="3" l="1"/>
  <c r="F5" i="4" l="1"/>
  <c r="G15" i="4"/>
  <c r="F5" i="6"/>
  <c r="E5" i="6"/>
  <c r="D5" i="6"/>
  <c r="C5" i="6"/>
  <c r="G5" i="2"/>
  <c r="F5" i="2"/>
  <c r="E5" i="2"/>
  <c r="G8" i="5"/>
  <c r="F9" i="5"/>
  <c r="C11" i="5"/>
  <c r="C14" i="2"/>
  <c r="D14" i="2" l="1"/>
  <c r="H46" i="4" l="1"/>
  <c r="C46" i="4"/>
  <c r="D46" i="4"/>
  <c r="E46" i="4"/>
  <c r="F46" i="4"/>
  <c r="G46" i="4"/>
  <c r="B5" i="6"/>
  <c r="F29" i="1" l="1"/>
  <c r="E2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D29" i="1"/>
  <c r="D31" i="1" s="1"/>
  <c r="C29" i="1"/>
  <c r="C31" i="1" s="1"/>
  <c r="B29" i="1"/>
  <c r="B31" i="1" s="1"/>
  <c r="B46" i="4" l="1"/>
  <c r="A46" i="4"/>
  <c r="G33" i="1"/>
  <c r="G10" i="1"/>
  <c r="G9" i="1"/>
  <c r="G8" i="1"/>
  <c r="G7" i="1"/>
  <c r="G6" i="1"/>
  <c r="G5" i="1"/>
  <c r="G4" i="1"/>
  <c r="G3" i="1"/>
  <c r="I46" i="4" l="1"/>
  <c r="G29" i="1"/>
  <c r="B35" i="1"/>
  <c r="B37" i="1" s="1"/>
  <c r="C35" i="1"/>
  <c r="C37" i="1" s="1"/>
  <c r="E31" i="1"/>
  <c r="E35" i="1"/>
  <c r="E37" i="1" s="1"/>
  <c r="F31" i="1"/>
  <c r="F35" i="1"/>
  <c r="F37" i="1" s="1"/>
  <c r="D35" i="1"/>
  <c r="D37" i="1" s="1"/>
  <c r="G31" i="1" l="1"/>
  <c r="G35" i="1"/>
  <c r="G37" i="1" s="1"/>
</calcChain>
</file>

<file path=xl/sharedStrings.xml><?xml version="1.0" encoding="utf-8"?>
<sst xmlns="http://schemas.openxmlformats.org/spreadsheetml/2006/main" count="61" uniqueCount="26">
  <si>
    <t>PARTS COUNTS WEEKLY</t>
  </si>
  <si>
    <t>DATES</t>
  </si>
  <si>
    <t>EP</t>
  </si>
  <si>
    <t>SP</t>
  </si>
  <si>
    <t>AP</t>
  </si>
  <si>
    <t>FA</t>
  </si>
  <si>
    <t>SS</t>
  </si>
  <si>
    <t>TOTAL</t>
  </si>
  <si>
    <t>TOTAL LEFT TO MILL</t>
  </si>
  <si>
    <t>TOTAL WEEKS LEFT TO MILL</t>
  </si>
  <si>
    <t>WAITING ON INFO/MATERIAL</t>
  </si>
  <si>
    <t>ACTUAL CAN MILL</t>
  </si>
  <si>
    <t>ACTUAL TOTAL WEEKS CAN MILL</t>
  </si>
  <si>
    <t>WAITING ON MATERIAL</t>
  </si>
  <si>
    <t>WAITING ON INFO</t>
  </si>
  <si>
    <t>CUT ONLY</t>
  </si>
  <si>
    <t>AVG.</t>
  </si>
  <si>
    <t>SHOP</t>
  </si>
  <si>
    <t>SITE</t>
  </si>
  <si>
    <t>NON UNIT WORK</t>
  </si>
  <si>
    <t>401 STAIRS</t>
  </si>
  <si>
    <t>401 COLUMN REMOVAL</t>
  </si>
  <si>
    <t>400 SHEET RACKS</t>
  </si>
  <si>
    <t>393 FLOOR TRENCH</t>
  </si>
  <si>
    <t>OFFICE DIVIDERS</t>
  </si>
  <si>
    <t xml:space="preserve">350 GFRC TABLES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</si>
</sst>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B68E-DAAB-4F8E-826A-57B3530ABAB9}">
  <dimension ref="A1:T38"/>
  <sheetViews>
    <sheetView tabSelected="1" workbookViewId="0">
      <selection activeCell="F4" sqref="F4"/>
    </sheetView>
  </sheetViews>
  <sheetFormatPr defaultRowHeight="14.4" x14ac:dyDescent="0.3"/>
  <cols>
    <col min="1" max="1" width="9.109375" style="1"/>
    <col min="2" max="2" width="6.88671875" style="2" bestFit="1" customWidth="1"/>
    <col min="3" max="3" width="6.6640625" style="2" bestFit="1" customWidth="1"/>
    <col min="4" max="4" width="7" style="2" bestFit="1" customWidth="1"/>
    <col min="5" max="5" width="6" style="2" bestFit="1" customWidth="1"/>
    <col min="6" max="6" width="6.44140625" style="2" bestFit="1" customWidth="1"/>
    <col min="7" max="7" width="7.109375" style="2" bestFit="1" customWidth="1"/>
    <col min="8" max="8" width="29.6640625" bestFit="1" customWidth="1"/>
    <col min="10" max="10" width="7.6640625" bestFit="1" customWidth="1"/>
    <col min="11" max="11" width="6.88671875" bestFit="1" customWidth="1"/>
    <col min="12" max="12" width="6.6640625" bestFit="1" customWidth="1"/>
    <col min="13" max="13" width="5.88671875" bestFit="1" customWidth="1"/>
    <col min="14" max="14" width="5" bestFit="1" customWidth="1"/>
    <col min="15" max="15" width="6.44140625" bestFit="1" customWidth="1"/>
    <col min="16" max="16" width="7.109375" bestFit="1" customWidth="1"/>
  </cols>
  <sheetData>
    <row r="1" spans="1:20" ht="28.8" x14ac:dyDescent="0.55000000000000004">
      <c r="A1" s="9" t="s">
        <v>0</v>
      </c>
      <c r="B1" s="7"/>
    </row>
    <row r="2" spans="1:20" s="2" customFormat="1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J2" s="3"/>
      <c r="M2" s="4"/>
      <c r="N2" s="4"/>
      <c r="O2" s="4"/>
      <c r="P2" s="4"/>
    </row>
    <row r="3" spans="1:20" x14ac:dyDescent="0.3">
      <c r="A3" s="1">
        <v>45779</v>
      </c>
      <c r="B3" s="2">
        <v>346</v>
      </c>
      <c r="C3" s="2">
        <v>925</v>
      </c>
      <c r="D3" s="2">
        <v>1520</v>
      </c>
      <c r="E3" s="2">
        <v>4508</v>
      </c>
      <c r="F3" s="2">
        <v>7</v>
      </c>
      <c r="G3" s="8">
        <f t="shared" ref="G3:G28" si="0">F3+E3+D3+C3+B3</f>
        <v>7306</v>
      </c>
      <c r="L3" s="2"/>
      <c r="M3" s="2"/>
      <c r="R3" s="2"/>
    </row>
    <row r="4" spans="1:20" x14ac:dyDescent="0.3">
      <c r="A4" s="1">
        <v>45786</v>
      </c>
      <c r="B4" s="2">
        <v>204</v>
      </c>
      <c r="C4" s="2">
        <v>1390</v>
      </c>
      <c r="D4" s="2">
        <v>2586</v>
      </c>
      <c r="E4" s="2">
        <v>1776</v>
      </c>
      <c r="F4" s="2">
        <v>0</v>
      </c>
      <c r="G4" s="8">
        <f t="shared" si="0"/>
        <v>5956</v>
      </c>
      <c r="L4" s="2"/>
      <c r="M4" s="2"/>
      <c r="R4" s="2"/>
    </row>
    <row r="5" spans="1:20" x14ac:dyDescent="0.3">
      <c r="A5" s="1">
        <v>45793</v>
      </c>
      <c r="B5" s="2">
        <v>138</v>
      </c>
      <c r="C5" s="2">
        <v>2166</v>
      </c>
      <c r="D5" s="2">
        <v>2319</v>
      </c>
      <c r="E5" s="2">
        <v>3332</v>
      </c>
      <c r="F5" s="2">
        <v>0</v>
      </c>
      <c r="G5" s="8">
        <f t="shared" si="0"/>
        <v>7955</v>
      </c>
      <c r="M5" s="2"/>
      <c r="R5" s="2"/>
    </row>
    <row r="6" spans="1:20" x14ac:dyDescent="0.3">
      <c r="A6" s="1">
        <v>45800</v>
      </c>
      <c r="B6" s="2">
        <v>1883</v>
      </c>
      <c r="C6" s="2">
        <v>82</v>
      </c>
      <c r="D6" s="2">
        <v>3230</v>
      </c>
      <c r="E6" s="2">
        <v>4087</v>
      </c>
      <c r="F6" s="2">
        <v>0</v>
      </c>
      <c r="G6" s="8">
        <f t="shared" si="0"/>
        <v>9282</v>
      </c>
      <c r="M6" s="2"/>
      <c r="R6" s="2"/>
    </row>
    <row r="7" spans="1:20" x14ac:dyDescent="0.3">
      <c r="A7" s="1">
        <v>45807</v>
      </c>
      <c r="B7" s="2">
        <v>247</v>
      </c>
      <c r="C7" s="2">
        <v>211</v>
      </c>
      <c r="D7" s="2">
        <v>1265</v>
      </c>
      <c r="E7" s="2">
        <v>3909</v>
      </c>
      <c r="F7" s="2">
        <v>0</v>
      </c>
      <c r="G7" s="8">
        <f t="shared" si="0"/>
        <v>5632</v>
      </c>
      <c r="M7" s="2"/>
      <c r="R7" s="2"/>
    </row>
    <row r="8" spans="1:20" x14ac:dyDescent="0.3">
      <c r="A8" s="1">
        <v>45814</v>
      </c>
      <c r="B8" s="2">
        <v>0</v>
      </c>
      <c r="C8" s="2">
        <v>784</v>
      </c>
      <c r="D8" s="2">
        <v>0</v>
      </c>
      <c r="E8" s="2">
        <v>0</v>
      </c>
      <c r="F8" s="2">
        <v>0</v>
      </c>
      <c r="G8" s="8">
        <f t="shared" si="0"/>
        <v>784</v>
      </c>
      <c r="M8" s="2"/>
      <c r="R8" s="2"/>
    </row>
    <row r="9" spans="1:20" x14ac:dyDescent="0.3">
      <c r="A9" s="1">
        <v>45821</v>
      </c>
      <c r="B9" s="2">
        <v>0</v>
      </c>
      <c r="C9" s="2">
        <v>1058</v>
      </c>
      <c r="D9" s="2">
        <v>7080</v>
      </c>
      <c r="E9" s="2">
        <v>5960</v>
      </c>
      <c r="F9" s="2">
        <v>0</v>
      </c>
      <c r="G9" s="8">
        <f t="shared" si="0"/>
        <v>14098</v>
      </c>
      <c r="R9" s="2"/>
    </row>
    <row r="10" spans="1:20" x14ac:dyDescent="0.3">
      <c r="A10" s="1">
        <v>45828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8">
        <f t="shared" si="0"/>
        <v>0</v>
      </c>
      <c r="R10" s="2"/>
    </row>
    <row r="11" spans="1:20" x14ac:dyDescent="0.3">
      <c r="A11" s="1">
        <v>45835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8">
        <f t="shared" si="0"/>
        <v>0</v>
      </c>
      <c r="J11" s="2"/>
      <c r="K11" s="2"/>
      <c r="L11" s="2"/>
      <c r="M11" s="2"/>
      <c r="N11" s="2"/>
      <c r="Q11" s="8"/>
      <c r="R11" s="2"/>
      <c r="T11" s="2"/>
    </row>
    <row r="12" spans="1:20" x14ac:dyDescent="0.3">
      <c r="A12" s="1">
        <v>45842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8">
        <f t="shared" si="0"/>
        <v>0</v>
      </c>
      <c r="R12" s="2"/>
    </row>
    <row r="13" spans="1:20" x14ac:dyDescent="0.3">
      <c r="A13" s="1">
        <v>45849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8">
        <f t="shared" si="0"/>
        <v>0</v>
      </c>
      <c r="R13" s="2"/>
    </row>
    <row r="14" spans="1:20" x14ac:dyDescent="0.3">
      <c r="A14" s="1">
        <v>45856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8">
        <f t="shared" si="0"/>
        <v>0</v>
      </c>
      <c r="R14" s="2"/>
    </row>
    <row r="15" spans="1:20" x14ac:dyDescent="0.3">
      <c r="A15" s="1">
        <v>45863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8">
        <f t="shared" si="0"/>
        <v>0</v>
      </c>
      <c r="R15" s="2"/>
    </row>
    <row r="16" spans="1:20" x14ac:dyDescent="0.3">
      <c r="A16" s="1">
        <v>45870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8">
        <f t="shared" si="0"/>
        <v>0</v>
      </c>
      <c r="R16" s="2"/>
    </row>
    <row r="17" spans="1:18" x14ac:dyDescent="0.3">
      <c r="A17" s="1">
        <v>45877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8">
        <f t="shared" si="0"/>
        <v>0</v>
      </c>
      <c r="R17" s="2"/>
    </row>
    <row r="18" spans="1:18" x14ac:dyDescent="0.3">
      <c r="A18" s="1">
        <v>45884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8">
        <f t="shared" si="0"/>
        <v>0</v>
      </c>
      <c r="R18" s="2"/>
    </row>
    <row r="19" spans="1:18" x14ac:dyDescent="0.3">
      <c r="A19" s="1">
        <v>45891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8">
        <f t="shared" si="0"/>
        <v>0</v>
      </c>
      <c r="R19" s="2"/>
    </row>
    <row r="20" spans="1:18" x14ac:dyDescent="0.3">
      <c r="A20" s="1">
        <v>45898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8">
        <f t="shared" si="0"/>
        <v>0</v>
      </c>
      <c r="R20" s="2"/>
    </row>
    <row r="21" spans="1:18" x14ac:dyDescent="0.3">
      <c r="A21" s="1">
        <v>45905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8">
        <f t="shared" si="0"/>
        <v>0</v>
      </c>
      <c r="R21" s="2"/>
    </row>
    <row r="22" spans="1:18" x14ac:dyDescent="0.3">
      <c r="A22" s="1">
        <v>45912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8">
        <f t="shared" si="0"/>
        <v>0</v>
      </c>
      <c r="R22" s="2"/>
    </row>
    <row r="23" spans="1:18" x14ac:dyDescent="0.3">
      <c r="A23" s="1">
        <v>45919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8">
        <f t="shared" si="0"/>
        <v>0</v>
      </c>
      <c r="R23" s="2"/>
    </row>
    <row r="24" spans="1:18" x14ac:dyDescent="0.3">
      <c r="A24" s="1">
        <v>45926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8">
        <f t="shared" si="0"/>
        <v>0</v>
      </c>
      <c r="R24" s="2"/>
    </row>
    <row r="25" spans="1:18" x14ac:dyDescent="0.3">
      <c r="A25" s="1">
        <v>45933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8">
        <f t="shared" si="0"/>
        <v>0</v>
      </c>
      <c r="R25" s="2"/>
    </row>
    <row r="26" spans="1:18" x14ac:dyDescent="0.3">
      <c r="A26" s="1">
        <v>45940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8">
        <f t="shared" si="0"/>
        <v>0</v>
      </c>
      <c r="R26" s="2"/>
    </row>
    <row r="27" spans="1:18" x14ac:dyDescent="0.3">
      <c r="A27" s="1">
        <v>45947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8">
        <f t="shared" si="0"/>
        <v>0</v>
      </c>
      <c r="R27" s="2"/>
    </row>
    <row r="28" spans="1:18" x14ac:dyDescent="0.3">
      <c r="A28" s="1">
        <v>45954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8">
        <f t="shared" si="0"/>
        <v>0</v>
      </c>
      <c r="R28" s="2"/>
    </row>
    <row r="29" spans="1:18" x14ac:dyDescent="0.3">
      <c r="B29" s="8">
        <f t="shared" ref="B29:G29" si="1">SUM(B3:B28)</f>
        <v>2818</v>
      </c>
      <c r="C29" s="8">
        <f t="shared" si="1"/>
        <v>6616</v>
      </c>
      <c r="D29" s="8">
        <f t="shared" si="1"/>
        <v>18000</v>
      </c>
      <c r="E29" s="8">
        <f t="shared" si="1"/>
        <v>23572</v>
      </c>
      <c r="F29" s="8">
        <f t="shared" si="1"/>
        <v>7</v>
      </c>
      <c r="G29" s="8">
        <f t="shared" si="1"/>
        <v>51013</v>
      </c>
      <c r="H29" s="2" t="s">
        <v>8</v>
      </c>
      <c r="R29" s="2"/>
    </row>
    <row r="30" spans="1:18" x14ac:dyDescent="0.3">
      <c r="R30" s="2"/>
    </row>
    <row r="31" spans="1:18" x14ac:dyDescent="0.3">
      <c r="B31" s="18">
        <f>B29/2500</f>
        <v>1.1272</v>
      </c>
      <c r="C31" s="18">
        <f>C29/1500</f>
        <v>4.4106666666666667</v>
      </c>
      <c r="D31" s="18">
        <f>D29/7000</f>
        <v>2.5714285714285716</v>
      </c>
      <c r="E31" s="18">
        <f>E29/4300</f>
        <v>5.481860465116279</v>
      </c>
      <c r="F31" s="18">
        <f>F29/2000</f>
        <v>3.5000000000000001E-3</v>
      </c>
      <c r="G31" s="19">
        <f>G29/20000</f>
        <v>2.5506500000000001</v>
      </c>
      <c r="H31" s="2" t="s">
        <v>9</v>
      </c>
      <c r="R31" s="2"/>
    </row>
    <row r="32" spans="1:18" x14ac:dyDescent="0.3">
      <c r="R32" s="2"/>
    </row>
    <row r="33" spans="2:18" x14ac:dyDescent="0.3">
      <c r="B33" s="14">
        <v>2394</v>
      </c>
      <c r="C33" s="14">
        <v>727</v>
      </c>
      <c r="D33" s="14">
        <v>0</v>
      </c>
      <c r="E33" s="14">
        <v>281</v>
      </c>
      <c r="F33" s="14">
        <v>5</v>
      </c>
      <c r="G33" s="16">
        <f>F33+E33+D33+C33+B33</f>
        <v>3407</v>
      </c>
      <c r="H33" s="2" t="s">
        <v>10</v>
      </c>
      <c r="R33" s="2"/>
    </row>
    <row r="34" spans="2:18" x14ac:dyDescent="0.3">
      <c r="R34" s="2"/>
    </row>
    <row r="35" spans="2:18" x14ac:dyDescent="0.3">
      <c r="B35" s="17">
        <f t="shared" ref="B35:G35" si="2">B29-B33</f>
        <v>424</v>
      </c>
      <c r="C35" s="17">
        <f t="shared" si="2"/>
        <v>5889</v>
      </c>
      <c r="D35" s="17">
        <f t="shared" si="2"/>
        <v>18000</v>
      </c>
      <c r="E35" s="17">
        <f t="shared" si="2"/>
        <v>23291</v>
      </c>
      <c r="F35" s="17">
        <f t="shared" si="2"/>
        <v>2</v>
      </c>
      <c r="G35" s="17">
        <f t="shared" si="2"/>
        <v>47606</v>
      </c>
      <c r="H35" s="2" t="s">
        <v>11</v>
      </c>
      <c r="R35" s="2"/>
    </row>
    <row r="36" spans="2:18" x14ac:dyDescent="0.3">
      <c r="R36" s="2"/>
    </row>
    <row r="37" spans="2:18" x14ac:dyDescent="0.3">
      <c r="B37" s="18">
        <f>B35/2500</f>
        <v>0.1696</v>
      </c>
      <c r="C37" s="18">
        <f>C35/1500</f>
        <v>3.9260000000000002</v>
      </c>
      <c r="D37" s="18">
        <f>D35/7700</f>
        <v>2.3376623376623376</v>
      </c>
      <c r="E37" s="18">
        <f>E35/4300</f>
        <v>5.4165116279069769</v>
      </c>
      <c r="F37" s="18">
        <f>F35/2200</f>
        <v>9.0909090909090909E-4</v>
      </c>
      <c r="G37" s="19">
        <f>G35/20000</f>
        <v>2.3803000000000001</v>
      </c>
      <c r="H37" s="2" t="s">
        <v>12</v>
      </c>
      <c r="R37" s="2"/>
    </row>
    <row r="38" spans="2:18" x14ac:dyDescent="0.3">
      <c r="R38" s="2"/>
    </row>
  </sheetData>
  <pageMargins left="0.7" right="0.7" top="0.75" bottom="0.75" header="0.3" footer="0.3"/>
  <ignoredErrors>
    <ignoredError sqref="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BF3B-6B1F-4EB2-B863-11A6A0D5B767}">
  <dimension ref="A2:N27"/>
  <sheetViews>
    <sheetView workbookViewId="0">
      <selection activeCell="D3" activeCellId="2" sqref="A3:A15 B3 D3:D21"/>
    </sheetView>
  </sheetViews>
  <sheetFormatPr defaultColWidth="9.109375" defaultRowHeight="14.4" x14ac:dyDescent="0.3"/>
  <cols>
    <col min="1" max="16384" width="9.109375" style="2"/>
  </cols>
  <sheetData>
    <row r="2" spans="1:14" x14ac:dyDescent="0.3">
      <c r="A2" s="11">
        <v>45779</v>
      </c>
      <c r="B2" s="11">
        <v>45786</v>
      </c>
      <c r="C2" s="11">
        <v>45793</v>
      </c>
      <c r="D2" s="11">
        <v>45800</v>
      </c>
      <c r="E2" s="11">
        <v>45807</v>
      </c>
      <c r="F2" s="11">
        <v>45814</v>
      </c>
      <c r="G2" s="11">
        <v>45821</v>
      </c>
      <c r="H2" s="11">
        <v>45828</v>
      </c>
      <c r="I2" s="11">
        <v>45835</v>
      </c>
      <c r="J2" s="11">
        <v>45842</v>
      </c>
    </row>
    <row r="3" spans="1:14" x14ac:dyDescent="0.3">
      <c r="A3" s="5">
        <v>4</v>
      </c>
      <c r="B3" s="5">
        <v>204</v>
      </c>
      <c r="C3" s="2">
        <v>13</v>
      </c>
      <c r="D3" s="5">
        <v>10</v>
      </c>
      <c r="E3" s="2">
        <v>154</v>
      </c>
    </row>
    <row r="4" spans="1:14" x14ac:dyDescent="0.3">
      <c r="A4" s="5">
        <v>111</v>
      </c>
      <c r="B4" s="2">
        <v>0</v>
      </c>
      <c r="C4" s="2">
        <v>32</v>
      </c>
      <c r="D4" s="5">
        <v>10</v>
      </c>
      <c r="E4" s="2">
        <v>93</v>
      </c>
    </row>
    <row r="5" spans="1:14" x14ac:dyDescent="0.3">
      <c r="A5" s="5">
        <v>8</v>
      </c>
      <c r="B5" s="8">
        <f>SUM(B3:B4)</f>
        <v>204</v>
      </c>
      <c r="C5" s="2">
        <v>93</v>
      </c>
      <c r="D5" s="5">
        <v>432</v>
      </c>
      <c r="E5" s="8">
        <f>SUM(E3:E4)</f>
        <v>247</v>
      </c>
    </row>
    <row r="6" spans="1:14" x14ac:dyDescent="0.3">
      <c r="A6" s="5">
        <v>1</v>
      </c>
      <c r="C6" s="8">
        <f>SUM(C3:C5)</f>
        <v>138</v>
      </c>
      <c r="D6" s="5">
        <v>133</v>
      </c>
    </row>
    <row r="7" spans="1:14" x14ac:dyDescent="0.3">
      <c r="A7" s="5">
        <v>1</v>
      </c>
      <c r="B7" s="21">
        <v>0</v>
      </c>
      <c r="D7" s="5">
        <v>170</v>
      </c>
      <c r="E7" s="21">
        <v>247</v>
      </c>
    </row>
    <row r="8" spans="1:14" x14ac:dyDescent="0.3">
      <c r="A8" s="5">
        <v>146</v>
      </c>
      <c r="C8" s="21">
        <v>138</v>
      </c>
      <c r="D8" s="5">
        <v>209</v>
      </c>
    </row>
    <row r="9" spans="1:14" x14ac:dyDescent="0.3">
      <c r="A9" s="5">
        <v>10</v>
      </c>
      <c r="D9" s="5">
        <v>6</v>
      </c>
    </row>
    <row r="10" spans="1:14" x14ac:dyDescent="0.3">
      <c r="A10" s="5">
        <v>8</v>
      </c>
      <c r="D10" s="5">
        <v>13</v>
      </c>
    </row>
    <row r="11" spans="1:14" x14ac:dyDescent="0.3">
      <c r="A11" s="5">
        <v>4</v>
      </c>
      <c r="D11" s="5">
        <v>12</v>
      </c>
      <c r="L11" s="15">
        <v>2394</v>
      </c>
      <c r="N11" s="2" t="s">
        <v>13</v>
      </c>
    </row>
    <row r="12" spans="1:14" x14ac:dyDescent="0.3">
      <c r="A12" s="5">
        <v>3</v>
      </c>
      <c r="D12" s="5">
        <v>135</v>
      </c>
    </row>
    <row r="13" spans="1:14" x14ac:dyDescent="0.3">
      <c r="A13" s="5">
        <v>9</v>
      </c>
      <c r="D13" s="5">
        <v>13</v>
      </c>
    </row>
    <row r="14" spans="1:14" x14ac:dyDescent="0.3">
      <c r="A14" s="5">
        <v>1</v>
      </c>
      <c r="D14" s="5">
        <v>23</v>
      </c>
    </row>
    <row r="15" spans="1:14" x14ac:dyDescent="0.3">
      <c r="A15" s="5">
        <v>1</v>
      </c>
      <c r="D15" s="5">
        <v>10</v>
      </c>
    </row>
    <row r="16" spans="1:14" x14ac:dyDescent="0.3">
      <c r="A16" s="2">
        <v>2</v>
      </c>
      <c r="D16" s="5">
        <v>60</v>
      </c>
    </row>
    <row r="17" spans="1:6" x14ac:dyDescent="0.3">
      <c r="A17" s="2">
        <v>34</v>
      </c>
      <c r="D17" s="5">
        <v>132</v>
      </c>
    </row>
    <row r="18" spans="1:6" x14ac:dyDescent="0.3">
      <c r="A18" s="2">
        <v>1</v>
      </c>
      <c r="D18" s="5">
        <v>360</v>
      </c>
    </row>
    <row r="19" spans="1:6" x14ac:dyDescent="0.3">
      <c r="A19" s="2">
        <v>2</v>
      </c>
      <c r="D19" s="5">
        <v>13</v>
      </c>
    </row>
    <row r="20" spans="1:6" x14ac:dyDescent="0.3">
      <c r="A20" s="8">
        <f>SUM(A3:A19)</f>
        <v>346</v>
      </c>
      <c r="D20" s="5">
        <v>10</v>
      </c>
    </row>
    <row r="21" spans="1:6" x14ac:dyDescent="0.3">
      <c r="D21" s="5">
        <v>132</v>
      </c>
    </row>
    <row r="22" spans="1:6" x14ac:dyDescent="0.3">
      <c r="A22" s="21">
        <v>39</v>
      </c>
      <c r="D22" s="8">
        <f>SUM(D3:D21)</f>
        <v>1883</v>
      </c>
    </row>
    <row r="24" spans="1:6" x14ac:dyDescent="0.3">
      <c r="D24" s="21">
        <v>0</v>
      </c>
    </row>
    <row r="27" spans="1:6" x14ac:dyDescent="0.3">
      <c r="F27" s="20"/>
    </row>
  </sheetData>
  <pageMargins left="0.7" right="0.7" top="0.75" bottom="0.75" header="0.3" footer="0.3"/>
  <ignoredErrors>
    <ignoredError sqref="D22 B5 C6 A20 E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19B6-792F-4B59-846A-3248AB5C33B2}">
  <dimension ref="A2:M40"/>
  <sheetViews>
    <sheetView workbookViewId="0">
      <selection activeCell="I19" sqref="I19"/>
    </sheetView>
  </sheetViews>
  <sheetFormatPr defaultColWidth="9.109375" defaultRowHeight="14.4" x14ac:dyDescent="0.3"/>
  <cols>
    <col min="1" max="6" width="9.109375" style="2"/>
    <col min="7" max="7" width="6.5546875" style="2" bestFit="1" customWidth="1"/>
    <col min="8" max="16384" width="9.109375" style="2"/>
  </cols>
  <sheetData>
    <row r="2" spans="1:13" x14ac:dyDescent="0.3">
      <c r="A2" s="11">
        <v>45779</v>
      </c>
      <c r="B2" s="11">
        <v>45786</v>
      </c>
      <c r="C2" s="11">
        <v>45793</v>
      </c>
      <c r="D2" s="11">
        <v>45800</v>
      </c>
      <c r="E2" s="11">
        <v>45807</v>
      </c>
      <c r="F2" s="11">
        <v>45814</v>
      </c>
      <c r="G2" s="11">
        <v>45821</v>
      </c>
      <c r="H2" s="11">
        <v>45828</v>
      </c>
      <c r="I2" s="11">
        <v>45835</v>
      </c>
      <c r="J2" s="11">
        <v>45842</v>
      </c>
    </row>
    <row r="3" spans="1:13" x14ac:dyDescent="0.3">
      <c r="A3" s="5">
        <v>2</v>
      </c>
      <c r="B3" s="5">
        <v>118</v>
      </c>
      <c r="C3" s="5">
        <v>30</v>
      </c>
      <c r="D3" s="6">
        <v>33</v>
      </c>
      <c r="E3" s="6">
        <v>2</v>
      </c>
      <c r="F3" s="6">
        <v>24</v>
      </c>
      <c r="G3" s="6">
        <v>292</v>
      </c>
    </row>
    <row r="4" spans="1:13" x14ac:dyDescent="0.3">
      <c r="A4" s="5">
        <v>40</v>
      </c>
      <c r="B4" s="5">
        <v>115</v>
      </c>
      <c r="C4" s="6">
        <v>12</v>
      </c>
      <c r="D4" s="2">
        <v>22</v>
      </c>
      <c r="E4" s="6">
        <v>27</v>
      </c>
      <c r="F4" s="6">
        <v>24</v>
      </c>
      <c r="G4" s="6">
        <v>44</v>
      </c>
    </row>
    <row r="5" spans="1:13" x14ac:dyDescent="0.3">
      <c r="A5" s="5">
        <v>68</v>
      </c>
      <c r="B5" s="2">
        <v>173</v>
      </c>
      <c r="C5" s="6">
        <v>12</v>
      </c>
      <c r="D5" s="2">
        <v>22</v>
      </c>
      <c r="E5" s="6">
        <v>104</v>
      </c>
      <c r="F5" s="6">
        <v>20</v>
      </c>
      <c r="G5" s="6">
        <v>20</v>
      </c>
    </row>
    <row r="6" spans="1:13" x14ac:dyDescent="0.3">
      <c r="A6" s="5">
        <v>68</v>
      </c>
      <c r="B6" s="2">
        <v>172</v>
      </c>
      <c r="C6" s="26">
        <v>434</v>
      </c>
      <c r="D6" s="2">
        <v>1</v>
      </c>
      <c r="E6" s="2">
        <v>78</v>
      </c>
      <c r="F6" s="6">
        <v>284</v>
      </c>
      <c r="G6" s="6">
        <v>560</v>
      </c>
    </row>
    <row r="7" spans="1:13" x14ac:dyDescent="0.3">
      <c r="A7" s="5">
        <v>68</v>
      </c>
      <c r="B7" s="2">
        <v>158</v>
      </c>
      <c r="C7" s="26">
        <v>434</v>
      </c>
      <c r="D7" s="2">
        <v>4</v>
      </c>
      <c r="E7" s="8">
        <f>SUM(E3:E6)</f>
        <v>211</v>
      </c>
      <c r="F7" s="6">
        <v>290</v>
      </c>
      <c r="G7" s="6">
        <v>142</v>
      </c>
    </row>
    <row r="8" spans="1:13" x14ac:dyDescent="0.3">
      <c r="A8" s="5">
        <v>68</v>
      </c>
      <c r="B8" s="2">
        <v>4</v>
      </c>
      <c r="C8" s="26">
        <v>376</v>
      </c>
      <c r="D8" s="8">
        <f>SUM(D3:D7)</f>
        <v>82</v>
      </c>
      <c r="F8" s="6">
        <v>142</v>
      </c>
      <c r="G8" s="8">
        <f>SUM(G3:G7)</f>
        <v>1058</v>
      </c>
    </row>
    <row r="9" spans="1:13" x14ac:dyDescent="0.3">
      <c r="A9" s="5">
        <v>68</v>
      </c>
      <c r="B9" s="2">
        <v>7</v>
      </c>
      <c r="C9" s="26">
        <v>434</v>
      </c>
      <c r="E9" s="21">
        <v>211</v>
      </c>
      <c r="F9" s="8">
        <f>SUM(F3:F8)</f>
        <v>784</v>
      </c>
    </row>
    <row r="10" spans="1:13" x14ac:dyDescent="0.3">
      <c r="A10" s="5">
        <v>54</v>
      </c>
      <c r="B10" s="2">
        <v>115</v>
      </c>
      <c r="C10" s="26">
        <v>434</v>
      </c>
      <c r="D10" s="21">
        <v>82</v>
      </c>
      <c r="G10" s="21">
        <v>1058</v>
      </c>
    </row>
    <row r="11" spans="1:13" x14ac:dyDescent="0.3">
      <c r="A11" s="5">
        <v>28</v>
      </c>
      <c r="B11" s="23">
        <v>120</v>
      </c>
      <c r="C11" s="8">
        <f>SUM(C3:C10)</f>
        <v>2166</v>
      </c>
      <c r="F11" s="21">
        <v>784</v>
      </c>
      <c r="L11" s="15">
        <v>727</v>
      </c>
      <c r="M11" s="20" t="s">
        <v>14</v>
      </c>
    </row>
    <row r="12" spans="1:13" x14ac:dyDescent="0.3">
      <c r="A12" s="6">
        <v>4</v>
      </c>
      <c r="B12" s="23">
        <v>408</v>
      </c>
      <c r="F12" s="8"/>
    </row>
    <row r="13" spans="1:13" x14ac:dyDescent="0.3">
      <c r="A13" s="2">
        <v>1</v>
      </c>
      <c r="B13" s="8">
        <f>SUM(B3:B12)</f>
        <v>1390</v>
      </c>
      <c r="C13" s="21">
        <v>24</v>
      </c>
    </row>
    <row r="14" spans="1:13" x14ac:dyDescent="0.3">
      <c r="A14" s="2">
        <v>82</v>
      </c>
    </row>
    <row r="15" spans="1:13" x14ac:dyDescent="0.3">
      <c r="A15" s="2">
        <v>175</v>
      </c>
      <c r="B15" s="21">
        <v>629</v>
      </c>
    </row>
    <row r="16" spans="1:13" x14ac:dyDescent="0.3">
      <c r="A16" s="2">
        <v>68</v>
      </c>
    </row>
    <row r="17" spans="1:1" x14ac:dyDescent="0.3">
      <c r="A17" s="2">
        <v>1</v>
      </c>
    </row>
    <row r="18" spans="1:1" x14ac:dyDescent="0.3">
      <c r="A18" s="2">
        <v>2</v>
      </c>
    </row>
    <row r="19" spans="1:1" x14ac:dyDescent="0.3">
      <c r="A19" s="2">
        <v>2</v>
      </c>
    </row>
    <row r="20" spans="1:1" x14ac:dyDescent="0.3">
      <c r="A20" s="2">
        <v>107</v>
      </c>
    </row>
    <row r="21" spans="1:1" x14ac:dyDescent="0.3">
      <c r="A21" s="2">
        <v>17</v>
      </c>
    </row>
    <row r="22" spans="1:1" x14ac:dyDescent="0.3">
      <c r="A22" s="2">
        <v>2</v>
      </c>
    </row>
    <row r="23" spans="1:1" x14ac:dyDescent="0.3">
      <c r="A23" s="8">
        <f>SUM(A3:A22)</f>
        <v>925</v>
      </c>
    </row>
    <row r="25" spans="1:1" x14ac:dyDescent="0.3">
      <c r="A25" s="21">
        <v>461</v>
      </c>
    </row>
    <row r="40" spans="6:6" x14ac:dyDescent="0.3">
      <c r="F40" s="20"/>
    </row>
  </sheetData>
  <pageMargins left="0.7" right="0.7" top="0.75" bottom="0.75" header="0.3" footer="0.3"/>
  <ignoredErrors>
    <ignoredError sqref="C11 F9 G8 A23 B13 D8 E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FAB-09EB-4749-A159-2684813124B4}">
  <dimension ref="A2:L16"/>
  <sheetViews>
    <sheetView workbookViewId="0">
      <selection activeCell="E8" sqref="E8"/>
    </sheetView>
  </sheetViews>
  <sheetFormatPr defaultColWidth="9.109375" defaultRowHeight="14.4" x14ac:dyDescent="0.3"/>
  <cols>
    <col min="1" max="16384" width="9.109375" style="2"/>
  </cols>
  <sheetData>
    <row r="2" spans="1:12" x14ac:dyDescent="0.3">
      <c r="A2" s="11">
        <v>45779</v>
      </c>
      <c r="B2" s="11">
        <v>45786</v>
      </c>
      <c r="C2" s="11">
        <v>45793</v>
      </c>
      <c r="D2" s="11">
        <v>45800</v>
      </c>
      <c r="E2" s="11">
        <v>45807</v>
      </c>
      <c r="F2" s="11">
        <v>45814</v>
      </c>
      <c r="G2" s="11">
        <v>45821</v>
      </c>
      <c r="H2" s="11">
        <v>45828</v>
      </c>
      <c r="I2" s="11">
        <v>45835</v>
      </c>
      <c r="J2" s="11">
        <v>45842</v>
      </c>
    </row>
    <row r="3" spans="1:12" x14ac:dyDescent="0.3">
      <c r="A3" s="2">
        <v>2</v>
      </c>
      <c r="B3" s="2">
        <v>22</v>
      </c>
      <c r="C3" s="6">
        <v>487</v>
      </c>
      <c r="D3" s="6">
        <v>351</v>
      </c>
      <c r="E3" s="6">
        <v>471</v>
      </c>
      <c r="F3" s="2">
        <v>0</v>
      </c>
      <c r="G3" s="6">
        <v>500</v>
      </c>
    </row>
    <row r="4" spans="1:12" x14ac:dyDescent="0.3">
      <c r="A4" s="2">
        <v>10</v>
      </c>
      <c r="B4" s="2">
        <v>64</v>
      </c>
      <c r="C4" s="6">
        <v>381</v>
      </c>
      <c r="D4" s="6">
        <v>281</v>
      </c>
      <c r="E4" s="2">
        <v>794</v>
      </c>
      <c r="F4" s="2">
        <v>0</v>
      </c>
      <c r="G4" s="6">
        <v>6580</v>
      </c>
    </row>
    <row r="5" spans="1:12" x14ac:dyDescent="0.3">
      <c r="A5" s="2">
        <v>5</v>
      </c>
      <c r="B5" s="2">
        <v>1078</v>
      </c>
      <c r="C5" s="6">
        <v>304</v>
      </c>
      <c r="D5" s="6">
        <v>281</v>
      </c>
      <c r="E5" s="8">
        <f>SUM(E3:E4)</f>
        <v>1265</v>
      </c>
      <c r="F5" s="8">
        <f>SUM(F3:F4)</f>
        <v>0</v>
      </c>
      <c r="G5" s="8">
        <f>SUM(G3:G4)</f>
        <v>7080</v>
      </c>
    </row>
    <row r="6" spans="1:12" x14ac:dyDescent="0.3">
      <c r="A6" s="2">
        <v>19</v>
      </c>
      <c r="B6" s="2">
        <v>142</v>
      </c>
      <c r="C6" s="6">
        <v>158</v>
      </c>
      <c r="D6" s="6">
        <v>281</v>
      </c>
    </row>
    <row r="7" spans="1:12" x14ac:dyDescent="0.3">
      <c r="A7" s="2">
        <v>948</v>
      </c>
      <c r="B7" s="2">
        <v>46</v>
      </c>
      <c r="C7" s="6">
        <v>166</v>
      </c>
      <c r="D7" s="6">
        <v>281</v>
      </c>
      <c r="E7" s="21">
        <v>1265</v>
      </c>
      <c r="F7" s="21">
        <v>0</v>
      </c>
      <c r="G7" s="21">
        <v>7080</v>
      </c>
    </row>
    <row r="8" spans="1:12" x14ac:dyDescent="0.3">
      <c r="A8" s="2">
        <v>1</v>
      </c>
      <c r="B8" s="2">
        <v>1224</v>
      </c>
      <c r="C8" s="6">
        <v>166</v>
      </c>
      <c r="D8" s="6">
        <v>309</v>
      </c>
    </row>
    <row r="9" spans="1:12" x14ac:dyDescent="0.3">
      <c r="A9" s="2">
        <v>35</v>
      </c>
      <c r="B9" s="2">
        <v>10</v>
      </c>
      <c r="C9" s="6">
        <v>166</v>
      </c>
      <c r="D9" s="6">
        <v>366</v>
      </c>
    </row>
    <row r="10" spans="1:12" x14ac:dyDescent="0.3">
      <c r="A10" s="2">
        <v>500</v>
      </c>
      <c r="B10" s="8">
        <f>SUM(B3:B9)</f>
        <v>2586</v>
      </c>
      <c r="C10" s="6">
        <v>166</v>
      </c>
      <c r="D10" s="6">
        <v>109</v>
      </c>
    </row>
    <row r="11" spans="1:12" x14ac:dyDescent="0.3">
      <c r="A11" s="8">
        <f>SUM(A3:A10)</f>
        <v>1520</v>
      </c>
      <c r="C11" s="6">
        <v>153</v>
      </c>
      <c r="D11" s="6">
        <v>338</v>
      </c>
      <c r="K11" s="14">
        <v>0</v>
      </c>
      <c r="L11" s="20" t="s">
        <v>13</v>
      </c>
    </row>
    <row r="12" spans="1:12" x14ac:dyDescent="0.3">
      <c r="B12" s="21">
        <v>2586</v>
      </c>
      <c r="C12" s="6">
        <v>104</v>
      </c>
      <c r="D12" s="2">
        <v>618</v>
      </c>
    </row>
    <row r="13" spans="1:12" x14ac:dyDescent="0.3">
      <c r="A13" s="21">
        <v>1520</v>
      </c>
      <c r="C13" s="2">
        <v>68</v>
      </c>
      <c r="D13" s="6">
        <v>15</v>
      </c>
    </row>
    <row r="14" spans="1:12" x14ac:dyDescent="0.3">
      <c r="C14" s="8">
        <f>SUM(C3:C13)</f>
        <v>2319</v>
      </c>
      <c r="D14" s="8">
        <f>SUM(D3:D13)</f>
        <v>3230</v>
      </c>
    </row>
    <row r="16" spans="1:12" x14ac:dyDescent="0.3">
      <c r="C16" s="21">
        <v>2319</v>
      </c>
      <c r="D16" s="21">
        <v>3230</v>
      </c>
    </row>
  </sheetData>
  <pageMargins left="0.7" right="0.7" top="0.75" bottom="0.75" header="0.3" footer="0.3"/>
  <ignoredErrors>
    <ignoredError sqref="D14 C14 E5:G5 A11 B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C97A-FFBA-430F-A7F3-EE31C523D8EB}">
  <dimension ref="A2:R46"/>
  <sheetViews>
    <sheetView zoomScaleNormal="100" workbookViewId="0">
      <selection activeCell="J18" sqref="J18"/>
    </sheetView>
  </sheetViews>
  <sheetFormatPr defaultColWidth="9.109375" defaultRowHeight="14.4" x14ac:dyDescent="0.3"/>
  <cols>
    <col min="1" max="2" width="10.33203125" style="2" bestFit="1" customWidth="1"/>
    <col min="3" max="8" width="9.5546875" style="2" bestFit="1" customWidth="1"/>
    <col min="9" max="16384" width="9.109375" style="2"/>
  </cols>
  <sheetData>
    <row r="2" spans="1:18" x14ac:dyDescent="0.3">
      <c r="A2" s="11">
        <v>45779</v>
      </c>
      <c r="B2" s="11">
        <v>45786</v>
      </c>
      <c r="C2" s="11">
        <v>45793</v>
      </c>
      <c r="D2" s="11">
        <v>45800</v>
      </c>
      <c r="E2" s="11">
        <v>45807</v>
      </c>
      <c r="F2" s="11">
        <v>45814</v>
      </c>
      <c r="G2" s="11">
        <v>45821</v>
      </c>
      <c r="H2" s="11">
        <v>45828</v>
      </c>
      <c r="I2" s="11">
        <v>45835</v>
      </c>
      <c r="J2" s="11">
        <v>45842</v>
      </c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12">
        <v>2</v>
      </c>
      <c r="B3" s="12">
        <v>8</v>
      </c>
      <c r="C3" s="25">
        <v>16</v>
      </c>
      <c r="D3" s="12">
        <v>14</v>
      </c>
      <c r="E3" s="24">
        <v>55</v>
      </c>
      <c r="F3" s="2">
        <v>0</v>
      </c>
      <c r="G3" s="10">
        <v>24</v>
      </c>
    </row>
    <row r="4" spans="1:18" x14ac:dyDescent="0.3">
      <c r="A4" s="12">
        <v>15</v>
      </c>
      <c r="B4" s="12">
        <v>6</v>
      </c>
      <c r="C4" s="25">
        <v>68</v>
      </c>
      <c r="D4" s="12">
        <v>36</v>
      </c>
      <c r="E4" s="24">
        <v>49</v>
      </c>
      <c r="F4" s="2">
        <v>0</v>
      </c>
      <c r="G4" s="10">
        <v>20</v>
      </c>
    </row>
    <row r="5" spans="1:18" x14ac:dyDescent="0.3">
      <c r="A5" s="12">
        <v>27</v>
      </c>
      <c r="B5" s="12">
        <v>128</v>
      </c>
      <c r="C5" s="25">
        <v>36</v>
      </c>
      <c r="D5" s="12">
        <v>20</v>
      </c>
      <c r="E5" s="10">
        <v>15</v>
      </c>
      <c r="F5" s="8">
        <f>SUM(F3:F4)</f>
        <v>0</v>
      </c>
      <c r="G5" s="10">
        <v>24</v>
      </c>
    </row>
    <row r="6" spans="1:18" x14ac:dyDescent="0.3">
      <c r="A6" s="12">
        <v>27</v>
      </c>
      <c r="B6" s="12">
        <v>8</v>
      </c>
      <c r="C6" s="25">
        <v>12</v>
      </c>
      <c r="D6" s="12">
        <v>36</v>
      </c>
      <c r="E6" s="10">
        <v>22</v>
      </c>
      <c r="G6" s="10">
        <v>290</v>
      </c>
    </row>
    <row r="7" spans="1:18" x14ac:dyDescent="0.3">
      <c r="A7" s="12">
        <v>9</v>
      </c>
      <c r="B7" s="12">
        <v>11</v>
      </c>
      <c r="C7" s="25">
        <v>17</v>
      </c>
      <c r="D7" s="12">
        <v>132</v>
      </c>
      <c r="E7" s="10">
        <v>22</v>
      </c>
      <c r="F7" s="21">
        <v>0</v>
      </c>
      <c r="G7" s="10">
        <v>264</v>
      </c>
    </row>
    <row r="8" spans="1:18" x14ac:dyDescent="0.3">
      <c r="A8" s="12">
        <v>10</v>
      </c>
      <c r="B8" s="12">
        <v>85</v>
      </c>
      <c r="C8" s="25">
        <v>28</v>
      </c>
      <c r="D8" s="12">
        <v>5</v>
      </c>
      <c r="E8" s="10">
        <v>22</v>
      </c>
      <c r="G8" s="10">
        <v>290</v>
      </c>
    </row>
    <row r="9" spans="1:18" x14ac:dyDescent="0.3">
      <c r="A9" s="2">
        <v>7</v>
      </c>
      <c r="B9" s="12">
        <v>1</v>
      </c>
      <c r="C9" s="12">
        <v>15</v>
      </c>
      <c r="D9" s="12">
        <v>7</v>
      </c>
      <c r="E9" s="12">
        <v>2</v>
      </c>
      <c r="G9" s="10">
        <v>142</v>
      </c>
    </row>
    <row r="10" spans="1:18" x14ac:dyDescent="0.3">
      <c r="A10" s="2">
        <v>4</v>
      </c>
      <c r="B10" s="12">
        <v>41</v>
      </c>
      <c r="C10" s="12">
        <v>101</v>
      </c>
      <c r="D10" s="12">
        <v>102</v>
      </c>
      <c r="E10" s="2">
        <v>1126</v>
      </c>
      <c r="G10" s="2">
        <v>200</v>
      </c>
    </row>
    <row r="11" spans="1:18" x14ac:dyDescent="0.3">
      <c r="A11" s="2">
        <v>3</v>
      </c>
      <c r="B11" s="12">
        <v>1</v>
      </c>
      <c r="C11" s="12">
        <v>25</v>
      </c>
      <c r="D11" s="6">
        <v>1126</v>
      </c>
      <c r="E11" s="2">
        <v>1104</v>
      </c>
      <c r="G11" s="2">
        <v>348</v>
      </c>
    </row>
    <row r="12" spans="1:18" x14ac:dyDescent="0.3">
      <c r="A12" s="2">
        <v>3</v>
      </c>
      <c r="B12" s="12">
        <v>41</v>
      </c>
      <c r="C12" s="12">
        <v>1</v>
      </c>
      <c r="D12" s="2">
        <v>1210</v>
      </c>
      <c r="E12" s="2">
        <v>912</v>
      </c>
      <c r="G12" s="2">
        <v>20</v>
      </c>
    </row>
    <row r="13" spans="1:18" x14ac:dyDescent="0.3">
      <c r="A13" s="2">
        <v>723</v>
      </c>
      <c r="B13" s="2">
        <v>1446</v>
      </c>
      <c r="C13" s="12">
        <v>56</v>
      </c>
      <c r="D13" s="2">
        <v>1126</v>
      </c>
      <c r="E13" s="2">
        <v>160</v>
      </c>
      <c r="G13" s="2">
        <v>4074</v>
      </c>
      <c r="L13" s="14">
        <v>281</v>
      </c>
      <c r="M13" s="20" t="s">
        <v>14</v>
      </c>
    </row>
    <row r="14" spans="1:18" x14ac:dyDescent="0.3">
      <c r="A14" s="2">
        <v>500</v>
      </c>
      <c r="B14" s="8">
        <f>SUM(B3:B13)</f>
        <v>1776</v>
      </c>
      <c r="C14" s="2">
        <v>944</v>
      </c>
      <c r="D14" s="2">
        <v>93</v>
      </c>
      <c r="E14" s="2">
        <v>120</v>
      </c>
      <c r="G14" s="2">
        <v>264</v>
      </c>
    </row>
    <row r="15" spans="1:18" x14ac:dyDescent="0.3">
      <c r="A15" s="2">
        <v>854</v>
      </c>
      <c r="C15" s="2">
        <v>120</v>
      </c>
      <c r="D15" s="2">
        <v>168</v>
      </c>
      <c r="E15" s="2">
        <v>2</v>
      </c>
      <c r="G15" s="8">
        <f>SUM(G3:G14)</f>
        <v>5960</v>
      </c>
    </row>
    <row r="16" spans="1:18" x14ac:dyDescent="0.3">
      <c r="A16" s="2">
        <v>16</v>
      </c>
      <c r="B16" s="21">
        <v>1776</v>
      </c>
      <c r="C16" s="2">
        <v>248</v>
      </c>
      <c r="D16" s="2">
        <v>5</v>
      </c>
      <c r="E16" s="2">
        <v>298</v>
      </c>
    </row>
    <row r="17" spans="1:7" x14ac:dyDescent="0.3">
      <c r="A17" s="2">
        <v>6</v>
      </c>
      <c r="C17" s="2">
        <v>664</v>
      </c>
      <c r="D17" s="2">
        <v>7</v>
      </c>
      <c r="E17" s="8">
        <f>SUM(E3:E16)</f>
        <v>3909</v>
      </c>
      <c r="G17" s="21">
        <v>5960</v>
      </c>
    </row>
    <row r="18" spans="1:7" x14ac:dyDescent="0.3">
      <c r="A18" s="2">
        <v>54</v>
      </c>
      <c r="C18" s="2">
        <v>806</v>
      </c>
      <c r="D18" s="8">
        <f>SUM(D3:D17)</f>
        <v>4087</v>
      </c>
    </row>
    <row r="19" spans="1:7" x14ac:dyDescent="0.3">
      <c r="A19" s="2">
        <v>2248</v>
      </c>
      <c r="C19" s="2">
        <v>175</v>
      </c>
      <c r="E19" s="21"/>
    </row>
    <row r="20" spans="1:7" x14ac:dyDescent="0.3">
      <c r="A20" s="8">
        <f>SUM(A3:A19)</f>
        <v>4508</v>
      </c>
      <c r="C20" s="8">
        <f>SUM(C3:C19)</f>
        <v>3332</v>
      </c>
      <c r="D20" s="21">
        <v>4087</v>
      </c>
    </row>
    <row r="22" spans="1:7" x14ac:dyDescent="0.3">
      <c r="A22" s="21">
        <v>4614</v>
      </c>
      <c r="C22" s="21">
        <v>9774</v>
      </c>
    </row>
    <row r="36" spans="1:10" x14ac:dyDescent="0.3">
      <c r="A36" s="2" t="s">
        <v>15</v>
      </c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J36" s="4" t="s">
        <v>16</v>
      </c>
    </row>
    <row r="37" spans="1:10" x14ac:dyDescent="0.3">
      <c r="A37" s="2">
        <v>4418</v>
      </c>
      <c r="B37" s="2">
        <v>1446</v>
      </c>
      <c r="C37" s="2">
        <v>2957</v>
      </c>
      <c r="D37" s="2">
        <v>3735</v>
      </c>
      <c r="E37" s="2">
        <v>3722</v>
      </c>
      <c r="F37" s="2">
        <v>0</v>
      </c>
      <c r="G37" s="2">
        <v>4906</v>
      </c>
      <c r="H37" s="2">
        <v>0</v>
      </c>
      <c r="I37" s="8">
        <f>H37+G37+F37+E37+D37+C37+B37+A37</f>
        <v>21184</v>
      </c>
      <c r="J37" s="2">
        <v>2980</v>
      </c>
    </row>
    <row r="38" spans="1:10" x14ac:dyDescent="0.3">
      <c r="I38" s="8"/>
    </row>
    <row r="39" spans="1:10" x14ac:dyDescent="0.3">
      <c r="A39" s="13" t="s">
        <v>17</v>
      </c>
      <c r="B39" s="13" t="s">
        <v>17</v>
      </c>
      <c r="C39" s="10" t="s">
        <v>17</v>
      </c>
      <c r="D39" s="10" t="s">
        <v>17</v>
      </c>
      <c r="E39" s="10" t="s">
        <v>17</v>
      </c>
      <c r="F39" s="10" t="s">
        <v>17</v>
      </c>
      <c r="G39" s="10" t="s">
        <v>17</v>
      </c>
      <c r="H39" s="10" t="s">
        <v>17</v>
      </c>
      <c r="I39" s="8"/>
      <c r="J39" s="4" t="s">
        <v>16</v>
      </c>
    </row>
    <row r="40" spans="1:10" x14ac:dyDescent="0.3">
      <c r="A40" s="10">
        <v>0</v>
      </c>
      <c r="B40" s="10">
        <v>0</v>
      </c>
      <c r="C40" s="10">
        <v>0</v>
      </c>
      <c r="D40" s="10">
        <v>0</v>
      </c>
      <c r="E40" s="10">
        <v>185</v>
      </c>
      <c r="F40" s="10">
        <v>0</v>
      </c>
      <c r="G40" s="10">
        <v>1054</v>
      </c>
      <c r="H40" s="10">
        <v>0</v>
      </c>
      <c r="I40" s="8">
        <f>H40+G40+F40+E40+D40+C40+B40+A40</f>
        <v>1239</v>
      </c>
      <c r="J40" s="2">
        <v>167</v>
      </c>
    </row>
    <row r="41" spans="1:10" x14ac:dyDescent="0.3">
      <c r="I41" s="8"/>
    </row>
    <row r="42" spans="1:10" x14ac:dyDescent="0.3">
      <c r="A42" s="12" t="s">
        <v>18</v>
      </c>
      <c r="B42" s="12" t="s">
        <v>18</v>
      </c>
      <c r="C42" s="12" t="s">
        <v>18</v>
      </c>
      <c r="D42" s="12" t="s">
        <v>18</v>
      </c>
      <c r="E42" s="12" t="s">
        <v>18</v>
      </c>
      <c r="F42" s="12" t="s">
        <v>18</v>
      </c>
      <c r="G42" s="12" t="s">
        <v>18</v>
      </c>
      <c r="H42" s="12" t="s">
        <v>18</v>
      </c>
      <c r="I42" s="8"/>
      <c r="J42" s="4" t="s">
        <v>16</v>
      </c>
    </row>
    <row r="43" spans="1:10" x14ac:dyDescent="0.3">
      <c r="A43" s="12">
        <v>90</v>
      </c>
      <c r="B43" s="12">
        <v>330</v>
      </c>
      <c r="C43" s="12">
        <v>375</v>
      </c>
      <c r="D43" s="12">
        <v>352</v>
      </c>
      <c r="E43" s="12">
        <v>2</v>
      </c>
      <c r="F43" s="12">
        <v>0</v>
      </c>
      <c r="G43" s="12">
        <v>0</v>
      </c>
      <c r="H43" s="12">
        <v>0</v>
      </c>
      <c r="I43" s="8">
        <f>H43+G43+F43+E43+D43+C43+B43+A43</f>
        <v>1149</v>
      </c>
      <c r="J43" s="2">
        <v>295</v>
      </c>
    </row>
    <row r="44" spans="1:10" x14ac:dyDescent="0.3">
      <c r="I44" s="8"/>
    </row>
    <row r="45" spans="1:10" x14ac:dyDescent="0.3">
      <c r="A45" s="2" t="s">
        <v>7</v>
      </c>
      <c r="B45" s="2" t="s">
        <v>7</v>
      </c>
      <c r="C45" s="2" t="s">
        <v>7</v>
      </c>
      <c r="D45" s="2" t="s">
        <v>7</v>
      </c>
      <c r="E45" s="2" t="s">
        <v>7</v>
      </c>
      <c r="F45" s="2" t="s">
        <v>7</v>
      </c>
      <c r="G45" s="2" t="s">
        <v>7</v>
      </c>
      <c r="H45" s="2" t="s">
        <v>7</v>
      </c>
      <c r="I45" s="8"/>
      <c r="J45" s="4" t="s">
        <v>16</v>
      </c>
    </row>
    <row r="46" spans="1:10" x14ac:dyDescent="0.3">
      <c r="A46" s="8">
        <f>A43+A40</f>
        <v>90</v>
      </c>
      <c r="B46" s="8">
        <f t="shared" ref="B46:D46" si="0">B43+B40</f>
        <v>330</v>
      </c>
      <c r="C46" s="8">
        <f>C43+C40</f>
        <v>375</v>
      </c>
      <c r="D46" s="8">
        <f t="shared" si="0"/>
        <v>352</v>
      </c>
      <c r="E46" s="8">
        <f>E43+E40</f>
        <v>187</v>
      </c>
      <c r="F46" s="8">
        <f t="shared" ref="F46:H46" si="1">F43+F40</f>
        <v>0</v>
      </c>
      <c r="G46" s="8">
        <f t="shared" si="1"/>
        <v>1054</v>
      </c>
      <c r="H46" s="8">
        <f t="shared" si="1"/>
        <v>0</v>
      </c>
      <c r="I46" s="8">
        <f>H46+G46+F46+E46+D46+C46+B46+A46</f>
        <v>2388</v>
      </c>
      <c r="J46" s="8">
        <v>378</v>
      </c>
    </row>
  </sheetData>
  <pageMargins left="0.7" right="0.7" top="0.75" bottom="0.75" header="0.3" footer="0.3"/>
  <ignoredErrors>
    <ignoredError sqref="G15 F5 C20 B14 A20 D18 E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12A2-E878-4449-ABF0-983C14A2248C}">
  <dimension ref="A2:N11"/>
  <sheetViews>
    <sheetView workbookViewId="0">
      <selection activeCell="A10" sqref="A10"/>
    </sheetView>
  </sheetViews>
  <sheetFormatPr defaultColWidth="9.109375" defaultRowHeight="14.4" x14ac:dyDescent="0.3"/>
  <cols>
    <col min="1" max="2" width="9.109375" style="2"/>
    <col min="3" max="3" width="7.44140625" style="2" bestFit="1" customWidth="1"/>
    <col min="4" max="8" width="9.109375" style="2"/>
    <col min="9" max="9" width="6.5546875" style="2" bestFit="1" customWidth="1"/>
    <col min="10" max="16384" width="9.109375" style="2"/>
  </cols>
  <sheetData>
    <row r="2" spans="1:14" x14ac:dyDescent="0.3">
      <c r="A2" s="11">
        <v>45779</v>
      </c>
      <c r="B2" s="11">
        <v>45786</v>
      </c>
      <c r="C2" s="11">
        <v>45793</v>
      </c>
      <c r="D2" s="11">
        <v>45800</v>
      </c>
      <c r="E2" s="11">
        <v>45807</v>
      </c>
      <c r="F2" s="11">
        <v>45814</v>
      </c>
      <c r="G2" s="11">
        <v>45821</v>
      </c>
      <c r="H2" s="11">
        <v>45828</v>
      </c>
      <c r="I2" s="11">
        <v>45835</v>
      </c>
      <c r="J2" s="11">
        <v>45842</v>
      </c>
      <c r="K2" s="11"/>
      <c r="N2" s="22" t="s">
        <v>19</v>
      </c>
    </row>
    <row r="3" spans="1:14" x14ac:dyDescent="0.3">
      <c r="A3" s="5">
        <v>1</v>
      </c>
      <c r="B3" s="2">
        <v>0</v>
      </c>
      <c r="C3" s="2">
        <v>0</v>
      </c>
      <c r="D3" s="2">
        <v>0</v>
      </c>
      <c r="E3" s="2">
        <v>0</v>
      </c>
      <c r="F3" s="6">
        <v>0</v>
      </c>
      <c r="N3" s="20" t="s">
        <v>20</v>
      </c>
    </row>
    <row r="4" spans="1:14" x14ac:dyDescent="0.3">
      <c r="A4" s="5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N4" s="20" t="s">
        <v>21</v>
      </c>
    </row>
    <row r="5" spans="1:14" x14ac:dyDescent="0.3">
      <c r="A5" s="6">
        <v>1</v>
      </c>
      <c r="B5" s="8">
        <f t="shared" ref="B5:F5" si="0">SUM(B3:B4)</f>
        <v>0</v>
      </c>
      <c r="C5" s="8">
        <f t="shared" si="0"/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N5" s="20" t="s">
        <v>22</v>
      </c>
    </row>
    <row r="6" spans="1:14" x14ac:dyDescent="0.3">
      <c r="A6" s="6">
        <v>1</v>
      </c>
      <c r="N6" s="20" t="s">
        <v>23</v>
      </c>
    </row>
    <row r="7" spans="1:14" x14ac:dyDescent="0.3">
      <c r="A7" s="8">
        <f>SUM(A3:A6)</f>
        <v>7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N7" s="20" t="s">
        <v>24</v>
      </c>
    </row>
    <row r="8" spans="1:14" x14ac:dyDescent="0.3">
      <c r="N8" s="20" t="s">
        <v>25</v>
      </c>
    </row>
    <row r="9" spans="1:14" x14ac:dyDescent="0.3">
      <c r="A9" s="21">
        <v>2</v>
      </c>
      <c r="N9" s="20"/>
    </row>
    <row r="10" spans="1:14" x14ac:dyDescent="0.3">
      <c r="N10" s="20"/>
    </row>
    <row r="11" spans="1:14" x14ac:dyDescent="0.3">
      <c r="M11" s="14">
        <v>5</v>
      </c>
      <c r="N11" s="20" t="s">
        <v>14</v>
      </c>
    </row>
  </sheetData>
  <pageMargins left="0.7" right="0.7" top="0.75" bottom="0.75" header="0.3" footer="0.3"/>
  <ignoredErrors>
    <ignoredError sqref="B5:F5 A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D418CC071D1D42AA6AB539AB6689FA" ma:contentTypeVersion="8" ma:contentTypeDescription="Create a new document." ma:contentTypeScope="" ma:versionID="f0356721624e58165097d6f02399c698">
  <xsd:schema xmlns:xsd="http://www.w3.org/2001/XMLSchema" xmlns:xs="http://www.w3.org/2001/XMLSchema" xmlns:p="http://schemas.microsoft.com/office/2006/metadata/properties" xmlns:ns2="74969732-4f9c-4d97-ac18-445f0cca5cb0" targetNamespace="http://schemas.microsoft.com/office/2006/metadata/properties" ma:root="true" ma:fieldsID="ce3b032e97be4e65ead63af08c36dd57" ns2:_="">
    <xsd:import namespace="74969732-4f9c-4d97-ac18-445f0cca5c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69732-4f9c-4d97-ac18-445f0cca5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3C5F66-13A4-45E1-AA70-0A9B560CAE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39B912-28DD-4C18-924B-E8E922B3E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969732-4f9c-4d97-ac18-445f0cca5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5F67A4-CB78-42C3-ACDD-88465F9DC5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SHOPS</vt:lpstr>
      <vt:lpstr>EP</vt:lpstr>
      <vt:lpstr>SP</vt:lpstr>
      <vt:lpstr>AP</vt:lpstr>
      <vt:lpstr>FA</vt:lpstr>
      <vt:lpstr>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Trama</dc:creator>
  <cp:keywords/>
  <dc:description/>
  <cp:lastModifiedBy>Daniel Clarke</cp:lastModifiedBy>
  <cp:revision/>
  <dcterms:created xsi:type="dcterms:W3CDTF">2024-04-11T17:56:35Z</dcterms:created>
  <dcterms:modified xsi:type="dcterms:W3CDTF">2025-06-22T14:06:38Z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0x01010029D418CC071D1D42AA6AB539AB6689FA</vt:lpwstr>
  </property>
  <property fmtid="{D5CDD505-2E9C-101B-9397-08002B2CF9AE}" pid="3" name="WorkbookGuid">
    <vt:lpwstr>4ee4f4b0-aa10-4d63-a8f8-f76d6f396898</vt:lpwstr>
  </property>
</Properties>
</file>